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"/>
    </mc:Choice>
  </mc:AlternateContent>
  <xr:revisionPtr revIDLastSave="0" documentId="13_ncr:1_{10CB3D46-C4FE-4C1F-917E-9F109FE9A8F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AB6" i="1" l="1"/>
  <c r="Q99" i="1"/>
  <c r="AB99" i="1" s="1"/>
  <c r="Q98" i="1"/>
  <c r="Q96" i="1"/>
  <c r="Q95" i="1"/>
  <c r="AB95" i="1" s="1"/>
  <c r="Q94" i="1"/>
  <c r="Q93" i="1"/>
  <c r="AB93" i="1" s="1"/>
  <c r="Q92" i="1"/>
  <c r="Q91" i="1"/>
  <c r="AB91" i="1" s="1"/>
  <c r="Q87" i="1"/>
  <c r="AB87" i="1" s="1"/>
  <c r="Q86" i="1"/>
  <c r="Q84" i="1"/>
  <c r="AB84" i="1" s="1"/>
  <c r="Q83" i="1"/>
  <c r="Q78" i="1"/>
  <c r="AB78" i="1" s="1"/>
  <c r="Q77" i="1"/>
  <c r="Q75" i="1"/>
  <c r="Q74" i="1"/>
  <c r="AB74" i="1" s="1"/>
  <c r="Q70" i="1"/>
  <c r="Q68" i="1"/>
  <c r="Q66" i="1"/>
  <c r="Q65" i="1"/>
  <c r="AB65" i="1" s="1"/>
  <c r="Q64" i="1"/>
  <c r="Q60" i="1"/>
  <c r="Q54" i="1"/>
  <c r="AB54" i="1" s="1"/>
  <c r="Q53" i="1"/>
  <c r="Q51" i="1"/>
  <c r="AB48" i="1"/>
  <c r="Q47" i="1"/>
  <c r="Q45" i="1"/>
  <c r="Q40" i="1"/>
  <c r="Q36" i="1"/>
  <c r="AB36" i="1" s="1"/>
  <c r="Q35" i="1"/>
  <c r="Q33" i="1"/>
  <c r="AB33" i="1" s="1"/>
  <c r="Q32" i="1"/>
  <c r="Q30" i="1"/>
  <c r="Q28" i="1"/>
  <c r="AB28" i="1" s="1"/>
  <c r="Q27" i="1"/>
  <c r="AB26" i="1"/>
  <c r="Q22" i="1"/>
  <c r="AB22" i="1" s="1"/>
  <c r="Q19" i="1"/>
  <c r="Q18" i="1"/>
  <c r="AB18" i="1" s="1"/>
  <c r="Q13" i="1"/>
  <c r="Q9" i="1"/>
  <c r="Q8" i="1"/>
  <c r="AB8" i="1" s="1"/>
  <c r="Q7" i="1"/>
  <c r="AB9" i="1" l="1"/>
  <c r="AB13" i="1"/>
  <c r="AB32" i="1"/>
  <c r="AB35" i="1"/>
  <c r="AB47" i="1"/>
  <c r="AB53" i="1"/>
  <c r="AB60" i="1"/>
  <c r="AB64" i="1"/>
  <c r="AB66" i="1"/>
  <c r="AB70" i="1"/>
  <c r="AB77" i="1"/>
  <c r="AB83" i="1"/>
  <c r="AB86" i="1"/>
  <c r="AB98" i="1"/>
  <c r="AB19" i="1"/>
  <c r="AB27" i="1"/>
  <c r="AB30" i="1"/>
  <c r="AB40" i="1"/>
  <c r="AB45" i="1"/>
  <c r="AB51" i="1"/>
  <c r="AB68" i="1"/>
  <c r="AB75" i="1"/>
  <c r="AB92" i="1"/>
  <c r="AB94" i="1"/>
  <c r="AB96" i="1"/>
  <c r="AB7" i="1"/>
  <c r="AB25" i="1"/>
  <c r="F33" i="1"/>
  <c r="E33" i="1"/>
  <c r="O33" i="1" s="1"/>
  <c r="F62" i="1"/>
  <c r="E62" i="1"/>
  <c r="K62" i="1" s="1"/>
  <c r="O7" i="1"/>
  <c r="U7" i="1" s="1"/>
  <c r="O8" i="1"/>
  <c r="T8" i="1" s="1"/>
  <c r="O9" i="1"/>
  <c r="U9" i="1" s="1"/>
  <c r="O10" i="1"/>
  <c r="O11" i="1"/>
  <c r="U11" i="1" s="1"/>
  <c r="O12" i="1"/>
  <c r="P12" i="1" s="1"/>
  <c r="Q12" i="1" s="1"/>
  <c r="O13" i="1"/>
  <c r="U13" i="1" s="1"/>
  <c r="O14" i="1"/>
  <c r="T14" i="1" s="1"/>
  <c r="O15" i="1"/>
  <c r="U15" i="1" s="1"/>
  <c r="O16" i="1"/>
  <c r="P16" i="1" s="1"/>
  <c r="O17" i="1"/>
  <c r="U17" i="1" s="1"/>
  <c r="O18" i="1"/>
  <c r="T18" i="1" s="1"/>
  <c r="O19" i="1"/>
  <c r="U19" i="1" s="1"/>
  <c r="O20" i="1"/>
  <c r="P20" i="1" s="1"/>
  <c r="O21" i="1"/>
  <c r="U21" i="1" s="1"/>
  <c r="O22" i="1"/>
  <c r="T22" i="1" s="1"/>
  <c r="O23" i="1"/>
  <c r="U23" i="1" s="1"/>
  <c r="O24" i="1"/>
  <c r="O25" i="1"/>
  <c r="U25" i="1" s="1"/>
  <c r="O26" i="1"/>
  <c r="T26" i="1" s="1"/>
  <c r="O27" i="1"/>
  <c r="U27" i="1" s="1"/>
  <c r="O28" i="1"/>
  <c r="T28" i="1" s="1"/>
  <c r="O29" i="1"/>
  <c r="U29" i="1" s="1"/>
  <c r="O30" i="1"/>
  <c r="T30" i="1" s="1"/>
  <c r="O31" i="1"/>
  <c r="P31" i="1" s="1"/>
  <c r="Q31" i="1" s="1"/>
  <c r="O32" i="1"/>
  <c r="T32" i="1" s="1"/>
  <c r="O34" i="1"/>
  <c r="T34" i="1" s="1"/>
  <c r="O35" i="1"/>
  <c r="U35" i="1" s="1"/>
  <c r="O36" i="1"/>
  <c r="T36" i="1" s="1"/>
  <c r="O37" i="1"/>
  <c r="U37" i="1" s="1"/>
  <c r="O38" i="1"/>
  <c r="P38" i="1" s="1"/>
  <c r="Q38" i="1" s="1"/>
  <c r="O39" i="1"/>
  <c r="U39" i="1" s="1"/>
  <c r="O40" i="1"/>
  <c r="T40" i="1" s="1"/>
  <c r="O41" i="1"/>
  <c r="U41" i="1" s="1"/>
  <c r="O42" i="1"/>
  <c r="P42" i="1" s="1"/>
  <c r="Q42" i="1" s="1"/>
  <c r="O43" i="1"/>
  <c r="U43" i="1" s="1"/>
  <c r="O44" i="1"/>
  <c r="O45" i="1"/>
  <c r="U45" i="1" s="1"/>
  <c r="O46" i="1"/>
  <c r="P46" i="1" s="1"/>
  <c r="O47" i="1"/>
  <c r="U47" i="1" s="1"/>
  <c r="O48" i="1"/>
  <c r="T48" i="1" s="1"/>
  <c r="O49" i="1"/>
  <c r="U49" i="1" s="1"/>
  <c r="O50" i="1"/>
  <c r="O51" i="1"/>
  <c r="U51" i="1" s="1"/>
  <c r="O52" i="1"/>
  <c r="O53" i="1"/>
  <c r="U53" i="1" s="1"/>
  <c r="O54" i="1"/>
  <c r="T54" i="1" s="1"/>
  <c r="O55" i="1"/>
  <c r="O56" i="1"/>
  <c r="O57" i="1"/>
  <c r="U57" i="1" s="1"/>
  <c r="O58" i="1"/>
  <c r="T58" i="1" s="1"/>
  <c r="O59" i="1"/>
  <c r="U59" i="1" s="1"/>
  <c r="O60" i="1"/>
  <c r="T60" i="1" s="1"/>
  <c r="O61" i="1"/>
  <c r="U61" i="1" s="1"/>
  <c r="O63" i="1"/>
  <c r="O64" i="1"/>
  <c r="T64" i="1" s="1"/>
  <c r="O65" i="1"/>
  <c r="T65" i="1" s="1"/>
  <c r="O66" i="1"/>
  <c r="T66" i="1" s="1"/>
  <c r="O67" i="1"/>
  <c r="O68" i="1"/>
  <c r="T68" i="1" s="1"/>
  <c r="O69" i="1"/>
  <c r="O70" i="1"/>
  <c r="T70" i="1" s="1"/>
  <c r="O71" i="1"/>
  <c r="O72" i="1"/>
  <c r="T72" i="1" s="1"/>
  <c r="O73" i="1"/>
  <c r="U73" i="1" s="1"/>
  <c r="O74" i="1"/>
  <c r="T74" i="1" s="1"/>
  <c r="O75" i="1"/>
  <c r="U75" i="1" s="1"/>
  <c r="O76" i="1"/>
  <c r="O77" i="1"/>
  <c r="U77" i="1" s="1"/>
  <c r="O78" i="1"/>
  <c r="T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O85" i="1"/>
  <c r="U85" i="1" s="1"/>
  <c r="O86" i="1"/>
  <c r="T86" i="1" s="1"/>
  <c r="O87" i="1"/>
  <c r="T87" i="1" s="1"/>
  <c r="O88" i="1"/>
  <c r="U88" i="1" s="1"/>
  <c r="O89" i="1"/>
  <c r="P89" i="1" s="1"/>
  <c r="O90" i="1"/>
  <c r="U90" i="1" s="1"/>
  <c r="O91" i="1"/>
  <c r="T91" i="1" s="1"/>
  <c r="O92" i="1"/>
  <c r="U92" i="1" s="1"/>
  <c r="O93" i="1"/>
  <c r="T93" i="1" s="1"/>
  <c r="O94" i="1"/>
  <c r="T94" i="1" s="1"/>
  <c r="O95" i="1"/>
  <c r="T95" i="1" s="1"/>
  <c r="O96" i="1"/>
  <c r="U96" i="1" s="1"/>
  <c r="O97" i="1"/>
  <c r="P97" i="1" s="1"/>
  <c r="Q97" i="1" s="1"/>
  <c r="O98" i="1"/>
  <c r="U98" i="1" s="1"/>
  <c r="O99" i="1"/>
  <c r="T99" i="1" s="1"/>
  <c r="O100" i="1"/>
  <c r="U100" i="1" s="1"/>
  <c r="O101" i="1"/>
  <c r="U101" i="1" s="1"/>
  <c r="O102" i="1"/>
  <c r="O103" i="1"/>
  <c r="U103" i="1" s="1"/>
  <c r="O104" i="1"/>
  <c r="U104" i="1" s="1"/>
  <c r="O6" i="1"/>
  <c r="T6" i="1" s="1"/>
  <c r="AB14" i="1"/>
  <c r="AB15" i="1"/>
  <c r="AB29" i="1"/>
  <c r="AB34" i="1"/>
  <c r="AB37" i="1"/>
  <c r="AB41" i="1"/>
  <c r="AB58" i="1"/>
  <c r="AB72" i="1"/>
  <c r="AB85" i="1"/>
  <c r="AB101" i="1"/>
  <c r="AB103" i="1"/>
  <c r="AB104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T13" i="1" l="1"/>
  <c r="T9" i="1"/>
  <c r="T25" i="1"/>
  <c r="T19" i="1"/>
  <c r="T83" i="1"/>
  <c r="T77" i="1"/>
  <c r="U84" i="1"/>
  <c r="T84" i="1"/>
  <c r="AB20" i="1"/>
  <c r="T20" i="1"/>
  <c r="AB16" i="1"/>
  <c r="T16" i="1"/>
  <c r="AB12" i="1"/>
  <c r="T12" i="1"/>
  <c r="T98" i="1"/>
  <c r="T53" i="1"/>
  <c r="T47" i="1"/>
  <c r="T35" i="1"/>
  <c r="AB97" i="1"/>
  <c r="T97" i="1"/>
  <c r="AB89" i="1"/>
  <c r="T89" i="1"/>
  <c r="AB46" i="1"/>
  <c r="T46" i="1"/>
  <c r="AB42" i="1"/>
  <c r="T42" i="1"/>
  <c r="T38" i="1"/>
  <c r="AB38" i="1"/>
  <c r="AB31" i="1"/>
  <c r="T31" i="1"/>
  <c r="F5" i="1"/>
  <c r="T33" i="1"/>
  <c r="T96" i="1"/>
  <c r="T92" i="1"/>
  <c r="T75" i="1"/>
  <c r="T51" i="1"/>
  <c r="T45" i="1"/>
  <c r="T27" i="1"/>
  <c r="T7" i="1"/>
  <c r="U55" i="1"/>
  <c r="P55" i="1"/>
  <c r="Q55" i="1" s="1"/>
  <c r="P61" i="1"/>
  <c r="Q61" i="1" s="1"/>
  <c r="P79" i="1"/>
  <c r="Q79" i="1" s="1"/>
  <c r="P39" i="1"/>
  <c r="Q39" i="1" s="1"/>
  <c r="P11" i="1"/>
  <c r="Q11" i="1" s="1"/>
  <c r="P49" i="1"/>
  <c r="P90" i="1"/>
  <c r="Q90" i="1" s="1"/>
  <c r="P100" i="1"/>
  <c r="Q100" i="1" s="1"/>
  <c r="P57" i="1"/>
  <c r="Q57" i="1" s="1"/>
  <c r="P43" i="1"/>
  <c r="P88" i="1"/>
  <c r="P59" i="1"/>
  <c r="Q59" i="1" s="1"/>
  <c r="U6" i="1"/>
  <c r="P6" i="1"/>
  <c r="U99" i="1"/>
  <c r="U97" i="1"/>
  <c r="U95" i="1"/>
  <c r="U93" i="1"/>
  <c r="U91" i="1"/>
  <c r="U89" i="1"/>
  <c r="U87" i="1"/>
  <c r="U71" i="1"/>
  <c r="P71" i="1"/>
  <c r="U69" i="1"/>
  <c r="P69" i="1"/>
  <c r="U67" i="1"/>
  <c r="P67" i="1"/>
  <c r="U65" i="1"/>
  <c r="U63" i="1"/>
  <c r="P63" i="1"/>
  <c r="Q63" i="1" s="1"/>
  <c r="P56" i="1"/>
  <c r="Q56" i="1" s="1"/>
  <c r="P52" i="1"/>
  <c r="Q52" i="1" s="1"/>
  <c r="P50" i="1"/>
  <c r="Q50" i="1" s="1"/>
  <c r="P44" i="1"/>
  <c r="Q44" i="1" s="1"/>
  <c r="U31" i="1"/>
  <c r="P23" i="1"/>
  <c r="Q23" i="1" s="1"/>
  <c r="P73" i="1"/>
  <c r="P81" i="1"/>
  <c r="P17" i="1"/>
  <c r="P21" i="1"/>
  <c r="Q21" i="1" s="1"/>
  <c r="P10" i="1"/>
  <c r="P24" i="1"/>
  <c r="Q24" i="1" s="1"/>
  <c r="P76" i="1"/>
  <c r="Q76" i="1" s="1"/>
  <c r="P80" i="1"/>
  <c r="Q80" i="1" s="1"/>
  <c r="P82" i="1"/>
  <c r="Q82" i="1" s="1"/>
  <c r="P102" i="1"/>
  <c r="E5" i="1"/>
  <c r="O62" i="1"/>
  <c r="P62" i="1" s="1"/>
  <c r="AB62" i="1" s="1"/>
  <c r="U33" i="1"/>
  <c r="K33" i="1"/>
  <c r="K5" i="1" s="1"/>
  <c r="T104" i="1"/>
  <c r="U102" i="1"/>
  <c r="U94" i="1"/>
  <c r="U86" i="1"/>
  <c r="U78" i="1"/>
  <c r="U70" i="1"/>
  <c r="U54" i="1"/>
  <c r="U46" i="1"/>
  <c r="U38" i="1"/>
  <c r="U30" i="1"/>
  <c r="U22" i="1"/>
  <c r="U14" i="1"/>
  <c r="U74" i="1"/>
  <c r="U66" i="1"/>
  <c r="U58" i="1"/>
  <c r="U50" i="1"/>
  <c r="U42" i="1"/>
  <c r="U34" i="1"/>
  <c r="U26" i="1"/>
  <c r="U18" i="1"/>
  <c r="U10" i="1"/>
  <c r="T15" i="1"/>
  <c r="T103" i="1"/>
  <c r="T101" i="1"/>
  <c r="T85" i="1"/>
  <c r="T41" i="1"/>
  <c r="T37" i="1"/>
  <c r="T29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62" i="1" l="1"/>
  <c r="AB82" i="1"/>
  <c r="T82" i="1"/>
  <c r="AB76" i="1"/>
  <c r="T76" i="1"/>
  <c r="AB10" i="1"/>
  <c r="T10" i="1"/>
  <c r="Q5" i="1"/>
  <c r="T17" i="1"/>
  <c r="AB17" i="1"/>
  <c r="T73" i="1"/>
  <c r="AB73" i="1"/>
  <c r="AB50" i="1"/>
  <c r="T50" i="1"/>
  <c r="AB56" i="1"/>
  <c r="T56" i="1"/>
  <c r="AB67" i="1"/>
  <c r="T67" i="1"/>
  <c r="AB69" i="1"/>
  <c r="T69" i="1"/>
  <c r="AB71" i="1"/>
  <c r="T71" i="1"/>
  <c r="T88" i="1"/>
  <c r="AB88" i="1"/>
  <c r="T57" i="1"/>
  <c r="AB57" i="1"/>
  <c r="T90" i="1"/>
  <c r="AB90" i="1"/>
  <c r="T11" i="1"/>
  <c r="AB11" i="1"/>
  <c r="T79" i="1"/>
  <c r="AB79" i="1"/>
  <c r="T55" i="1"/>
  <c r="AB55" i="1"/>
  <c r="AB102" i="1"/>
  <c r="T102" i="1"/>
  <c r="AB80" i="1"/>
  <c r="T80" i="1"/>
  <c r="AB24" i="1"/>
  <c r="T24" i="1"/>
  <c r="T21" i="1"/>
  <c r="AB21" i="1"/>
  <c r="T81" i="1"/>
  <c r="AB81" i="1"/>
  <c r="T23" i="1"/>
  <c r="AB23" i="1"/>
  <c r="AB44" i="1"/>
  <c r="T44" i="1"/>
  <c r="AB52" i="1"/>
  <c r="T52" i="1"/>
  <c r="AB63" i="1"/>
  <c r="T63" i="1"/>
  <c r="AB59" i="1"/>
  <c r="T59" i="1"/>
  <c r="T43" i="1"/>
  <c r="AB43" i="1"/>
  <c r="T100" i="1"/>
  <c r="AB100" i="1"/>
  <c r="T49" i="1"/>
  <c r="AB49" i="1"/>
  <c r="AB39" i="1"/>
  <c r="T39" i="1"/>
  <c r="AB61" i="1"/>
  <c r="T61" i="1"/>
  <c r="U62" i="1"/>
  <c r="O5" i="1"/>
  <c r="AB5" i="1" l="1"/>
  <c r="P5" i="1"/>
</calcChain>
</file>

<file path=xl/sharedStrings.xml><?xml version="1.0" encoding="utf-8"?>
<sst xmlns="http://schemas.openxmlformats.org/spreadsheetml/2006/main" count="364" uniqueCount="160">
  <si>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</si>
  <si>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</si>
  <si>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</si>
  <si>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</si>
  <si>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</si>
  <si>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</si>
  <si>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</si>
  <si>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</si>
  <si>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</si>
  <si>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</si>
  <si>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</si>
  <si>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</si>
  <si>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</si>
  <si>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</si>
  <si>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</si>
  <si>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</si>
  <si>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</si>
  <si>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</si>
  <si>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</si>
  <si>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</si>
  <si>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</si>
  <si>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</si>
  <si>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</si>
  <si>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</si>
  <si>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</si>
  <si>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</si>
  <si>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</si>
  <si>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</si>
  <si>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</si>
  <si>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</si>
  <si>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</si>
  <si>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</si>
  <si>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</si>
  <si>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</si>
  <si>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</si>
  <si>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</si>
  <si>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</si>
  <si>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</si>
  <si>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</si>
  <si>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</si>
  <si>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</si>
  <si>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</si>
  <si>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</si>
  <si>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</si>
  <si>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5224 ВЕТЧ.ИЗ ЛОПАТКИ Папа может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</si>
  <si>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</si>
  <si>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</si>
  <si>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</si>
  <si>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</si>
  <si>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</si>
  <si>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</si>
  <si>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</si>
  <si>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</si>
  <si>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</si>
  <si>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</si>
  <si>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</si>
  <si>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</si>
  <si>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</si>
  <si>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</si>
  <si>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</si>
  <si>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</si>
  <si>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</si>
  <si>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</si>
  <si>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</si>
  <si>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</si>
  <si>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</si>
  <si>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</si>
  <si>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</si>
  <si>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</si>
  <si>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</si>
  <si>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</si>
  <si>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</si>
  <si>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необходимо увеличить продажи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</si>
  <si>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</si>
  <si>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</si>
  <si>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</si>
  <si>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</si>
  <si>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</si>
  <si>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</si>
  <si>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</si>
  <si>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</si>
  <si>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</si>
  <si>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</si>
  <si>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</si>
  <si>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</si>
  <si>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</si>
  <si>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</si>
  <si>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</si>
  <si>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</si>
  <si>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</si>
  <si>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</si>
  <si>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</si>
  <si>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</si>
  <si>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</si>
  <si>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</si>
  <si>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</si>
  <si>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</si>
  <si>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</si>
  <si>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</si>
  <si>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</si>
  <si>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</si>
  <si>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</si>
  <si>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</si>
  <si>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</si>
  <si>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</si>
  <si>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</si>
  <si>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</si>
  <si>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</si>
  <si>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</si>
  <si>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</si>
  <si>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</si>
  <si>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</si>
  <si>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</si>
  <si>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</si>
  <si>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</si>
  <si>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</si>
  <si>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</si>
  <si>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</si>
  <si>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</si>
  <si>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</si>
  <si>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</si>
  <si>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</si>
  <si>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</si>
  <si>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</si>
  <si>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</si>
  <si>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</si>
  <si>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</si>
  <si>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</si>
  <si>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</si>
  <si>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</si>
  <si>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</si>
  <si>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</si>
  <si>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</si>
  <si>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</si>
  <si>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</si>
  <si>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</si>
  <si>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</si>
  <si>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</si>
  <si>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</si>
  <si>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</si>
  <si>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</si>
  <si>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</si>
  <si>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</si>
  <si>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</si>
  <si>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</si>
  <si>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</si>
  <si>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</si>
  <si>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</si>
  <si>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</si>
  <si>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</si>
  <si>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</si>
  <si>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23,07,</t>
  </si>
  <si>
    <t>вместо 5981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</si>
  <si>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</si>
  <si>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на вывод</t>
    </r>
  </si>
  <si>
    <t>ротация на 6341</t>
  </si>
  <si>
    <t>ТС Обжора</t>
  </si>
  <si>
    <t>имеет дубль 6903 / 24,07,24 2600шт под ТС Обжора</t>
  </si>
  <si>
    <t>заказ</t>
  </si>
  <si>
    <t>27,07,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</si>
</sst>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  <xf numFmtId="164" fontId="4" fillId="4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customWidth="1"/>
    <col min="10" max="11" width="6.42578125" customWidth="1"/>
    <col min="12" max="13" width="1" customWidth="1"/>
    <col min="14" max="18" width="6.42578125" customWidth="1"/>
    <col min="19" max="19" width="21.85546875" customWidth="1"/>
    <col min="20" max="21" width="5.42578125" customWidth="1"/>
    <col min="22" max="26" width="6.28515625" customWidth="1"/>
    <col min="27" max="27" width="44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151</v>
      </c>
      <c r="P4" s="1"/>
      <c r="Q4" s="1" t="s">
        <v>159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9456.5849999999973</v>
      </c>
      <c r="F5" s="4">
        <f>SUM(F6:F492)</f>
        <v>18721.137000000002</v>
      </c>
      <c r="G5" s="6"/>
      <c r="H5" s="1"/>
      <c r="I5" s="1"/>
      <c r="J5" s="4">
        <f t="shared" ref="J5:R5" si="0">SUM(J6:J492)</f>
        <v>9723.0769999999975</v>
      </c>
      <c r="K5" s="4">
        <f t="shared" si="0"/>
        <v>-266.4919999999999</v>
      </c>
      <c r="L5" s="4">
        <f t="shared" si="0"/>
        <v>0</v>
      </c>
      <c r="M5" s="4">
        <f t="shared" si="0"/>
        <v>0</v>
      </c>
      <c r="N5" s="4">
        <f t="shared" si="0"/>
        <v>4760</v>
      </c>
      <c r="O5" s="4">
        <f t="shared" si="0"/>
        <v>1891.317</v>
      </c>
      <c r="P5" s="4">
        <f t="shared" si="0"/>
        <v>7593.2315999999992</v>
      </c>
      <c r="Q5" s="4">
        <f t="shared" si="0"/>
        <v>10591</v>
      </c>
      <c r="R5" s="4">
        <f t="shared" si="0"/>
        <v>4865</v>
      </c>
      <c r="S5" s="1"/>
      <c r="T5" s="1"/>
      <c r="U5" s="1"/>
      <c r="V5" s="4">
        <f>SUM(V6:V492)</f>
        <v>1730.3343999999997</v>
      </c>
      <c r="W5" s="4">
        <f>SUM(W6:W492)</f>
        <v>1831.2751999999998</v>
      </c>
      <c r="X5" s="4">
        <f>SUM(X6:X492)</f>
        <v>2221.2199999999998</v>
      </c>
      <c r="Y5" s="4">
        <f>SUM(Y6:Y492)</f>
        <v>1628.2098000000003</v>
      </c>
      <c r="Z5" s="4">
        <f>SUM(Z6:Z492)</f>
        <v>1674.723999999999</v>
      </c>
      <c r="AA5" s="1"/>
      <c r="AB5" s="4">
        <f>SUM(AB6:AB492)</f>
        <v>5588.42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132</v>
      </c>
      <c r="D6" s="1">
        <v>40</v>
      </c>
      <c r="E6" s="1">
        <v>84.4</v>
      </c>
      <c r="F6" s="1">
        <v>65.599999999999994</v>
      </c>
      <c r="G6" s="6">
        <v>0.4</v>
      </c>
      <c r="H6" s="1">
        <v>60</v>
      </c>
      <c r="I6" s="1" t="s">
        <v>31</v>
      </c>
      <c r="J6" s="1">
        <v>84</v>
      </c>
      <c r="K6" s="1">
        <f t="shared" ref="K6:K35" si="1">E6-J6</f>
        <v>0.40000000000000568</v>
      </c>
      <c r="L6" s="1"/>
      <c r="M6" s="1"/>
      <c r="N6" s="1"/>
      <c r="O6" s="1">
        <f>E6/5</f>
        <v>16.880000000000003</v>
      </c>
      <c r="P6" s="5">
        <f>13*O6-N6-F6</f>
        <v>153.84000000000003</v>
      </c>
      <c r="Q6" s="5">
        <v>170</v>
      </c>
      <c r="R6" s="5">
        <v>170</v>
      </c>
      <c r="S6" s="1"/>
      <c r="T6" s="1">
        <f>(F6+N6+Q6)/O6</f>
        <v>13.957345971563978</v>
      </c>
      <c r="U6" s="1">
        <f>(F6+N6)/O6</f>
        <v>3.8862559241706154</v>
      </c>
      <c r="V6" s="1">
        <v>8.8000000000000007</v>
      </c>
      <c r="W6" s="1">
        <v>3.6</v>
      </c>
      <c r="X6" s="1">
        <v>12.4</v>
      </c>
      <c r="Y6" s="1">
        <v>6</v>
      </c>
      <c r="Z6" s="1">
        <v>6.8</v>
      </c>
      <c r="AA6" s="1"/>
      <c r="AB6" s="1">
        <f>Q6*G6</f>
        <v>68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26.08</v>
      </c>
      <c r="D7" s="1">
        <v>36.506</v>
      </c>
      <c r="E7" s="1">
        <v>18.003</v>
      </c>
      <c r="F7" s="1">
        <v>42.097999999999999</v>
      </c>
      <c r="G7" s="6">
        <v>1</v>
      </c>
      <c r="H7" s="1">
        <v>120</v>
      </c>
      <c r="I7" s="1" t="s">
        <v>31</v>
      </c>
      <c r="J7" s="1">
        <v>18.2</v>
      </c>
      <c r="K7" s="1">
        <f t="shared" si="1"/>
        <v>-0.19699999999999918</v>
      </c>
      <c r="L7" s="1"/>
      <c r="M7" s="1"/>
      <c r="N7" s="1"/>
      <c r="O7" s="1">
        <f t="shared" ref="O7:O70" si="2">E7/5</f>
        <v>3.6006</v>
      </c>
      <c r="P7" s="5">
        <v>10</v>
      </c>
      <c r="Q7" s="5">
        <f t="shared" ref="Q7:Q13" si="3">ROUND(P7,0)</f>
        <v>10</v>
      </c>
      <c r="R7" s="5"/>
      <c r="S7" s="1"/>
      <c r="T7" s="1">
        <f t="shared" ref="T7:T13" si="4">(F7+N7+Q7)/O7</f>
        <v>14.469255124145976</v>
      </c>
      <c r="U7" s="1">
        <f t="shared" ref="U7:U70" si="5">(F7+N7)/O7</f>
        <v>11.691940232183525</v>
      </c>
      <c r="V7" s="1">
        <v>3.1581999999999999</v>
      </c>
      <c r="W7" s="1">
        <v>4.5106000000000002</v>
      </c>
      <c r="X7" s="1">
        <v>4.5861999999999998</v>
      </c>
      <c r="Y7" s="1">
        <v>2.1078000000000001</v>
      </c>
      <c r="Z7" s="1">
        <v>4.3407999999999998</v>
      </c>
      <c r="AA7" s="1"/>
      <c r="AB7" s="1">
        <f t="shared" ref="AB7:AB13" si="6">Q7*G7</f>
        <v>10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33</v>
      </c>
      <c r="C8" s="1">
        <v>93.587999999999994</v>
      </c>
      <c r="D8" s="1">
        <v>708.17700000000002</v>
      </c>
      <c r="E8" s="1">
        <v>197.79599999999999</v>
      </c>
      <c r="F8" s="1">
        <v>549.39300000000003</v>
      </c>
      <c r="G8" s="6">
        <v>1</v>
      </c>
      <c r="H8" s="1">
        <v>45</v>
      </c>
      <c r="I8" s="1" t="s">
        <v>36</v>
      </c>
      <c r="J8" s="1">
        <v>198.14400000000001</v>
      </c>
      <c r="K8" s="1">
        <f t="shared" si="1"/>
        <v>-0.34800000000001319</v>
      </c>
      <c r="L8" s="1"/>
      <c r="M8" s="1"/>
      <c r="N8" s="1">
        <v>50</v>
      </c>
      <c r="O8" s="1">
        <f t="shared" si="2"/>
        <v>39.559199999999997</v>
      </c>
      <c r="P8" s="5"/>
      <c r="Q8" s="5">
        <f t="shared" si="3"/>
        <v>0</v>
      </c>
      <c r="R8" s="5"/>
      <c r="S8" s="1"/>
      <c r="T8" s="1">
        <f t="shared" si="4"/>
        <v>15.151797811886997</v>
      </c>
      <c r="U8" s="1">
        <f t="shared" si="5"/>
        <v>15.151797811886997</v>
      </c>
      <c r="V8" s="1">
        <v>44.915799999999997</v>
      </c>
      <c r="W8" s="1">
        <v>61.145000000000003</v>
      </c>
      <c r="X8" s="1">
        <v>38.8658</v>
      </c>
      <c r="Y8" s="1">
        <v>42.754600000000003</v>
      </c>
      <c r="Z8" s="1">
        <v>52.880600000000001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33</v>
      </c>
      <c r="C9" s="1">
        <v>3145.6709999999998</v>
      </c>
      <c r="D9" s="1">
        <v>2747.0520000000001</v>
      </c>
      <c r="E9" s="1">
        <v>1536.2750000000001</v>
      </c>
      <c r="F9" s="1">
        <v>3792.0010000000002</v>
      </c>
      <c r="G9" s="6">
        <v>1</v>
      </c>
      <c r="H9" s="1">
        <v>60</v>
      </c>
      <c r="I9" s="1" t="s">
        <v>38</v>
      </c>
      <c r="J9" s="1">
        <v>1509.703</v>
      </c>
      <c r="K9" s="1">
        <f t="shared" si="1"/>
        <v>26.572000000000116</v>
      </c>
      <c r="L9" s="1"/>
      <c r="M9" s="1"/>
      <c r="N9" s="1">
        <v>1850</v>
      </c>
      <c r="O9" s="1">
        <f t="shared" si="2"/>
        <v>307.255</v>
      </c>
      <c r="P9" s="5"/>
      <c r="Q9" s="5">
        <f t="shared" si="3"/>
        <v>0</v>
      </c>
      <c r="R9" s="5"/>
      <c r="S9" s="1"/>
      <c r="T9" s="1">
        <f t="shared" si="4"/>
        <v>18.362601096808842</v>
      </c>
      <c r="U9" s="1">
        <f t="shared" si="5"/>
        <v>18.362601096808842</v>
      </c>
      <c r="V9" s="1">
        <v>381.04039999999998</v>
      </c>
      <c r="W9" s="1">
        <v>374.89760000000001</v>
      </c>
      <c r="X9" s="1">
        <v>425.18799999999999</v>
      </c>
      <c r="Y9" s="1">
        <v>289.9348</v>
      </c>
      <c r="Z9" s="1">
        <v>336.26780000000002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33</v>
      </c>
      <c r="C10" s="1">
        <v>11.68</v>
      </c>
      <c r="D10" s="1">
        <v>36.746000000000002</v>
      </c>
      <c r="E10" s="1">
        <v>16.224</v>
      </c>
      <c r="F10" s="1">
        <v>31.184000000000001</v>
      </c>
      <c r="G10" s="6">
        <v>1</v>
      </c>
      <c r="H10" s="1">
        <v>120</v>
      </c>
      <c r="I10" s="1" t="s">
        <v>31</v>
      </c>
      <c r="J10" s="1">
        <v>16.2</v>
      </c>
      <c r="K10" s="1">
        <f t="shared" si="1"/>
        <v>2.4000000000000909E-2</v>
      </c>
      <c r="L10" s="1"/>
      <c r="M10" s="1"/>
      <c r="N10" s="1"/>
      <c r="O10" s="1">
        <f t="shared" si="2"/>
        <v>3.2448000000000001</v>
      </c>
      <c r="P10" s="5">
        <f t="shared" ref="P10" si="7">13*O10-N10-F10</f>
        <v>10.9984</v>
      </c>
      <c r="Q10" s="5">
        <v>25</v>
      </c>
      <c r="R10" s="5">
        <v>25</v>
      </c>
      <c r="S10" s="1"/>
      <c r="T10" s="1">
        <f t="shared" si="4"/>
        <v>17.315088757396449</v>
      </c>
      <c r="U10" s="1">
        <f t="shared" si="5"/>
        <v>9.6104536489151879</v>
      </c>
      <c r="V10" s="1">
        <v>2.4136000000000002</v>
      </c>
      <c r="W10" s="1">
        <v>3.9518</v>
      </c>
      <c r="X10" s="1">
        <v>3.0373999999999999</v>
      </c>
      <c r="Y10" s="1">
        <v>1.2136</v>
      </c>
      <c r="Z10" s="1">
        <v>1.635</v>
      </c>
      <c r="AA10" s="1"/>
      <c r="AB10" s="1">
        <f t="shared" si="6"/>
        <v>25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33</v>
      </c>
      <c r="C11" s="1">
        <v>88.834999999999994</v>
      </c>
      <c r="D11" s="1">
        <v>564.70899999999995</v>
      </c>
      <c r="E11" s="1">
        <v>181.70400000000001</v>
      </c>
      <c r="F11" s="1">
        <v>409.911</v>
      </c>
      <c r="G11" s="6">
        <v>1</v>
      </c>
      <c r="H11" s="1">
        <v>60</v>
      </c>
      <c r="I11" s="1" t="s">
        <v>38</v>
      </c>
      <c r="J11" s="1">
        <v>175.2</v>
      </c>
      <c r="K11" s="1">
        <f t="shared" si="1"/>
        <v>6.5040000000000191</v>
      </c>
      <c r="L11" s="1"/>
      <c r="M11" s="1"/>
      <c r="N11" s="1"/>
      <c r="O11" s="1">
        <f t="shared" si="2"/>
        <v>36.340800000000002</v>
      </c>
      <c r="P11" s="5">
        <f t="shared" ref="P11" si="8">16*O11-N11-F11</f>
        <v>171.54180000000002</v>
      </c>
      <c r="Q11" s="5">
        <f t="shared" si="3"/>
        <v>172</v>
      </c>
      <c r="R11" s="5"/>
      <c r="S11" s="1"/>
      <c r="T11" s="1">
        <f t="shared" si="4"/>
        <v>16.012608418086558</v>
      </c>
      <c r="U11" s="1">
        <f t="shared" si="5"/>
        <v>11.279636111478007</v>
      </c>
      <c r="V11" s="1">
        <v>35.8048</v>
      </c>
      <c r="W11" s="1">
        <v>47.9238</v>
      </c>
      <c r="X11" s="1">
        <v>28.773599999999998</v>
      </c>
      <c r="Y11" s="1">
        <v>29.21</v>
      </c>
      <c r="Z11" s="1">
        <v>33.106400000000001</v>
      </c>
      <c r="AA11" s="1"/>
      <c r="AB11" s="1">
        <f t="shared" si="6"/>
        <v>172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33</v>
      </c>
      <c r="C12" s="1">
        <v>812.63</v>
      </c>
      <c r="D12" s="1">
        <v>440.488</v>
      </c>
      <c r="E12" s="1">
        <v>474.46600000000001</v>
      </c>
      <c r="F12" s="1">
        <v>649.56399999999996</v>
      </c>
      <c r="G12" s="6">
        <v>1</v>
      </c>
      <c r="H12" s="1">
        <v>60</v>
      </c>
      <c r="I12" s="1" t="s">
        <v>38</v>
      </c>
      <c r="J12" s="1">
        <v>458.21800000000002</v>
      </c>
      <c r="K12" s="1">
        <f t="shared" si="1"/>
        <v>16.24799999999999</v>
      </c>
      <c r="L12" s="1"/>
      <c r="M12" s="1"/>
      <c r="N12" s="1">
        <v>160</v>
      </c>
      <c r="O12" s="1">
        <f t="shared" si="2"/>
        <v>94.893200000000007</v>
      </c>
      <c r="P12" s="5">
        <f>17*O12-N12-F12</f>
        <v>803.62040000000013</v>
      </c>
      <c r="Q12" s="5">
        <f t="shared" si="3"/>
        <v>804</v>
      </c>
      <c r="R12" s="5"/>
      <c r="S12" s="1"/>
      <c r="T12" s="1">
        <f t="shared" si="4"/>
        <v>17.004000286638028</v>
      </c>
      <c r="U12" s="1">
        <f t="shared" si="5"/>
        <v>8.5313173125155419</v>
      </c>
      <c r="V12" s="1">
        <v>58.001199999999997</v>
      </c>
      <c r="W12" s="1">
        <v>72.700800000000001</v>
      </c>
      <c r="X12" s="1">
        <v>82.551999999999992</v>
      </c>
      <c r="Y12" s="1">
        <v>60.206400000000002</v>
      </c>
      <c r="Z12" s="1">
        <v>78.470600000000005</v>
      </c>
      <c r="AA12" s="1"/>
      <c r="AB12" s="1">
        <f t="shared" si="6"/>
        <v>804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30</v>
      </c>
      <c r="C13" s="1">
        <v>122</v>
      </c>
      <c r="D13" s="1">
        <v>48</v>
      </c>
      <c r="E13" s="1">
        <v>42</v>
      </c>
      <c r="F13" s="1">
        <v>120</v>
      </c>
      <c r="G13" s="6">
        <v>0.25</v>
      </c>
      <c r="H13" s="1">
        <v>120</v>
      </c>
      <c r="I13" s="1" t="s">
        <v>31</v>
      </c>
      <c r="J13" s="1">
        <v>47</v>
      </c>
      <c r="K13" s="1">
        <f t="shared" si="1"/>
        <v>-5</v>
      </c>
      <c r="L13" s="1"/>
      <c r="M13" s="1"/>
      <c r="N13" s="1"/>
      <c r="O13" s="1">
        <f t="shared" si="2"/>
        <v>8.4</v>
      </c>
      <c r="P13" s="5"/>
      <c r="Q13" s="5">
        <f t="shared" si="3"/>
        <v>0</v>
      </c>
      <c r="R13" s="5"/>
      <c r="S13" s="1"/>
      <c r="T13" s="1">
        <f t="shared" si="4"/>
        <v>14.285714285714285</v>
      </c>
      <c r="U13" s="1">
        <f t="shared" si="5"/>
        <v>14.285714285714285</v>
      </c>
      <c r="V13" s="1">
        <v>4.2</v>
      </c>
      <c r="W13" s="1">
        <v>10.186999999999999</v>
      </c>
      <c r="X13" s="1">
        <v>13</v>
      </c>
      <c r="Y13" s="1">
        <v>8.6</v>
      </c>
      <c r="Z13" s="1">
        <v>5.4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43</v>
      </c>
      <c r="B14" s="10" t="s">
        <v>33</v>
      </c>
      <c r="C14" s="10"/>
      <c r="D14" s="10">
        <v>1.5</v>
      </c>
      <c r="E14" s="10">
        <v>1.5</v>
      </c>
      <c r="F14" s="10"/>
      <c r="G14" s="11">
        <v>0</v>
      </c>
      <c r="H14" s="10" t="e">
        <v>#N/A</v>
      </c>
      <c r="I14" s="10" t="s">
        <v>34</v>
      </c>
      <c r="J14" s="10">
        <v>1.5</v>
      </c>
      <c r="K14" s="10">
        <f t="shared" si="1"/>
        <v>0</v>
      </c>
      <c r="L14" s="10"/>
      <c r="M14" s="10"/>
      <c r="N14" s="10"/>
      <c r="O14" s="10">
        <f t="shared" si="2"/>
        <v>0.3</v>
      </c>
      <c r="P14" s="12"/>
      <c r="Q14" s="12"/>
      <c r="R14" s="12"/>
      <c r="S14" s="10"/>
      <c r="T14" s="10">
        <f t="shared" ref="T14:T58" si="9">(F14+N14+P14)/O14</f>
        <v>0</v>
      </c>
      <c r="U14" s="10">
        <f t="shared" si="5"/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/>
      <c r="AB14" s="10">
        <f t="shared" ref="AB14:AB58" si="10">P14*G14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44</v>
      </c>
      <c r="B15" s="10" t="s">
        <v>33</v>
      </c>
      <c r="C15" s="10">
        <v>2.98</v>
      </c>
      <c r="D15" s="10"/>
      <c r="E15" s="10"/>
      <c r="F15" s="10"/>
      <c r="G15" s="11">
        <v>0</v>
      </c>
      <c r="H15" s="10">
        <v>60</v>
      </c>
      <c r="I15" s="10" t="s">
        <v>34</v>
      </c>
      <c r="J15" s="10">
        <v>1.5</v>
      </c>
      <c r="K15" s="10">
        <f t="shared" si="1"/>
        <v>-1.5</v>
      </c>
      <c r="L15" s="10"/>
      <c r="M15" s="10"/>
      <c r="N15" s="10"/>
      <c r="O15" s="10">
        <f t="shared" si="2"/>
        <v>0</v>
      </c>
      <c r="P15" s="12"/>
      <c r="Q15" s="12"/>
      <c r="R15" s="12"/>
      <c r="S15" s="10"/>
      <c r="T15" s="10" t="e">
        <f t="shared" si="9"/>
        <v>#DIV/0!</v>
      </c>
      <c r="U15" s="10" t="e">
        <f t="shared" si="5"/>
        <v>#DIV/0!</v>
      </c>
      <c r="V15" s="10">
        <v>4.8002000000000002</v>
      </c>
      <c r="W15" s="10">
        <v>24.0124</v>
      </c>
      <c r="X15" s="10">
        <v>14.9802</v>
      </c>
      <c r="Y15" s="10">
        <v>7.7691999999999997</v>
      </c>
      <c r="Z15" s="10">
        <v>24.854800000000001</v>
      </c>
      <c r="AA15" s="10"/>
      <c r="AB15" s="10">
        <f t="shared" si="10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33</v>
      </c>
      <c r="C16" s="1">
        <v>172.23699999999999</v>
      </c>
      <c r="D16" s="1">
        <v>167.54</v>
      </c>
      <c r="E16" s="1">
        <v>122.096</v>
      </c>
      <c r="F16" s="1">
        <v>179.55699999999999</v>
      </c>
      <c r="G16" s="6">
        <v>1</v>
      </c>
      <c r="H16" s="1">
        <v>45</v>
      </c>
      <c r="I16" s="1" t="s">
        <v>36</v>
      </c>
      <c r="J16" s="1">
        <v>120.44499999999999</v>
      </c>
      <c r="K16" s="1">
        <f t="shared" si="1"/>
        <v>1.6510000000000105</v>
      </c>
      <c r="L16" s="1"/>
      <c r="M16" s="1"/>
      <c r="N16" s="1">
        <v>100</v>
      </c>
      <c r="O16" s="1">
        <f t="shared" si="2"/>
        <v>24.4192</v>
      </c>
      <c r="P16" s="5">
        <f>15*O16-N16-F16</f>
        <v>86.731000000000023</v>
      </c>
      <c r="Q16" s="5">
        <v>100</v>
      </c>
      <c r="R16" s="5">
        <v>100</v>
      </c>
      <c r="S16" s="1"/>
      <c r="T16" s="1">
        <f t="shared" ref="T16:T28" si="11">(F16+N16+Q16)/O16</f>
        <v>15.543383894640284</v>
      </c>
      <c r="U16" s="1">
        <f t="shared" si="5"/>
        <v>11.4482456427729</v>
      </c>
      <c r="V16" s="1">
        <v>24.648199999999999</v>
      </c>
      <c r="W16" s="1">
        <v>24.815999999999999</v>
      </c>
      <c r="X16" s="1">
        <v>28.570599999999999</v>
      </c>
      <c r="Y16" s="1">
        <v>20.056799999999999</v>
      </c>
      <c r="Z16" s="1">
        <v>26.849</v>
      </c>
      <c r="AA16" s="1"/>
      <c r="AB16" s="1">
        <f t="shared" ref="AB16:AB28" si="12">Q16*G16</f>
        <v>100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33</v>
      </c>
      <c r="C17" s="1">
        <v>122.51</v>
      </c>
      <c r="D17" s="1">
        <v>73.33</v>
      </c>
      <c r="E17" s="1">
        <v>62.484000000000002</v>
      </c>
      <c r="F17" s="1">
        <v>107.643</v>
      </c>
      <c r="G17" s="6">
        <v>1</v>
      </c>
      <c r="H17" s="1">
        <v>60</v>
      </c>
      <c r="I17" s="1" t="s">
        <v>31</v>
      </c>
      <c r="J17" s="1">
        <v>62.3</v>
      </c>
      <c r="K17" s="1">
        <f t="shared" si="1"/>
        <v>0.1840000000000046</v>
      </c>
      <c r="L17" s="1"/>
      <c r="M17" s="1"/>
      <c r="N17" s="1"/>
      <c r="O17" s="1">
        <f t="shared" si="2"/>
        <v>12.4968</v>
      </c>
      <c r="P17" s="5">
        <f t="shared" ref="P17:P24" si="13">13*O17-N17-F17</f>
        <v>54.815400000000011</v>
      </c>
      <c r="Q17" s="5">
        <v>70</v>
      </c>
      <c r="R17" s="5">
        <v>70</v>
      </c>
      <c r="S17" s="1"/>
      <c r="T17" s="1">
        <f t="shared" si="11"/>
        <v>14.215079060239422</v>
      </c>
      <c r="U17" s="1">
        <f t="shared" si="5"/>
        <v>8.6136450931438446</v>
      </c>
      <c r="V17" s="1">
        <v>8.4268000000000001</v>
      </c>
      <c r="W17" s="1">
        <v>8.4580000000000002</v>
      </c>
      <c r="X17" s="1">
        <v>11.5082</v>
      </c>
      <c r="Y17" s="1">
        <v>7.9859999999999998</v>
      </c>
      <c r="Z17" s="1">
        <v>0.54699999999999993</v>
      </c>
      <c r="AA17" s="1"/>
      <c r="AB17" s="1">
        <f t="shared" si="12"/>
        <v>70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30</v>
      </c>
      <c r="C18" s="1">
        <v>68</v>
      </c>
      <c r="D18" s="1">
        <v>96</v>
      </c>
      <c r="E18" s="1">
        <v>43</v>
      </c>
      <c r="F18" s="1">
        <v>116</v>
      </c>
      <c r="G18" s="6">
        <v>0.25</v>
      </c>
      <c r="H18" s="1">
        <v>120</v>
      </c>
      <c r="I18" s="1" t="s">
        <v>31</v>
      </c>
      <c r="J18" s="1">
        <v>43.5</v>
      </c>
      <c r="K18" s="1">
        <f t="shared" si="1"/>
        <v>-0.5</v>
      </c>
      <c r="L18" s="1"/>
      <c r="M18" s="1"/>
      <c r="N18" s="1"/>
      <c r="O18" s="1">
        <f t="shared" si="2"/>
        <v>8.6</v>
      </c>
      <c r="P18" s="5"/>
      <c r="Q18" s="5">
        <f t="shared" ref="Q18:Q28" si="14">ROUND(P18,0)</f>
        <v>0</v>
      </c>
      <c r="R18" s="5"/>
      <c r="S18" s="1"/>
      <c r="T18" s="1">
        <f t="shared" si="11"/>
        <v>13.488372093023257</v>
      </c>
      <c r="U18" s="1">
        <f t="shared" si="5"/>
        <v>13.488372093023257</v>
      </c>
      <c r="V18" s="1">
        <v>9.4</v>
      </c>
      <c r="W18" s="1">
        <v>9.8000000000000007</v>
      </c>
      <c r="X18" s="1">
        <v>10</v>
      </c>
      <c r="Y18" s="1">
        <v>5.6</v>
      </c>
      <c r="Z18" s="1">
        <v>4.8</v>
      </c>
      <c r="AA18" s="1"/>
      <c r="AB18" s="1">
        <f t="shared" si="1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30</v>
      </c>
      <c r="C19" s="1">
        <v>40</v>
      </c>
      <c r="D19" s="1">
        <v>78</v>
      </c>
      <c r="E19" s="1">
        <v>25</v>
      </c>
      <c r="F19" s="1">
        <v>85</v>
      </c>
      <c r="G19" s="6">
        <v>0.4</v>
      </c>
      <c r="H19" s="1" t="e">
        <v>#N/A</v>
      </c>
      <c r="I19" s="1" t="s">
        <v>31</v>
      </c>
      <c r="J19" s="1">
        <v>25.5</v>
      </c>
      <c r="K19" s="1">
        <f t="shared" si="1"/>
        <v>-0.5</v>
      </c>
      <c r="L19" s="1"/>
      <c r="M19" s="1"/>
      <c r="N19" s="1"/>
      <c r="O19" s="1">
        <f t="shared" si="2"/>
        <v>5</v>
      </c>
      <c r="P19" s="5"/>
      <c r="Q19" s="5">
        <f t="shared" si="14"/>
        <v>0</v>
      </c>
      <c r="R19" s="5"/>
      <c r="S19" s="1"/>
      <c r="T19" s="1">
        <f t="shared" si="11"/>
        <v>17</v>
      </c>
      <c r="U19" s="1">
        <f t="shared" si="5"/>
        <v>17</v>
      </c>
      <c r="V19" s="1">
        <v>2</v>
      </c>
      <c r="W19" s="1">
        <v>5.4</v>
      </c>
      <c r="X19" s="1">
        <v>1.8</v>
      </c>
      <c r="Y19" s="1">
        <v>0</v>
      </c>
      <c r="Z19" s="1">
        <v>0</v>
      </c>
      <c r="AA19" s="1" t="s">
        <v>49</v>
      </c>
      <c r="AB19" s="1">
        <f t="shared" si="1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33</v>
      </c>
      <c r="C20" s="1">
        <v>376.63299999999998</v>
      </c>
      <c r="D20" s="1">
        <v>49.63</v>
      </c>
      <c r="E20" s="1">
        <v>125.02200000000001</v>
      </c>
      <c r="F20" s="1">
        <v>250.90199999999999</v>
      </c>
      <c r="G20" s="6">
        <v>1</v>
      </c>
      <c r="H20" s="1">
        <v>45</v>
      </c>
      <c r="I20" s="1" t="s">
        <v>36</v>
      </c>
      <c r="J20" s="1">
        <v>122.938</v>
      </c>
      <c r="K20" s="1">
        <f t="shared" si="1"/>
        <v>2.0840000000000032</v>
      </c>
      <c r="L20" s="1"/>
      <c r="M20" s="1"/>
      <c r="N20" s="1">
        <v>60</v>
      </c>
      <c r="O20" s="1">
        <f t="shared" si="2"/>
        <v>25.0044</v>
      </c>
      <c r="P20" s="5">
        <f>15*O20-N20-F20</f>
        <v>64.164000000000044</v>
      </c>
      <c r="Q20" s="5">
        <v>100</v>
      </c>
      <c r="R20" s="5">
        <v>100</v>
      </c>
      <c r="S20" s="1"/>
      <c r="T20" s="1">
        <f t="shared" si="11"/>
        <v>16.433187758954425</v>
      </c>
      <c r="U20" s="1">
        <f t="shared" si="5"/>
        <v>12.433891635072227</v>
      </c>
      <c r="V20" s="1">
        <v>28.1816</v>
      </c>
      <c r="W20" s="1">
        <v>17.876999999999999</v>
      </c>
      <c r="X20" s="1">
        <v>37.447800000000001</v>
      </c>
      <c r="Y20" s="1">
        <v>28.369199999999999</v>
      </c>
      <c r="Z20" s="1">
        <v>28.4068</v>
      </c>
      <c r="AA20" s="1"/>
      <c r="AB20" s="1">
        <f t="shared" si="12"/>
        <v>100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30</v>
      </c>
      <c r="C21" s="1">
        <v>319</v>
      </c>
      <c r="D21" s="1">
        <v>96</v>
      </c>
      <c r="E21" s="1">
        <v>185</v>
      </c>
      <c r="F21" s="1">
        <v>211</v>
      </c>
      <c r="G21" s="6">
        <v>0.12</v>
      </c>
      <c r="H21" s="1">
        <v>60</v>
      </c>
      <c r="I21" s="1" t="s">
        <v>31</v>
      </c>
      <c r="J21" s="1">
        <v>185</v>
      </c>
      <c r="K21" s="1">
        <f t="shared" si="1"/>
        <v>0</v>
      </c>
      <c r="L21" s="1"/>
      <c r="M21" s="1"/>
      <c r="N21" s="1"/>
      <c r="O21" s="1">
        <f t="shared" si="2"/>
        <v>37</v>
      </c>
      <c r="P21" s="5">
        <f t="shared" si="13"/>
        <v>270</v>
      </c>
      <c r="Q21" s="5">
        <f t="shared" si="14"/>
        <v>270</v>
      </c>
      <c r="R21" s="5"/>
      <c r="S21" s="1"/>
      <c r="T21" s="1">
        <f t="shared" si="11"/>
        <v>13</v>
      </c>
      <c r="U21" s="1">
        <f t="shared" si="5"/>
        <v>5.7027027027027026</v>
      </c>
      <c r="V21" s="1">
        <v>7.2</v>
      </c>
      <c r="W21" s="1">
        <v>20.6</v>
      </c>
      <c r="X21" s="1">
        <v>32.200000000000003</v>
      </c>
      <c r="Y21" s="1">
        <v>20</v>
      </c>
      <c r="Z21" s="1">
        <v>23.4</v>
      </c>
      <c r="AA21" s="1"/>
      <c r="AB21" s="1">
        <f t="shared" si="12"/>
        <v>32.4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33</v>
      </c>
      <c r="C22" s="1"/>
      <c r="D22" s="1">
        <v>309.363</v>
      </c>
      <c r="E22" s="1">
        <v>33.664000000000001</v>
      </c>
      <c r="F22" s="1">
        <v>275.69900000000001</v>
      </c>
      <c r="G22" s="6">
        <v>1</v>
      </c>
      <c r="H22" s="1" t="e">
        <v>#N/A</v>
      </c>
      <c r="I22" s="1" t="s">
        <v>31</v>
      </c>
      <c r="J22" s="1">
        <v>34</v>
      </c>
      <c r="K22" s="1">
        <f t="shared" si="1"/>
        <v>-0.33599999999999852</v>
      </c>
      <c r="L22" s="1"/>
      <c r="M22" s="1"/>
      <c r="N22" s="1"/>
      <c r="O22" s="1">
        <f t="shared" si="2"/>
        <v>6.7328000000000001</v>
      </c>
      <c r="P22" s="5"/>
      <c r="Q22" s="5">
        <f t="shared" si="14"/>
        <v>0</v>
      </c>
      <c r="R22" s="5"/>
      <c r="S22" s="1"/>
      <c r="T22" s="1">
        <f t="shared" si="11"/>
        <v>40.948639496197721</v>
      </c>
      <c r="U22" s="1">
        <f t="shared" si="5"/>
        <v>40.948639496197721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 t="s">
        <v>53</v>
      </c>
      <c r="AB22" s="1">
        <f t="shared" si="1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30</v>
      </c>
      <c r="C23" s="1">
        <v>137</v>
      </c>
      <c r="D23" s="1">
        <v>32</v>
      </c>
      <c r="E23" s="1">
        <v>49</v>
      </c>
      <c r="F23" s="1">
        <v>114</v>
      </c>
      <c r="G23" s="6">
        <v>0.25</v>
      </c>
      <c r="H23" s="1">
        <v>120</v>
      </c>
      <c r="I23" s="1" t="s">
        <v>31</v>
      </c>
      <c r="J23" s="1">
        <v>49</v>
      </c>
      <c r="K23" s="1">
        <f t="shared" si="1"/>
        <v>0</v>
      </c>
      <c r="L23" s="1"/>
      <c r="M23" s="1"/>
      <c r="N23" s="1"/>
      <c r="O23" s="1">
        <f t="shared" si="2"/>
        <v>9.8000000000000007</v>
      </c>
      <c r="P23" s="5">
        <f t="shared" si="13"/>
        <v>13.400000000000006</v>
      </c>
      <c r="Q23" s="5">
        <f t="shared" si="14"/>
        <v>13</v>
      </c>
      <c r="R23" s="5"/>
      <c r="S23" s="1"/>
      <c r="T23" s="1">
        <f t="shared" si="11"/>
        <v>12.959183673469386</v>
      </c>
      <c r="U23" s="1">
        <f t="shared" si="5"/>
        <v>11.63265306122449</v>
      </c>
      <c r="V23" s="1">
        <v>7.6</v>
      </c>
      <c r="W23" s="1">
        <v>8.1999999999999993</v>
      </c>
      <c r="X23" s="1">
        <v>15.2</v>
      </c>
      <c r="Y23" s="1">
        <v>8</v>
      </c>
      <c r="Z23" s="1">
        <v>4.8</v>
      </c>
      <c r="AA23" s="1"/>
      <c r="AB23" s="1">
        <f t="shared" si="12"/>
        <v>3.25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33</v>
      </c>
      <c r="C24" s="1">
        <v>34.927</v>
      </c>
      <c r="D24" s="1">
        <v>39.673000000000002</v>
      </c>
      <c r="E24" s="1">
        <v>24.157</v>
      </c>
      <c r="F24" s="1">
        <v>46.887</v>
      </c>
      <c r="G24" s="6">
        <v>1</v>
      </c>
      <c r="H24" s="1">
        <v>120</v>
      </c>
      <c r="I24" s="1" t="s">
        <v>31</v>
      </c>
      <c r="J24" s="1">
        <v>24</v>
      </c>
      <c r="K24" s="1">
        <f t="shared" si="1"/>
        <v>0.15700000000000003</v>
      </c>
      <c r="L24" s="1"/>
      <c r="M24" s="1"/>
      <c r="N24" s="1"/>
      <c r="O24" s="1">
        <f t="shared" si="2"/>
        <v>4.8314000000000004</v>
      </c>
      <c r="P24" s="5">
        <f t="shared" si="13"/>
        <v>15.921200000000006</v>
      </c>
      <c r="Q24" s="5">
        <f t="shared" si="14"/>
        <v>16</v>
      </c>
      <c r="R24" s="5"/>
      <c r="S24" s="1"/>
      <c r="T24" s="1">
        <f t="shared" si="11"/>
        <v>13.016309972264768</v>
      </c>
      <c r="U24" s="1">
        <f t="shared" si="5"/>
        <v>9.7046404768804067</v>
      </c>
      <c r="V24" s="1">
        <v>3.9051999999999998</v>
      </c>
      <c r="W24" s="1">
        <v>4.9682000000000004</v>
      </c>
      <c r="X24" s="1">
        <v>6.0573999999999986</v>
      </c>
      <c r="Y24" s="1">
        <v>3.0722</v>
      </c>
      <c r="Z24" s="1">
        <v>5.5345999999999993</v>
      </c>
      <c r="AA24" s="1"/>
      <c r="AB24" s="1">
        <f t="shared" si="12"/>
        <v>16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30</v>
      </c>
      <c r="C25" s="1">
        <v>170</v>
      </c>
      <c r="D25" s="1">
        <v>88</v>
      </c>
      <c r="E25" s="1">
        <v>68</v>
      </c>
      <c r="F25" s="1">
        <v>184</v>
      </c>
      <c r="G25" s="6">
        <v>0.4</v>
      </c>
      <c r="H25" s="1">
        <v>45</v>
      </c>
      <c r="I25" s="1" t="s">
        <v>31</v>
      </c>
      <c r="J25" s="1">
        <v>66</v>
      </c>
      <c r="K25" s="1">
        <f t="shared" si="1"/>
        <v>2</v>
      </c>
      <c r="L25" s="1"/>
      <c r="M25" s="1"/>
      <c r="N25" s="1"/>
      <c r="O25" s="1">
        <f t="shared" si="2"/>
        <v>13.6</v>
      </c>
      <c r="P25" s="5"/>
      <c r="Q25" s="5">
        <f t="shared" si="14"/>
        <v>0</v>
      </c>
      <c r="R25" s="5">
        <v>50</v>
      </c>
      <c r="S25" s="1"/>
      <c r="T25" s="1">
        <f t="shared" si="11"/>
        <v>13.529411764705882</v>
      </c>
      <c r="U25" s="1">
        <f t="shared" si="5"/>
        <v>13.529411764705882</v>
      </c>
      <c r="V25" s="1">
        <v>2.8</v>
      </c>
      <c r="W25" s="1">
        <v>2.4</v>
      </c>
      <c r="X25" s="1">
        <v>15.4</v>
      </c>
      <c r="Y25" s="1">
        <v>8.1999999999999993</v>
      </c>
      <c r="Z25" s="1">
        <v>1.6</v>
      </c>
      <c r="AA25" s="1"/>
      <c r="AB25" s="1">
        <f t="shared" si="1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33</v>
      </c>
      <c r="C26" s="1">
        <v>50.497</v>
      </c>
      <c r="D26" s="1">
        <v>282.82</v>
      </c>
      <c r="E26" s="1">
        <v>86.948999999999998</v>
      </c>
      <c r="F26" s="1">
        <v>218.733</v>
      </c>
      <c r="G26" s="6">
        <v>1</v>
      </c>
      <c r="H26" s="1">
        <v>45</v>
      </c>
      <c r="I26" s="1" t="s">
        <v>31</v>
      </c>
      <c r="J26" s="1">
        <v>88.113</v>
      </c>
      <c r="K26" s="1">
        <f t="shared" si="1"/>
        <v>-1.1640000000000015</v>
      </c>
      <c r="L26" s="1"/>
      <c r="M26" s="1"/>
      <c r="N26" s="1"/>
      <c r="O26" s="1">
        <f t="shared" si="2"/>
        <v>17.389800000000001</v>
      </c>
      <c r="P26" s="5"/>
      <c r="Q26" s="5">
        <v>35</v>
      </c>
      <c r="R26" s="5">
        <v>60</v>
      </c>
      <c r="S26" s="1"/>
      <c r="T26" s="1">
        <f t="shared" si="11"/>
        <v>14.590909613681584</v>
      </c>
      <c r="U26" s="1">
        <f t="shared" si="5"/>
        <v>12.578235517372253</v>
      </c>
      <c r="V26" s="1">
        <v>17.9528</v>
      </c>
      <c r="W26" s="1">
        <v>14.141400000000001</v>
      </c>
      <c r="X26" s="1">
        <v>15.3948</v>
      </c>
      <c r="Y26" s="1">
        <v>13.4236</v>
      </c>
      <c r="Z26" s="1">
        <v>9.9013999999999989</v>
      </c>
      <c r="AA26" s="1"/>
      <c r="AB26" s="1">
        <f t="shared" si="12"/>
        <v>35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33</v>
      </c>
      <c r="C27" s="1">
        <v>372.471</v>
      </c>
      <c r="D27" s="1">
        <v>514.94399999999996</v>
      </c>
      <c r="E27" s="1">
        <v>289.26299999999998</v>
      </c>
      <c r="F27" s="1">
        <v>444.63200000000001</v>
      </c>
      <c r="G27" s="6">
        <v>1</v>
      </c>
      <c r="H27" s="1">
        <v>60</v>
      </c>
      <c r="I27" s="1" t="s">
        <v>38</v>
      </c>
      <c r="J27" s="1">
        <v>343.03899999999999</v>
      </c>
      <c r="K27" s="1">
        <f t="shared" si="1"/>
        <v>-53.77600000000001</v>
      </c>
      <c r="L27" s="1"/>
      <c r="M27" s="1"/>
      <c r="N27" s="1">
        <v>650</v>
      </c>
      <c r="O27" s="1">
        <f t="shared" si="2"/>
        <v>57.852599999999995</v>
      </c>
      <c r="P27" s="5"/>
      <c r="Q27" s="5">
        <f t="shared" si="14"/>
        <v>0</v>
      </c>
      <c r="R27" s="5"/>
      <c r="S27" s="1"/>
      <c r="T27" s="1">
        <f t="shared" si="11"/>
        <v>18.921051084998776</v>
      </c>
      <c r="U27" s="1">
        <f t="shared" si="5"/>
        <v>18.921051084998776</v>
      </c>
      <c r="V27" s="1">
        <v>71.351799999999997</v>
      </c>
      <c r="W27" s="1">
        <v>83.9358</v>
      </c>
      <c r="X27" s="1">
        <v>107.02200000000001</v>
      </c>
      <c r="Y27" s="1">
        <v>69.570399999999992</v>
      </c>
      <c r="Z27" s="1">
        <v>103.4534</v>
      </c>
      <c r="AA27" s="1"/>
      <c r="AB27" s="1">
        <f t="shared" si="1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30</v>
      </c>
      <c r="C28" s="1">
        <v>48</v>
      </c>
      <c r="D28" s="1">
        <v>64</v>
      </c>
      <c r="E28" s="1">
        <v>20</v>
      </c>
      <c r="F28" s="1">
        <v>86</v>
      </c>
      <c r="G28" s="6">
        <v>0.22</v>
      </c>
      <c r="H28" s="1">
        <v>120</v>
      </c>
      <c r="I28" s="1" t="s">
        <v>31</v>
      </c>
      <c r="J28" s="1">
        <v>20</v>
      </c>
      <c r="K28" s="1">
        <f t="shared" si="1"/>
        <v>0</v>
      </c>
      <c r="L28" s="1"/>
      <c r="M28" s="1"/>
      <c r="N28" s="1"/>
      <c r="O28" s="1">
        <f t="shared" si="2"/>
        <v>4</v>
      </c>
      <c r="P28" s="5"/>
      <c r="Q28" s="5">
        <f t="shared" si="14"/>
        <v>0</v>
      </c>
      <c r="R28" s="5"/>
      <c r="S28" s="1"/>
      <c r="T28" s="1">
        <f t="shared" si="11"/>
        <v>21.5</v>
      </c>
      <c r="U28" s="1">
        <f t="shared" si="5"/>
        <v>21.5</v>
      </c>
      <c r="V28" s="1">
        <v>6</v>
      </c>
      <c r="W28" s="1">
        <v>5.8</v>
      </c>
      <c r="X28" s="1">
        <v>7.8</v>
      </c>
      <c r="Y28" s="1">
        <v>6.0704000000000002</v>
      </c>
      <c r="Z28" s="1">
        <v>5.8</v>
      </c>
      <c r="AA28" s="15" t="s">
        <v>72</v>
      </c>
      <c r="AB28" s="1">
        <f t="shared" si="1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60</v>
      </c>
      <c r="B29" s="10" t="s">
        <v>33</v>
      </c>
      <c r="C29" s="10">
        <v>44.508000000000003</v>
      </c>
      <c r="D29" s="10"/>
      <c r="E29" s="10">
        <v>26.948</v>
      </c>
      <c r="F29" s="10">
        <v>17.559999999999999</v>
      </c>
      <c r="G29" s="11">
        <v>0</v>
      </c>
      <c r="H29" s="10">
        <v>45</v>
      </c>
      <c r="I29" s="14" t="s">
        <v>34</v>
      </c>
      <c r="J29" s="10">
        <v>26</v>
      </c>
      <c r="K29" s="10">
        <f t="shared" si="1"/>
        <v>0.9480000000000004</v>
      </c>
      <c r="L29" s="10"/>
      <c r="M29" s="10"/>
      <c r="N29" s="10"/>
      <c r="O29" s="10">
        <f t="shared" si="2"/>
        <v>5.3895999999999997</v>
      </c>
      <c r="P29" s="12"/>
      <c r="Q29" s="12"/>
      <c r="R29" s="12"/>
      <c r="S29" s="10"/>
      <c r="T29" s="10">
        <f t="shared" si="9"/>
        <v>3.2581267626540003</v>
      </c>
      <c r="U29" s="10">
        <f t="shared" si="5"/>
        <v>3.2581267626540003</v>
      </c>
      <c r="V29" s="10">
        <v>3.8308</v>
      </c>
      <c r="W29" s="10">
        <v>4.2787999999999986</v>
      </c>
      <c r="X29" s="10">
        <v>4.8512000000000004</v>
      </c>
      <c r="Y29" s="10">
        <v>3.8690000000000002</v>
      </c>
      <c r="Z29" s="10">
        <v>5.6036000000000001</v>
      </c>
      <c r="AA29" s="10" t="s">
        <v>61</v>
      </c>
      <c r="AB29" s="10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30</v>
      </c>
      <c r="C30" s="1">
        <v>36</v>
      </c>
      <c r="D30" s="1"/>
      <c r="E30" s="1">
        <v>-4</v>
      </c>
      <c r="F30" s="1">
        <v>36</v>
      </c>
      <c r="G30" s="6">
        <v>0.4</v>
      </c>
      <c r="H30" s="1">
        <v>60</v>
      </c>
      <c r="I30" s="1" t="s">
        <v>31</v>
      </c>
      <c r="J30" s="1">
        <v>62</v>
      </c>
      <c r="K30" s="1">
        <f t="shared" si="1"/>
        <v>-66</v>
      </c>
      <c r="L30" s="1"/>
      <c r="M30" s="1"/>
      <c r="N30" s="1"/>
      <c r="O30" s="1">
        <f t="shared" si="2"/>
        <v>-0.8</v>
      </c>
      <c r="P30" s="5"/>
      <c r="Q30" s="5">
        <f t="shared" ref="Q30:Q33" si="15">ROUND(P30,0)</f>
        <v>0</v>
      </c>
      <c r="R30" s="5"/>
      <c r="S30" s="1"/>
      <c r="T30" s="1">
        <f t="shared" ref="T30:T33" si="16">(F30+N30+Q30)/O30</f>
        <v>-45</v>
      </c>
      <c r="U30" s="1">
        <f t="shared" si="5"/>
        <v>-45</v>
      </c>
      <c r="V30" s="1">
        <v>-1.4</v>
      </c>
      <c r="W30" s="1">
        <v>4.5999999999999996</v>
      </c>
      <c r="X30" s="1">
        <v>9.8000000000000007</v>
      </c>
      <c r="Y30" s="1">
        <v>2.8</v>
      </c>
      <c r="Z30" s="1">
        <v>7.2</v>
      </c>
      <c r="AA30" s="18" t="s">
        <v>154</v>
      </c>
      <c r="AB30" s="1">
        <f t="shared" ref="AB30:AB33" si="17">Q30*G30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33</v>
      </c>
      <c r="C31" s="1">
        <v>441.82499999999999</v>
      </c>
      <c r="D31" s="1">
        <v>151.321</v>
      </c>
      <c r="E31" s="1">
        <v>202.71799999999999</v>
      </c>
      <c r="F31" s="1">
        <v>296.00599999999997</v>
      </c>
      <c r="G31" s="6">
        <v>1</v>
      </c>
      <c r="H31" s="1">
        <v>60</v>
      </c>
      <c r="I31" s="1" t="s">
        <v>38</v>
      </c>
      <c r="J31" s="1">
        <v>180.667</v>
      </c>
      <c r="K31" s="1">
        <f t="shared" si="1"/>
        <v>22.050999999999988</v>
      </c>
      <c r="L31" s="1"/>
      <c r="M31" s="1"/>
      <c r="N31" s="1">
        <v>200</v>
      </c>
      <c r="O31" s="1">
        <f t="shared" si="2"/>
        <v>40.543599999999998</v>
      </c>
      <c r="P31" s="5">
        <f>16*O31-N31-F31</f>
        <v>152.69159999999999</v>
      </c>
      <c r="Q31" s="5">
        <f t="shared" si="15"/>
        <v>153</v>
      </c>
      <c r="R31" s="5"/>
      <c r="S31" s="1"/>
      <c r="T31" s="1">
        <f t="shared" si="16"/>
        <v>16.007606625953294</v>
      </c>
      <c r="U31" s="1">
        <f t="shared" si="5"/>
        <v>12.233891415661164</v>
      </c>
      <c r="V31" s="1">
        <v>38.4754</v>
      </c>
      <c r="W31" s="1">
        <v>33.612400000000001</v>
      </c>
      <c r="X31" s="1">
        <v>51.678600000000003</v>
      </c>
      <c r="Y31" s="1">
        <v>20.709800000000001</v>
      </c>
      <c r="Z31" s="1">
        <v>40.444000000000003</v>
      </c>
      <c r="AA31" s="1"/>
      <c r="AB31" s="1">
        <f t="shared" si="17"/>
        <v>153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30</v>
      </c>
      <c r="C32" s="1"/>
      <c r="D32" s="1">
        <v>120</v>
      </c>
      <c r="E32" s="1">
        <v>10</v>
      </c>
      <c r="F32" s="1">
        <v>110</v>
      </c>
      <c r="G32" s="6">
        <v>0.33</v>
      </c>
      <c r="H32" s="1" t="e">
        <v>#N/A</v>
      </c>
      <c r="I32" s="1" t="s">
        <v>31</v>
      </c>
      <c r="J32" s="1">
        <v>12</v>
      </c>
      <c r="K32" s="1">
        <f t="shared" si="1"/>
        <v>-2</v>
      </c>
      <c r="L32" s="1"/>
      <c r="M32" s="1"/>
      <c r="N32" s="1"/>
      <c r="O32" s="1">
        <f t="shared" si="2"/>
        <v>2</v>
      </c>
      <c r="P32" s="5"/>
      <c r="Q32" s="5">
        <f t="shared" si="15"/>
        <v>0</v>
      </c>
      <c r="R32" s="5"/>
      <c r="S32" s="1"/>
      <c r="T32" s="1">
        <f t="shared" si="16"/>
        <v>55</v>
      </c>
      <c r="U32" s="1">
        <f t="shared" si="5"/>
        <v>55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 t="s">
        <v>65</v>
      </c>
      <c r="AB32" s="1">
        <f t="shared" si="1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33</v>
      </c>
      <c r="C33" s="1">
        <v>547.70699999999999</v>
      </c>
      <c r="D33" s="1">
        <v>445.16</v>
      </c>
      <c r="E33" s="16">
        <f>230.382+E104</f>
        <v>268.06799999999998</v>
      </c>
      <c r="F33" s="16">
        <f>700.874+F104</f>
        <v>757.32299999999998</v>
      </c>
      <c r="G33" s="6">
        <v>1</v>
      </c>
      <c r="H33" s="1">
        <v>45</v>
      </c>
      <c r="I33" s="1" t="s">
        <v>36</v>
      </c>
      <c r="J33" s="1">
        <v>220</v>
      </c>
      <c r="K33" s="1">
        <f t="shared" si="1"/>
        <v>48.067999999999984</v>
      </c>
      <c r="L33" s="1"/>
      <c r="M33" s="1"/>
      <c r="N33" s="1">
        <v>450</v>
      </c>
      <c r="O33" s="1">
        <f t="shared" si="2"/>
        <v>53.613599999999998</v>
      </c>
      <c r="P33" s="5"/>
      <c r="Q33" s="5">
        <f t="shared" si="15"/>
        <v>0</v>
      </c>
      <c r="R33" s="5"/>
      <c r="S33" s="1"/>
      <c r="T33" s="1">
        <f t="shared" si="16"/>
        <v>22.518969067550024</v>
      </c>
      <c r="U33" s="1">
        <f t="shared" si="5"/>
        <v>22.518969067550024</v>
      </c>
      <c r="V33" s="1">
        <v>98.329599999999999</v>
      </c>
      <c r="W33" s="1">
        <v>74.487799999999993</v>
      </c>
      <c r="X33" s="1">
        <v>93.906399999999991</v>
      </c>
      <c r="Y33" s="1">
        <v>108.026</v>
      </c>
      <c r="Z33" s="1">
        <v>19.7882</v>
      </c>
      <c r="AA33" s="1"/>
      <c r="AB33" s="1">
        <f t="shared" si="1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67</v>
      </c>
      <c r="B34" s="10" t="s">
        <v>30</v>
      </c>
      <c r="C34" s="10">
        <v>5</v>
      </c>
      <c r="D34" s="10"/>
      <c r="E34" s="10">
        <v>-2</v>
      </c>
      <c r="F34" s="10"/>
      <c r="G34" s="11">
        <v>0</v>
      </c>
      <c r="H34" s="10">
        <v>45</v>
      </c>
      <c r="I34" s="10" t="s">
        <v>34</v>
      </c>
      <c r="J34" s="10">
        <v>23</v>
      </c>
      <c r="K34" s="10">
        <f t="shared" si="1"/>
        <v>-25</v>
      </c>
      <c r="L34" s="10"/>
      <c r="M34" s="10"/>
      <c r="N34" s="10"/>
      <c r="O34" s="10">
        <f t="shared" si="2"/>
        <v>-0.4</v>
      </c>
      <c r="P34" s="12"/>
      <c r="Q34" s="12"/>
      <c r="R34" s="12"/>
      <c r="S34" s="10"/>
      <c r="T34" s="10">
        <f t="shared" si="9"/>
        <v>0</v>
      </c>
      <c r="U34" s="10">
        <f t="shared" si="5"/>
        <v>0</v>
      </c>
      <c r="V34" s="10">
        <v>1.6</v>
      </c>
      <c r="W34" s="10">
        <v>14.6</v>
      </c>
      <c r="X34" s="10">
        <v>20.399999999999999</v>
      </c>
      <c r="Y34" s="10">
        <v>12.2</v>
      </c>
      <c r="Z34" s="10">
        <v>5.2</v>
      </c>
      <c r="AA34" s="10" t="s">
        <v>68</v>
      </c>
      <c r="AB34" s="10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30</v>
      </c>
      <c r="C35" s="1">
        <v>2</v>
      </c>
      <c r="D35" s="1">
        <v>48</v>
      </c>
      <c r="E35" s="1"/>
      <c r="F35" s="1">
        <v>48</v>
      </c>
      <c r="G35" s="6">
        <v>0.3</v>
      </c>
      <c r="H35" s="1">
        <v>45</v>
      </c>
      <c r="I35" s="1" t="s">
        <v>31</v>
      </c>
      <c r="J35" s="1">
        <v>6</v>
      </c>
      <c r="K35" s="1">
        <f t="shared" si="1"/>
        <v>-6</v>
      </c>
      <c r="L35" s="1"/>
      <c r="M35" s="1"/>
      <c r="N35" s="1"/>
      <c r="O35" s="1">
        <f t="shared" si="2"/>
        <v>0</v>
      </c>
      <c r="P35" s="5"/>
      <c r="Q35" s="5">
        <f t="shared" ref="Q35:Q36" si="18">ROUND(P35,0)</f>
        <v>0</v>
      </c>
      <c r="R35" s="5"/>
      <c r="S35" s="1"/>
      <c r="T35" s="1" t="e">
        <f t="shared" ref="T35:T36" si="19">(F35+N35+Q35)/O35</f>
        <v>#DIV/0!</v>
      </c>
      <c r="U35" s="1" t="e">
        <f t="shared" si="5"/>
        <v>#DIV/0!</v>
      </c>
      <c r="V35" s="1">
        <v>0</v>
      </c>
      <c r="W35" s="1">
        <v>7.2</v>
      </c>
      <c r="X35" s="1">
        <v>2.4</v>
      </c>
      <c r="Y35" s="1">
        <v>10.199999999999999</v>
      </c>
      <c r="Z35" s="1">
        <v>2.4</v>
      </c>
      <c r="AA35" s="1" t="s">
        <v>70</v>
      </c>
      <c r="AB35" s="1">
        <f t="shared" ref="AB35:AB36" si="20">Q35*G35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30</v>
      </c>
      <c r="C36" s="1">
        <v>108</v>
      </c>
      <c r="D36" s="1"/>
      <c r="E36" s="1">
        <v>15</v>
      </c>
      <c r="F36" s="1">
        <v>91</v>
      </c>
      <c r="G36" s="6">
        <v>0.09</v>
      </c>
      <c r="H36" s="1">
        <v>45</v>
      </c>
      <c r="I36" s="1" t="s">
        <v>31</v>
      </c>
      <c r="J36" s="1">
        <v>21</v>
      </c>
      <c r="K36" s="1">
        <f t="shared" ref="K36:K64" si="21">E36-J36</f>
        <v>-6</v>
      </c>
      <c r="L36" s="1"/>
      <c r="M36" s="1"/>
      <c r="N36" s="1"/>
      <c r="O36" s="1">
        <f t="shared" si="2"/>
        <v>3</v>
      </c>
      <c r="P36" s="5"/>
      <c r="Q36" s="5">
        <f t="shared" si="18"/>
        <v>0</v>
      </c>
      <c r="R36" s="5"/>
      <c r="S36" s="1"/>
      <c r="T36" s="1">
        <f t="shared" si="19"/>
        <v>30.333333333333332</v>
      </c>
      <c r="U36" s="1">
        <f t="shared" si="5"/>
        <v>30.333333333333332</v>
      </c>
      <c r="V36" s="1">
        <v>3.4</v>
      </c>
      <c r="W36" s="1">
        <v>0.4</v>
      </c>
      <c r="X36" s="1">
        <v>2.8</v>
      </c>
      <c r="Y36" s="1">
        <v>0.8</v>
      </c>
      <c r="Z36" s="1">
        <v>0</v>
      </c>
      <c r="AA36" s="17" t="s">
        <v>126</v>
      </c>
      <c r="AB36" s="1">
        <f t="shared" si="2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73</v>
      </c>
      <c r="B37" s="10" t="s">
        <v>30</v>
      </c>
      <c r="C37" s="10"/>
      <c r="D37" s="10">
        <v>2</v>
      </c>
      <c r="E37" s="10">
        <v>-7</v>
      </c>
      <c r="F37" s="10"/>
      <c r="G37" s="11">
        <v>0</v>
      </c>
      <c r="H37" s="10">
        <v>45</v>
      </c>
      <c r="I37" s="10" t="s">
        <v>34</v>
      </c>
      <c r="J37" s="10">
        <v>2</v>
      </c>
      <c r="K37" s="10">
        <f t="shared" si="21"/>
        <v>-9</v>
      </c>
      <c r="L37" s="10"/>
      <c r="M37" s="10"/>
      <c r="N37" s="10"/>
      <c r="O37" s="10">
        <f t="shared" si="2"/>
        <v>-1.4</v>
      </c>
      <c r="P37" s="12"/>
      <c r="Q37" s="12"/>
      <c r="R37" s="12"/>
      <c r="S37" s="10"/>
      <c r="T37" s="10">
        <f t="shared" si="9"/>
        <v>0</v>
      </c>
      <c r="U37" s="10">
        <f t="shared" si="5"/>
        <v>0</v>
      </c>
      <c r="V37" s="10">
        <v>0.4</v>
      </c>
      <c r="W37" s="10">
        <v>10.4</v>
      </c>
      <c r="X37" s="10">
        <v>12.6</v>
      </c>
      <c r="Y37" s="10">
        <v>11.2</v>
      </c>
      <c r="Z37" s="10">
        <v>12.8</v>
      </c>
      <c r="AA37" s="10" t="s">
        <v>74</v>
      </c>
      <c r="AB37" s="10">
        <f t="shared" si="10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33</v>
      </c>
      <c r="C38" s="1">
        <v>801.81</v>
      </c>
      <c r="D38" s="1">
        <v>322.40499999999997</v>
      </c>
      <c r="E38" s="1">
        <v>357.06200000000001</v>
      </c>
      <c r="F38" s="1">
        <v>647.03899999999999</v>
      </c>
      <c r="G38" s="6">
        <v>1</v>
      </c>
      <c r="H38" s="1">
        <v>45</v>
      </c>
      <c r="I38" s="1" t="s">
        <v>36</v>
      </c>
      <c r="J38" s="1">
        <v>337.02</v>
      </c>
      <c r="K38" s="1">
        <f t="shared" si="21"/>
        <v>20.04200000000003</v>
      </c>
      <c r="L38" s="1"/>
      <c r="M38" s="1"/>
      <c r="N38" s="1"/>
      <c r="O38" s="1">
        <f t="shared" si="2"/>
        <v>71.412400000000005</v>
      </c>
      <c r="P38" s="5">
        <f>16*O38-N38-F38</f>
        <v>495.5594000000001</v>
      </c>
      <c r="Q38" s="5">
        <f t="shared" ref="Q38:Q40" si="22">ROUND(P38,0)</f>
        <v>496</v>
      </c>
      <c r="R38" s="5"/>
      <c r="S38" s="1"/>
      <c r="T38" s="1">
        <f t="shared" ref="T38:T40" si="23">(F38+N38+Q38)/O38</f>
        <v>16.006169796842002</v>
      </c>
      <c r="U38" s="1">
        <f t="shared" si="5"/>
        <v>9.0605973192330733</v>
      </c>
      <c r="V38" s="1">
        <v>46.114999999999988</v>
      </c>
      <c r="W38" s="1">
        <v>68.167600000000007</v>
      </c>
      <c r="X38" s="1">
        <v>83.962999999999994</v>
      </c>
      <c r="Y38" s="1">
        <v>56.753200000000007</v>
      </c>
      <c r="Z38" s="1">
        <v>60.141599999999997</v>
      </c>
      <c r="AA38" s="1"/>
      <c r="AB38" s="1">
        <f t="shared" ref="AB38:AB40" si="24">Q38*G38</f>
        <v>496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30</v>
      </c>
      <c r="C39" s="1">
        <v>40</v>
      </c>
      <c r="D39" s="1">
        <v>612</v>
      </c>
      <c r="E39" s="1">
        <v>301</v>
      </c>
      <c r="F39" s="1">
        <v>310</v>
      </c>
      <c r="G39" s="6">
        <v>0.4</v>
      </c>
      <c r="H39" s="1">
        <v>60</v>
      </c>
      <c r="I39" s="1" t="s">
        <v>38</v>
      </c>
      <c r="J39" s="1">
        <v>305</v>
      </c>
      <c r="K39" s="1">
        <f t="shared" si="21"/>
        <v>-4</v>
      </c>
      <c r="L39" s="1"/>
      <c r="M39" s="1"/>
      <c r="N39" s="1">
        <v>150</v>
      </c>
      <c r="O39" s="1">
        <f t="shared" si="2"/>
        <v>60.2</v>
      </c>
      <c r="P39" s="5">
        <f>16*O39-N39-F39</f>
        <v>503.20000000000005</v>
      </c>
      <c r="Q39" s="5">
        <f t="shared" si="22"/>
        <v>503</v>
      </c>
      <c r="R39" s="5"/>
      <c r="S39" s="1"/>
      <c r="T39" s="1">
        <f t="shared" si="23"/>
        <v>15.996677740863786</v>
      </c>
      <c r="U39" s="1">
        <f t="shared" si="5"/>
        <v>7.6411960132890364</v>
      </c>
      <c r="V39" s="1">
        <v>41.4</v>
      </c>
      <c r="W39" s="1">
        <v>33</v>
      </c>
      <c r="X39" s="1">
        <v>23.8</v>
      </c>
      <c r="Y39" s="1">
        <v>17.84</v>
      </c>
      <c r="Z39" s="1">
        <v>32.200000000000003</v>
      </c>
      <c r="AA39" s="1"/>
      <c r="AB39" s="1">
        <f t="shared" si="24"/>
        <v>201.20000000000002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30</v>
      </c>
      <c r="C40" s="1">
        <v>47</v>
      </c>
      <c r="D40" s="1">
        <v>96</v>
      </c>
      <c r="E40" s="1">
        <v>33</v>
      </c>
      <c r="F40" s="1">
        <v>110</v>
      </c>
      <c r="G40" s="6">
        <v>0.5</v>
      </c>
      <c r="H40" s="1" t="e">
        <v>#N/A</v>
      </c>
      <c r="I40" s="1" t="s">
        <v>31</v>
      </c>
      <c r="J40" s="1">
        <v>33</v>
      </c>
      <c r="K40" s="1">
        <f t="shared" si="21"/>
        <v>0</v>
      </c>
      <c r="L40" s="1"/>
      <c r="M40" s="1"/>
      <c r="N40" s="1"/>
      <c r="O40" s="1">
        <f t="shared" si="2"/>
        <v>6.6</v>
      </c>
      <c r="P40" s="5"/>
      <c r="Q40" s="5">
        <f t="shared" si="22"/>
        <v>0</v>
      </c>
      <c r="R40" s="5"/>
      <c r="S40" s="1"/>
      <c r="T40" s="1">
        <f t="shared" si="23"/>
        <v>16.666666666666668</v>
      </c>
      <c r="U40" s="1">
        <f t="shared" si="5"/>
        <v>16.666666666666668</v>
      </c>
      <c r="V40" s="1">
        <v>0.2</v>
      </c>
      <c r="W40" s="1">
        <v>0</v>
      </c>
      <c r="X40" s="1">
        <v>0</v>
      </c>
      <c r="Y40" s="1">
        <v>0</v>
      </c>
      <c r="Z40" s="1">
        <v>0</v>
      </c>
      <c r="AA40" s="1" t="s">
        <v>78</v>
      </c>
      <c r="AB40" s="1">
        <f t="shared" si="2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79</v>
      </c>
      <c r="B41" s="10" t="s">
        <v>30</v>
      </c>
      <c r="C41" s="10">
        <v>281</v>
      </c>
      <c r="D41" s="10"/>
      <c r="E41" s="10">
        <v>7</v>
      </c>
      <c r="F41" s="10">
        <v>268</v>
      </c>
      <c r="G41" s="11">
        <v>0</v>
      </c>
      <c r="H41" s="10" t="e">
        <v>#N/A</v>
      </c>
      <c r="I41" s="10" t="s">
        <v>34</v>
      </c>
      <c r="J41" s="10">
        <v>38</v>
      </c>
      <c r="K41" s="10">
        <f t="shared" si="21"/>
        <v>-31</v>
      </c>
      <c r="L41" s="10"/>
      <c r="M41" s="10"/>
      <c r="N41" s="10"/>
      <c r="O41" s="10">
        <f t="shared" si="2"/>
        <v>1.4</v>
      </c>
      <c r="P41" s="12"/>
      <c r="Q41" s="12"/>
      <c r="R41" s="12"/>
      <c r="S41" s="10"/>
      <c r="T41" s="10">
        <f t="shared" si="9"/>
        <v>191.42857142857144</v>
      </c>
      <c r="U41" s="10">
        <f t="shared" si="5"/>
        <v>191.42857142857144</v>
      </c>
      <c r="V41" s="10">
        <v>24.2</v>
      </c>
      <c r="W41" s="10">
        <v>49.2</v>
      </c>
      <c r="X41" s="10">
        <v>27.6</v>
      </c>
      <c r="Y41" s="10">
        <v>9.1999999999999993</v>
      </c>
      <c r="Z41" s="10">
        <v>8</v>
      </c>
      <c r="AA41" s="17" t="s">
        <v>153</v>
      </c>
      <c r="AB41" s="10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30</v>
      </c>
      <c r="C42" s="1">
        <v>185</v>
      </c>
      <c r="D42" s="1">
        <v>152</v>
      </c>
      <c r="E42" s="1">
        <v>143</v>
      </c>
      <c r="F42" s="1">
        <v>171</v>
      </c>
      <c r="G42" s="6">
        <v>0.4</v>
      </c>
      <c r="H42" s="1">
        <v>60</v>
      </c>
      <c r="I42" s="1" t="s">
        <v>38</v>
      </c>
      <c r="J42" s="1">
        <v>143</v>
      </c>
      <c r="K42" s="1">
        <f t="shared" si="21"/>
        <v>0</v>
      </c>
      <c r="L42" s="1"/>
      <c r="M42" s="1"/>
      <c r="N42" s="1"/>
      <c r="O42" s="1">
        <f t="shared" si="2"/>
        <v>28.6</v>
      </c>
      <c r="P42" s="5">
        <f>16*O42-N42-F42</f>
        <v>286.60000000000002</v>
      </c>
      <c r="Q42" s="5">
        <f t="shared" ref="Q42:Q57" si="25">ROUND(P42,0)</f>
        <v>287</v>
      </c>
      <c r="R42" s="5"/>
      <c r="S42" s="1"/>
      <c r="T42" s="1">
        <f t="shared" ref="T42:T57" si="26">(F42+N42+Q42)/O42</f>
        <v>16.013986013986013</v>
      </c>
      <c r="U42" s="1">
        <f t="shared" si="5"/>
        <v>5.9790209790209783</v>
      </c>
      <c r="V42" s="1">
        <v>19.600000000000001</v>
      </c>
      <c r="W42" s="1">
        <v>20</v>
      </c>
      <c r="X42" s="1">
        <v>31.005199999999999</v>
      </c>
      <c r="Y42" s="1">
        <v>18</v>
      </c>
      <c r="Z42" s="1">
        <v>25.4</v>
      </c>
      <c r="AA42" s="1"/>
      <c r="AB42" s="1">
        <f t="shared" ref="AB42:AB57" si="27">Q42*G42</f>
        <v>114.80000000000001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30</v>
      </c>
      <c r="C43" s="1">
        <v>41</v>
      </c>
      <c r="D43" s="1">
        <v>88</v>
      </c>
      <c r="E43" s="1">
        <v>59</v>
      </c>
      <c r="F43" s="1">
        <v>66</v>
      </c>
      <c r="G43" s="6">
        <v>0.4</v>
      </c>
      <c r="H43" s="1">
        <v>60</v>
      </c>
      <c r="I43" s="1" t="s">
        <v>31</v>
      </c>
      <c r="J43" s="1">
        <v>120</v>
      </c>
      <c r="K43" s="1">
        <f t="shared" si="21"/>
        <v>-61</v>
      </c>
      <c r="L43" s="1"/>
      <c r="M43" s="1"/>
      <c r="N43" s="1"/>
      <c r="O43" s="1">
        <f t="shared" si="2"/>
        <v>11.8</v>
      </c>
      <c r="P43" s="5">
        <f t="shared" ref="P43:P56" si="28">13*O43-N43-F43</f>
        <v>87.4</v>
      </c>
      <c r="Q43" s="5">
        <v>120</v>
      </c>
      <c r="R43" s="5">
        <v>150</v>
      </c>
      <c r="S43" s="1"/>
      <c r="T43" s="1">
        <f t="shared" si="26"/>
        <v>15.762711864406779</v>
      </c>
      <c r="U43" s="1">
        <f t="shared" si="5"/>
        <v>5.5932203389830502</v>
      </c>
      <c r="V43" s="1">
        <v>6</v>
      </c>
      <c r="W43" s="1">
        <v>7.0688000000000004</v>
      </c>
      <c r="X43" s="1">
        <v>6.6</v>
      </c>
      <c r="Y43" s="1">
        <v>2.4</v>
      </c>
      <c r="Z43" s="1">
        <v>6</v>
      </c>
      <c r="AA43" s="1"/>
      <c r="AB43" s="1">
        <f t="shared" si="27"/>
        <v>48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30</v>
      </c>
      <c r="C44" s="1">
        <v>202</v>
      </c>
      <c r="D44" s="1">
        <v>190</v>
      </c>
      <c r="E44" s="1">
        <v>166</v>
      </c>
      <c r="F44" s="1">
        <v>198</v>
      </c>
      <c r="G44" s="6">
        <v>0.1</v>
      </c>
      <c r="H44" s="1">
        <v>45</v>
      </c>
      <c r="I44" s="1" t="s">
        <v>31</v>
      </c>
      <c r="J44" s="1">
        <v>170</v>
      </c>
      <c r="K44" s="1">
        <f t="shared" si="21"/>
        <v>-4</v>
      </c>
      <c r="L44" s="1"/>
      <c r="M44" s="1"/>
      <c r="N44" s="1"/>
      <c r="O44" s="1">
        <f t="shared" si="2"/>
        <v>33.200000000000003</v>
      </c>
      <c r="P44" s="5">
        <f t="shared" si="28"/>
        <v>233.60000000000002</v>
      </c>
      <c r="Q44" s="5">
        <f t="shared" si="25"/>
        <v>234</v>
      </c>
      <c r="R44" s="5"/>
      <c r="S44" s="1"/>
      <c r="T44" s="1">
        <f t="shared" si="26"/>
        <v>13.012048192771083</v>
      </c>
      <c r="U44" s="1">
        <f t="shared" si="5"/>
        <v>5.9638554216867465</v>
      </c>
      <c r="V44" s="1">
        <v>16.600000000000001</v>
      </c>
      <c r="W44" s="1">
        <v>26.6</v>
      </c>
      <c r="X44" s="1">
        <v>28.6</v>
      </c>
      <c r="Y44" s="1">
        <v>26</v>
      </c>
      <c r="Z44" s="1">
        <v>7.8</v>
      </c>
      <c r="AA44" s="1"/>
      <c r="AB44" s="1">
        <f t="shared" si="27"/>
        <v>23.400000000000002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30</v>
      </c>
      <c r="C45" s="1">
        <v>9</v>
      </c>
      <c r="D45" s="1">
        <v>225</v>
      </c>
      <c r="E45" s="1">
        <v>47</v>
      </c>
      <c r="F45" s="1">
        <v>177</v>
      </c>
      <c r="G45" s="6">
        <v>0.1</v>
      </c>
      <c r="H45" s="1">
        <v>60</v>
      </c>
      <c r="I45" s="1" t="s">
        <v>31</v>
      </c>
      <c r="J45" s="1">
        <v>47</v>
      </c>
      <c r="K45" s="1">
        <f t="shared" si="21"/>
        <v>0</v>
      </c>
      <c r="L45" s="1"/>
      <c r="M45" s="1"/>
      <c r="N45" s="1"/>
      <c r="O45" s="1">
        <f t="shared" si="2"/>
        <v>9.4</v>
      </c>
      <c r="P45" s="5"/>
      <c r="Q45" s="5">
        <f t="shared" si="25"/>
        <v>0</v>
      </c>
      <c r="R45" s="5"/>
      <c r="S45" s="1"/>
      <c r="T45" s="1">
        <f t="shared" si="26"/>
        <v>18.829787234042552</v>
      </c>
      <c r="U45" s="1">
        <f t="shared" si="5"/>
        <v>18.829787234042552</v>
      </c>
      <c r="V45" s="1">
        <v>15.4</v>
      </c>
      <c r="W45" s="1">
        <v>11.8</v>
      </c>
      <c r="X45" s="1">
        <v>5</v>
      </c>
      <c r="Y45" s="1">
        <v>10.6</v>
      </c>
      <c r="Z45" s="1">
        <v>3.2</v>
      </c>
      <c r="AA45" s="1"/>
      <c r="AB45" s="1">
        <f t="shared" si="2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30</v>
      </c>
      <c r="C46" s="1">
        <v>121</v>
      </c>
      <c r="D46" s="1">
        <v>90</v>
      </c>
      <c r="E46" s="1">
        <v>152</v>
      </c>
      <c r="F46" s="1">
        <v>44</v>
      </c>
      <c r="G46" s="6">
        <v>0.1</v>
      </c>
      <c r="H46" s="1">
        <v>60</v>
      </c>
      <c r="I46" s="1" t="s">
        <v>31</v>
      </c>
      <c r="J46" s="1">
        <v>151</v>
      </c>
      <c r="K46" s="1">
        <f t="shared" si="21"/>
        <v>1</v>
      </c>
      <c r="L46" s="1"/>
      <c r="M46" s="1"/>
      <c r="N46" s="1"/>
      <c r="O46" s="1">
        <f t="shared" si="2"/>
        <v>30.4</v>
      </c>
      <c r="P46" s="5">
        <f>11*O46-N46-F46</f>
        <v>290.39999999999998</v>
      </c>
      <c r="Q46" s="5">
        <v>320</v>
      </c>
      <c r="R46" s="5">
        <v>400</v>
      </c>
      <c r="S46" s="1"/>
      <c r="T46" s="1">
        <f t="shared" si="26"/>
        <v>11.973684210526317</v>
      </c>
      <c r="U46" s="1">
        <f t="shared" si="5"/>
        <v>1.4473684210526316</v>
      </c>
      <c r="V46" s="1">
        <v>9.8000000000000007</v>
      </c>
      <c r="W46" s="1">
        <v>0</v>
      </c>
      <c r="X46" s="1">
        <v>11.8</v>
      </c>
      <c r="Y46" s="1">
        <v>18</v>
      </c>
      <c r="Z46" s="1">
        <v>20.6</v>
      </c>
      <c r="AA46" s="1"/>
      <c r="AB46" s="1">
        <f t="shared" si="27"/>
        <v>32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30</v>
      </c>
      <c r="C47" s="1">
        <v>112</v>
      </c>
      <c r="D47" s="1">
        <v>30</v>
      </c>
      <c r="E47" s="1">
        <v>19</v>
      </c>
      <c r="F47" s="1">
        <v>98</v>
      </c>
      <c r="G47" s="6">
        <v>0.4</v>
      </c>
      <c r="H47" s="1">
        <v>45</v>
      </c>
      <c r="I47" s="1" t="s">
        <v>31</v>
      </c>
      <c r="J47" s="1">
        <v>30</v>
      </c>
      <c r="K47" s="1">
        <f t="shared" si="21"/>
        <v>-11</v>
      </c>
      <c r="L47" s="1"/>
      <c r="M47" s="1"/>
      <c r="N47" s="1"/>
      <c r="O47" s="1">
        <f t="shared" si="2"/>
        <v>3.8</v>
      </c>
      <c r="P47" s="5"/>
      <c r="Q47" s="5">
        <f t="shared" si="25"/>
        <v>0</v>
      </c>
      <c r="R47" s="5"/>
      <c r="S47" s="1"/>
      <c r="T47" s="1">
        <f t="shared" si="26"/>
        <v>25.789473684210527</v>
      </c>
      <c r="U47" s="1">
        <f t="shared" si="5"/>
        <v>25.789473684210527</v>
      </c>
      <c r="V47" s="1">
        <v>6.4</v>
      </c>
      <c r="W47" s="1">
        <v>3.6</v>
      </c>
      <c r="X47" s="1">
        <v>13.2</v>
      </c>
      <c r="Y47" s="1">
        <v>9.8000000000000007</v>
      </c>
      <c r="Z47" s="1">
        <v>12.8</v>
      </c>
      <c r="AA47" s="15" t="s">
        <v>72</v>
      </c>
      <c r="AB47" s="1">
        <f t="shared" si="27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33</v>
      </c>
      <c r="C48" s="1">
        <v>237.70599999999999</v>
      </c>
      <c r="D48" s="1">
        <v>386.38</v>
      </c>
      <c r="E48" s="1">
        <v>175.922</v>
      </c>
      <c r="F48" s="1">
        <v>331.23099999999999</v>
      </c>
      <c r="G48" s="6">
        <v>1</v>
      </c>
      <c r="H48" s="1">
        <v>60</v>
      </c>
      <c r="I48" s="1" t="s">
        <v>38</v>
      </c>
      <c r="J48" s="1">
        <v>209.1</v>
      </c>
      <c r="K48" s="1">
        <f t="shared" si="21"/>
        <v>-33.177999999999997</v>
      </c>
      <c r="L48" s="1"/>
      <c r="M48" s="1"/>
      <c r="N48" s="1">
        <v>400</v>
      </c>
      <c r="O48" s="1">
        <f t="shared" si="2"/>
        <v>35.184399999999997</v>
      </c>
      <c r="P48" s="5"/>
      <c r="Q48" s="5">
        <v>40</v>
      </c>
      <c r="R48" s="5">
        <v>100</v>
      </c>
      <c r="S48" s="1"/>
      <c r="T48" s="1">
        <f t="shared" si="26"/>
        <v>21.91968599720331</v>
      </c>
      <c r="U48" s="1">
        <f t="shared" si="5"/>
        <v>20.782818521844909</v>
      </c>
      <c r="V48" s="1">
        <v>51.404000000000003</v>
      </c>
      <c r="W48" s="1">
        <v>26.767199999999999</v>
      </c>
      <c r="X48" s="1">
        <v>35.795200000000001</v>
      </c>
      <c r="Y48" s="1">
        <v>22.882200000000001</v>
      </c>
      <c r="Z48" s="1">
        <v>37.181399999999996</v>
      </c>
      <c r="AA48" s="1"/>
      <c r="AB48" s="1">
        <f t="shared" si="27"/>
        <v>40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33</v>
      </c>
      <c r="C49" s="1">
        <v>119.438</v>
      </c>
      <c r="D49" s="1">
        <v>56.779000000000003</v>
      </c>
      <c r="E49" s="1">
        <v>76.018000000000001</v>
      </c>
      <c r="F49" s="1">
        <v>70.73</v>
      </c>
      <c r="G49" s="6">
        <v>1</v>
      </c>
      <c r="H49" s="1">
        <v>45</v>
      </c>
      <c r="I49" s="1" t="s">
        <v>31</v>
      </c>
      <c r="J49" s="1">
        <v>80.989000000000004</v>
      </c>
      <c r="K49" s="1">
        <f t="shared" si="21"/>
        <v>-4.9710000000000036</v>
      </c>
      <c r="L49" s="1"/>
      <c r="M49" s="1"/>
      <c r="N49" s="1"/>
      <c r="O49" s="1">
        <f t="shared" si="2"/>
        <v>15.2036</v>
      </c>
      <c r="P49" s="5">
        <f t="shared" si="28"/>
        <v>126.91679999999998</v>
      </c>
      <c r="Q49" s="5">
        <v>150</v>
      </c>
      <c r="R49" s="5">
        <v>150</v>
      </c>
      <c r="S49" s="1"/>
      <c r="T49" s="1">
        <f t="shared" si="26"/>
        <v>14.51827198821332</v>
      </c>
      <c r="U49" s="1">
        <f t="shared" si="5"/>
        <v>4.6521876397695285</v>
      </c>
      <c r="V49" s="1">
        <v>11.2568</v>
      </c>
      <c r="W49" s="1">
        <v>6.5842000000000001</v>
      </c>
      <c r="X49" s="1">
        <v>13.179600000000001</v>
      </c>
      <c r="Y49" s="1">
        <v>6.8569999999999993</v>
      </c>
      <c r="Z49" s="1">
        <v>9.6538000000000004</v>
      </c>
      <c r="AA49" s="1"/>
      <c r="AB49" s="1">
        <f t="shared" si="27"/>
        <v>150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33</v>
      </c>
      <c r="C50" s="1">
        <v>179.78800000000001</v>
      </c>
      <c r="D50" s="1">
        <v>191.273</v>
      </c>
      <c r="E50" s="1">
        <v>167.64099999999999</v>
      </c>
      <c r="F50" s="1">
        <v>154.89400000000001</v>
      </c>
      <c r="G50" s="6">
        <v>1</v>
      </c>
      <c r="H50" s="1">
        <v>45</v>
      </c>
      <c r="I50" s="1" t="s">
        <v>31</v>
      </c>
      <c r="J50" s="1">
        <v>170.98500000000001</v>
      </c>
      <c r="K50" s="1">
        <f t="shared" si="21"/>
        <v>-3.3440000000000225</v>
      </c>
      <c r="L50" s="1"/>
      <c r="M50" s="1"/>
      <c r="N50" s="1"/>
      <c r="O50" s="1">
        <f t="shared" si="2"/>
        <v>33.528199999999998</v>
      </c>
      <c r="P50" s="5">
        <f t="shared" si="28"/>
        <v>280.97259999999994</v>
      </c>
      <c r="Q50" s="5">
        <f t="shared" si="25"/>
        <v>281</v>
      </c>
      <c r="R50" s="5"/>
      <c r="S50" s="1"/>
      <c r="T50" s="1">
        <f t="shared" si="26"/>
        <v>13.000817222517165</v>
      </c>
      <c r="U50" s="1">
        <f t="shared" si="5"/>
        <v>4.6198125756825599</v>
      </c>
      <c r="V50" s="1">
        <v>21.049199999999999</v>
      </c>
      <c r="W50" s="1">
        <v>17.055800000000001</v>
      </c>
      <c r="X50" s="1">
        <v>23.493600000000001</v>
      </c>
      <c r="Y50" s="1">
        <v>12.3028</v>
      </c>
      <c r="Z50" s="1">
        <v>18.7074</v>
      </c>
      <c r="AA50" s="1"/>
      <c r="AB50" s="1">
        <f t="shared" si="27"/>
        <v>281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30</v>
      </c>
      <c r="C51" s="1">
        <v>3</v>
      </c>
      <c r="D51" s="1">
        <v>50</v>
      </c>
      <c r="E51" s="1">
        <v>-9</v>
      </c>
      <c r="F51" s="1">
        <v>48</v>
      </c>
      <c r="G51" s="6">
        <v>0.35</v>
      </c>
      <c r="H51" s="1">
        <v>45</v>
      </c>
      <c r="I51" s="1" t="s">
        <v>31</v>
      </c>
      <c r="J51" s="1">
        <v>8</v>
      </c>
      <c r="K51" s="1">
        <f t="shared" si="21"/>
        <v>-17</v>
      </c>
      <c r="L51" s="1"/>
      <c r="M51" s="1"/>
      <c r="N51" s="1"/>
      <c r="O51" s="1">
        <f t="shared" si="2"/>
        <v>-1.8</v>
      </c>
      <c r="P51" s="5"/>
      <c r="Q51" s="5">
        <f t="shared" si="25"/>
        <v>0</v>
      </c>
      <c r="R51" s="5"/>
      <c r="S51" s="1"/>
      <c r="T51" s="1">
        <f t="shared" si="26"/>
        <v>-26.666666666666664</v>
      </c>
      <c r="U51" s="1">
        <f t="shared" si="5"/>
        <v>-26.666666666666664</v>
      </c>
      <c r="V51" s="1">
        <v>3</v>
      </c>
      <c r="W51" s="1">
        <v>3.8</v>
      </c>
      <c r="X51" s="1">
        <v>4</v>
      </c>
      <c r="Y51" s="1">
        <v>5.8</v>
      </c>
      <c r="Z51" s="1">
        <v>9</v>
      </c>
      <c r="AA51" s="1"/>
      <c r="AB51" s="1">
        <f t="shared" si="2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33</v>
      </c>
      <c r="C52" s="1">
        <v>319.32100000000003</v>
      </c>
      <c r="D52" s="1">
        <v>211.55699999999999</v>
      </c>
      <c r="E52" s="1">
        <v>174.85</v>
      </c>
      <c r="F52" s="1">
        <v>276.77100000000002</v>
      </c>
      <c r="G52" s="6">
        <v>1</v>
      </c>
      <c r="H52" s="1">
        <v>45</v>
      </c>
      <c r="I52" s="1" t="s">
        <v>31</v>
      </c>
      <c r="J52" s="1">
        <v>180.03</v>
      </c>
      <c r="K52" s="1">
        <f t="shared" si="21"/>
        <v>-5.1800000000000068</v>
      </c>
      <c r="L52" s="1"/>
      <c r="M52" s="1"/>
      <c r="N52" s="1"/>
      <c r="O52" s="1">
        <f t="shared" si="2"/>
        <v>34.97</v>
      </c>
      <c r="P52" s="5">
        <f t="shared" si="28"/>
        <v>177.839</v>
      </c>
      <c r="Q52" s="5">
        <f t="shared" si="25"/>
        <v>178</v>
      </c>
      <c r="R52" s="5"/>
      <c r="S52" s="1"/>
      <c r="T52" s="1">
        <f t="shared" si="26"/>
        <v>13.004603946239635</v>
      </c>
      <c r="U52" s="1">
        <f t="shared" si="5"/>
        <v>7.9145267372033175</v>
      </c>
      <c r="V52" s="1">
        <v>29.3322</v>
      </c>
      <c r="W52" s="1">
        <v>16.4358</v>
      </c>
      <c r="X52" s="1">
        <v>34.94</v>
      </c>
      <c r="Y52" s="1">
        <v>20.8018</v>
      </c>
      <c r="Z52" s="1">
        <v>27.846399999999999</v>
      </c>
      <c r="AA52" s="1"/>
      <c r="AB52" s="1">
        <f t="shared" si="27"/>
        <v>178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33</v>
      </c>
      <c r="C53" s="1">
        <v>57.685000000000002</v>
      </c>
      <c r="D53" s="1">
        <v>179.42400000000001</v>
      </c>
      <c r="E53" s="1">
        <v>46.628</v>
      </c>
      <c r="F53" s="1">
        <v>162.64599999999999</v>
      </c>
      <c r="G53" s="6">
        <v>1</v>
      </c>
      <c r="H53" s="1">
        <v>45</v>
      </c>
      <c r="I53" s="1" t="s">
        <v>31</v>
      </c>
      <c r="J53" s="1">
        <v>49.545999999999999</v>
      </c>
      <c r="K53" s="1">
        <f t="shared" si="21"/>
        <v>-2.9179999999999993</v>
      </c>
      <c r="L53" s="1"/>
      <c r="M53" s="1"/>
      <c r="N53" s="1"/>
      <c r="O53" s="1">
        <f t="shared" si="2"/>
        <v>9.3255999999999997</v>
      </c>
      <c r="P53" s="5"/>
      <c r="Q53" s="5">
        <f t="shared" si="25"/>
        <v>0</v>
      </c>
      <c r="R53" s="5"/>
      <c r="S53" s="1"/>
      <c r="T53" s="1">
        <f t="shared" si="26"/>
        <v>17.440808098138458</v>
      </c>
      <c r="U53" s="1">
        <f t="shared" si="5"/>
        <v>17.440808098138458</v>
      </c>
      <c r="V53" s="1">
        <v>14.6952</v>
      </c>
      <c r="W53" s="1">
        <v>13.32</v>
      </c>
      <c r="X53" s="1">
        <v>8.0030000000000001</v>
      </c>
      <c r="Y53" s="1">
        <v>11.619</v>
      </c>
      <c r="Z53" s="1">
        <v>9.7986000000000004</v>
      </c>
      <c r="AA53" s="1"/>
      <c r="AB53" s="1">
        <f t="shared" si="2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30</v>
      </c>
      <c r="C54" s="1"/>
      <c r="D54" s="1">
        <v>48</v>
      </c>
      <c r="E54" s="1"/>
      <c r="F54" s="1">
        <v>48</v>
      </c>
      <c r="G54" s="6">
        <v>0.28000000000000003</v>
      </c>
      <c r="H54" s="1">
        <v>45</v>
      </c>
      <c r="I54" s="1" t="s">
        <v>31</v>
      </c>
      <c r="J54" s="1">
        <v>4</v>
      </c>
      <c r="K54" s="1">
        <f t="shared" si="21"/>
        <v>-4</v>
      </c>
      <c r="L54" s="1"/>
      <c r="M54" s="1"/>
      <c r="N54" s="1"/>
      <c r="O54" s="1">
        <f t="shared" si="2"/>
        <v>0</v>
      </c>
      <c r="P54" s="5"/>
      <c r="Q54" s="5">
        <f t="shared" si="25"/>
        <v>0</v>
      </c>
      <c r="R54" s="5"/>
      <c r="S54" s="1"/>
      <c r="T54" s="1" t="e">
        <f t="shared" si="26"/>
        <v>#DIV/0!</v>
      </c>
      <c r="U54" s="1" t="e">
        <f t="shared" si="5"/>
        <v>#DIV/0!</v>
      </c>
      <c r="V54" s="1">
        <v>-0.4</v>
      </c>
      <c r="W54" s="1">
        <v>-1.2</v>
      </c>
      <c r="X54" s="1">
        <v>7.8</v>
      </c>
      <c r="Y54" s="1">
        <v>11.2</v>
      </c>
      <c r="Z54" s="1">
        <v>20.6</v>
      </c>
      <c r="AA54" s="1"/>
      <c r="AB54" s="1">
        <f t="shared" si="27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30</v>
      </c>
      <c r="C55" s="1">
        <v>303</v>
      </c>
      <c r="D55" s="1">
        <v>96</v>
      </c>
      <c r="E55" s="1">
        <v>158</v>
      </c>
      <c r="F55" s="1">
        <v>187</v>
      </c>
      <c r="G55" s="6">
        <v>0.35</v>
      </c>
      <c r="H55" s="1">
        <v>45</v>
      </c>
      <c r="I55" s="1" t="s">
        <v>31</v>
      </c>
      <c r="J55" s="1">
        <v>164</v>
      </c>
      <c r="K55" s="1">
        <f t="shared" si="21"/>
        <v>-6</v>
      </c>
      <c r="L55" s="1"/>
      <c r="M55" s="1"/>
      <c r="N55" s="1"/>
      <c r="O55" s="1">
        <f t="shared" si="2"/>
        <v>31.6</v>
      </c>
      <c r="P55" s="5">
        <f>14*O55-N55-F55</f>
        <v>255.40000000000003</v>
      </c>
      <c r="Q55" s="5">
        <f t="shared" si="25"/>
        <v>255</v>
      </c>
      <c r="R55" s="5"/>
      <c r="S55" s="1"/>
      <c r="T55" s="1">
        <f t="shared" si="26"/>
        <v>13.987341772151899</v>
      </c>
      <c r="U55" s="1">
        <f t="shared" si="5"/>
        <v>5.9177215189873413</v>
      </c>
      <c r="V55" s="1">
        <v>20.6</v>
      </c>
      <c r="W55" s="1">
        <v>8.4</v>
      </c>
      <c r="X55" s="1">
        <v>32.200000000000003</v>
      </c>
      <c r="Y55" s="1">
        <v>16.2</v>
      </c>
      <c r="Z55" s="1">
        <v>21.6</v>
      </c>
      <c r="AA55" s="1"/>
      <c r="AB55" s="1">
        <f t="shared" si="27"/>
        <v>89.25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30</v>
      </c>
      <c r="C56" s="1">
        <v>229</v>
      </c>
      <c r="D56" s="1">
        <v>152</v>
      </c>
      <c r="E56" s="1">
        <v>169</v>
      </c>
      <c r="F56" s="1">
        <v>157</v>
      </c>
      <c r="G56" s="6">
        <v>0.28000000000000003</v>
      </c>
      <c r="H56" s="1">
        <v>45</v>
      </c>
      <c r="I56" s="1" t="s">
        <v>31</v>
      </c>
      <c r="J56" s="1">
        <v>183</v>
      </c>
      <c r="K56" s="1">
        <f t="shared" si="21"/>
        <v>-14</v>
      </c>
      <c r="L56" s="1"/>
      <c r="M56" s="1"/>
      <c r="N56" s="1"/>
      <c r="O56" s="1">
        <f t="shared" si="2"/>
        <v>33.799999999999997</v>
      </c>
      <c r="P56" s="5">
        <f t="shared" si="28"/>
        <v>282.39999999999998</v>
      </c>
      <c r="Q56" s="5">
        <f t="shared" si="25"/>
        <v>282</v>
      </c>
      <c r="R56" s="5"/>
      <c r="S56" s="1"/>
      <c r="T56" s="1">
        <f t="shared" si="26"/>
        <v>12.988165680473374</v>
      </c>
      <c r="U56" s="1">
        <f t="shared" si="5"/>
        <v>4.6449704142011834</v>
      </c>
      <c r="V56" s="1">
        <v>22.2</v>
      </c>
      <c r="W56" s="1">
        <v>10</v>
      </c>
      <c r="X56" s="1">
        <v>27.4</v>
      </c>
      <c r="Y56" s="1">
        <v>13</v>
      </c>
      <c r="Z56" s="1">
        <v>23.2</v>
      </c>
      <c r="AA56" s="1"/>
      <c r="AB56" s="1">
        <f t="shared" si="27"/>
        <v>78.960000000000008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30</v>
      </c>
      <c r="C57" s="1">
        <v>912</v>
      </c>
      <c r="D57" s="1"/>
      <c r="E57" s="1">
        <v>302</v>
      </c>
      <c r="F57" s="1">
        <v>525</v>
      </c>
      <c r="G57" s="6">
        <v>0.35</v>
      </c>
      <c r="H57" s="1">
        <v>45</v>
      </c>
      <c r="I57" s="1" t="s">
        <v>36</v>
      </c>
      <c r="J57" s="1">
        <v>315</v>
      </c>
      <c r="K57" s="1">
        <f t="shared" si="21"/>
        <v>-13</v>
      </c>
      <c r="L57" s="1"/>
      <c r="M57" s="1"/>
      <c r="N57" s="1"/>
      <c r="O57" s="1">
        <f t="shared" si="2"/>
        <v>60.4</v>
      </c>
      <c r="P57" s="5">
        <f>15*O57-N57-F57</f>
        <v>381</v>
      </c>
      <c r="Q57" s="5">
        <f t="shared" si="25"/>
        <v>381</v>
      </c>
      <c r="R57" s="5"/>
      <c r="S57" s="1"/>
      <c r="T57" s="1">
        <f t="shared" si="26"/>
        <v>15</v>
      </c>
      <c r="U57" s="1">
        <f t="shared" si="5"/>
        <v>8.6920529801324502</v>
      </c>
      <c r="V57" s="1">
        <v>40</v>
      </c>
      <c r="W57" s="1">
        <v>38</v>
      </c>
      <c r="X57" s="1">
        <v>82.4</v>
      </c>
      <c r="Y57" s="1">
        <v>48.2</v>
      </c>
      <c r="Z57" s="1">
        <v>61.8</v>
      </c>
      <c r="AA57" s="1"/>
      <c r="AB57" s="1">
        <f t="shared" si="27"/>
        <v>133.35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96</v>
      </c>
      <c r="B58" s="10" t="s">
        <v>30</v>
      </c>
      <c r="C58" s="10">
        <v>3</v>
      </c>
      <c r="D58" s="10"/>
      <c r="E58" s="10">
        <v>-9</v>
      </c>
      <c r="F58" s="10"/>
      <c r="G58" s="11">
        <v>0</v>
      </c>
      <c r="H58" s="10">
        <v>45</v>
      </c>
      <c r="I58" s="10" t="s">
        <v>34</v>
      </c>
      <c r="J58" s="10">
        <v>26</v>
      </c>
      <c r="K58" s="10">
        <f t="shared" si="21"/>
        <v>-35</v>
      </c>
      <c r="L58" s="10"/>
      <c r="M58" s="10"/>
      <c r="N58" s="10"/>
      <c r="O58" s="10">
        <f t="shared" si="2"/>
        <v>-1.8</v>
      </c>
      <c r="P58" s="12"/>
      <c r="Q58" s="12"/>
      <c r="R58" s="12"/>
      <c r="S58" s="10"/>
      <c r="T58" s="10">
        <f t="shared" si="9"/>
        <v>0</v>
      </c>
      <c r="U58" s="10">
        <f t="shared" si="5"/>
        <v>0</v>
      </c>
      <c r="V58" s="10">
        <v>3.4</v>
      </c>
      <c r="W58" s="10">
        <v>18.8</v>
      </c>
      <c r="X58" s="10">
        <v>16.399999999999999</v>
      </c>
      <c r="Y58" s="10">
        <v>8</v>
      </c>
      <c r="Z58" s="10">
        <v>14.2</v>
      </c>
      <c r="AA58" s="10" t="s">
        <v>97</v>
      </c>
      <c r="AB58" s="10">
        <f t="shared" si="1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30</v>
      </c>
      <c r="C59" s="1">
        <v>896</v>
      </c>
      <c r="D59" s="1">
        <v>72</v>
      </c>
      <c r="E59" s="1">
        <v>301</v>
      </c>
      <c r="F59" s="1">
        <v>592</v>
      </c>
      <c r="G59" s="6">
        <v>0.35</v>
      </c>
      <c r="H59" s="1">
        <v>45</v>
      </c>
      <c r="I59" s="1" t="s">
        <v>36</v>
      </c>
      <c r="J59" s="1">
        <v>310.2</v>
      </c>
      <c r="K59" s="1">
        <f t="shared" si="21"/>
        <v>-9.1999999999999886</v>
      </c>
      <c r="L59" s="1"/>
      <c r="M59" s="1"/>
      <c r="N59" s="1"/>
      <c r="O59" s="1">
        <f t="shared" si="2"/>
        <v>60.2</v>
      </c>
      <c r="P59" s="5">
        <f>15*O59-N59-F59</f>
        <v>311</v>
      </c>
      <c r="Q59" s="5">
        <f t="shared" ref="Q59:Q70" si="29">ROUND(P59,0)</f>
        <v>311</v>
      </c>
      <c r="R59" s="5"/>
      <c r="S59" s="1"/>
      <c r="T59" s="1">
        <f t="shared" ref="T59:T71" si="30">(F59+N59+Q59)/O59</f>
        <v>15</v>
      </c>
      <c r="U59" s="1">
        <f t="shared" si="5"/>
        <v>9.8338870431893675</v>
      </c>
      <c r="V59" s="1">
        <v>59.6</v>
      </c>
      <c r="W59" s="1">
        <v>70.8</v>
      </c>
      <c r="X59" s="1">
        <v>99.8</v>
      </c>
      <c r="Y59" s="1">
        <v>59.2</v>
      </c>
      <c r="Z59" s="1">
        <v>58.2</v>
      </c>
      <c r="AA59" s="1"/>
      <c r="AB59" s="1">
        <f t="shared" ref="AB59:AB71" si="31">Q59*G59</f>
        <v>108.85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30</v>
      </c>
      <c r="C60" s="1">
        <v>85</v>
      </c>
      <c r="D60" s="1">
        <v>136</v>
      </c>
      <c r="E60" s="1">
        <v>47</v>
      </c>
      <c r="F60" s="1">
        <v>136</v>
      </c>
      <c r="G60" s="6">
        <v>0.28000000000000003</v>
      </c>
      <c r="H60" s="1">
        <v>45</v>
      </c>
      <c r="I60" s="1" t="s">
        <v>31</v>
      </c>
      <c r="J60" s="1">
        <v>87</v>
      </c>
      <c r="K60" s="1">
        <f t="shared" si="21"/>
        <v>-40</v>
      </c>
      <c r="L60" s="1"/>
      <c r="M60" s="1"/>
      <c r="N60" s="1"/>
      <c r="O60" s="1">
        <f t="shared" si="2"/>
        <v>9.4</v>
      </c>
      <c r="P60" s="5"/>
      <c r="Q60" s="5">
        <f t="shared" si="29"/>
        <v>0</v>
      </c>
      <c r="R60" s="5"/>
      <c r="S60" s="1"/>
      <c r="T60" s="1">
        <f t="shared" si="30"/>
        <v>14.468085106382977</v>
      </c>
      <c r="U60" s="1">
        <f t="shared" si="5"/>
        <v>14.468085106382977</v>
      </c>
      <c r="V60" s="1">
        <v>12.4</v>
      </c>
      <c r="W60" s="1">
        <v>17.2</v>
      </c>
      <c r="X60" s="1">
        <v>14.2</v>
      </c>
      <c r="Y60" s="1">
        <v>6.8</v>
      </c>
      <c r="Z60" s="1">
        <v>15</v>
      </c>
      <c r="AA60" s="1"/>
      <c r="AB60" s="1">
        <f t="shared" si="31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30</v>
      </c>
      <c r="C61" s="1"/>
      <c r="D61" s="1">
        <v>248</v>
      </c>
      <c r="E61" s="1">
        <v>178</v>
      </c>
      <c r="F61" s="1">
        <v>57</v>
      </c>
      <c r="G61" s="6">
        <v>0.41</v>
      </c>
      <c r="H61" s="1">
        <v>45</v>
      </c>
      <c r="I61" s="1" t="s">
        <v>31</v>
      </c>
      <c r="J61" s="1">
        <v>183</v>
      </c>
      <c r="K61" s="1">
        <f t="shared" si="21"/>
        <v>-5</v>
      </c>
      <c r="L61" s="1"/>
      <c r="M61" s="1"/>
      <c r="N61" s="1"/>
      <c r="O61" s="1">
        <f t="shared" si="2"/>
        <v>35.6</v>
      </c>
      <c r="P61" s="5">
        <f>12*O61-N61-F61</f>
        <v>370.20000000000005</v>
      </c>
      <c r="Q61" s="5">
        <f t="shared" si="29"/>
        <v>370</v>
      </c>
      <c r="R61" s="5"/>
      <c r="S61" s="1"/>
      <c r="T61" s="1">
        <f t="shared" si="30"/>
        <v>11.99438202247191</v>
      </c>
      <c r="U61" s="1">
        <f t="shared" si="5"/>
        <v>1.601123595505618</v>
      </c>
      <c r="V61" s="1">
        <v>-2.4</v>
      </c>
      <c r="W61" s="1">
        <v>24.4</v>
      </c>
      <c r="X61" s="1">
        <v>19.2</v>
      </c>
      <c r="Y61" s="1">
        <v>30.2</v>
      </c>
      <c r="Z61" s="1">
        <v>37.6</v>
      </c>
      <c r="AA61" s="1"/>
      <c r="AB61" s="1">
        <f t="shared" si="31"/>
        <v>151.69999999999999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101</v>
      </c>
      <c r="B62" s="1" t="s">
        <v>30</v>
      </c>
      <c r="C62" s="1"/>
      <c r="D62" s="1">
        <v>78</v>
      </c>
      <c r="E62" s="16">
        <f>47+E101+E103</f>
        <v>245</v>
      </c>
      <c r="F62" s="16">
        <f>30+F101+F103</f>
        <v>697</v>
      </c>
      <c r="G62" s="6">
        <v>0.41</v>
      </c>
      <c r="H62" s="1">
        <v>45</v>
      </c>
      <c r="I62" s="1" t="s">
        <v>36</v>
      </c>
      <c r="J62" s="1">
        <v>62</v>
      </c>
      <c r="K62" s="1">
        <f t="shared" si="21"/>
        <v>183</v>
      </c>
      <c r="L62" s="1"/>
      <c r="M62" s="1"/>
      <c r="N62" s="1"/>
      <c r="O62" s="1">
        <f t="shared" si="2"/>
        <v>49</v>
      </c>
      <c r="P62" s="5">
        <f>15*O62-N62-F62</f>
        <v>38</v>
      </c>
      <c r="Q62" s="5">
        <v>2600</v>
      </c>
      <c r="R62" s="22">
        <v>2600</v>
      </c>
      <c r="S62" s="23" t="s">
        <v>156</v>
      </c>
      <c r="T62" s="1">
        <f t="shared" si="30"/>
        <v>67.285714285714292</v>
      </c>
      <c r="U62" s="1">
        <f t="shared" si="5"/>
        <v>14.224489795918368</v>
      </c>
      <c r="V62" s="1">
        <v>40.6</v>
      </c>
      <c r="W62" s="1">
        <v>75.2</v>
      </c>
      <c r="X62" s="1">
        <v>95.003600000000006</v>
      </c>
      <c r="Y62" s="1">
        <v>66.234999999999985</v>
      </c>
      <c r="Z62" s="1">
        <v>74</v>
      </c>
      <c r="AA62" s="1" t="s">
        <v>157</v>
      </c>
      <c r="AB62" s="1">
        <f t="shared" si="31"/>
        <v>1066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30</v>
      </c>
      <c r="C63" s="1">
        <v>253</v>
      </c>
      <c r="D63" s="1">
        <v>170</v>
      </c>
      <c r="E63" s="1">
        <v>147</v>
      </c>
      <c r="F63" s="1">
        <v>234</v>
      </c>
      <c r="G63" s="6">
        <v>0.41</v>
      </c>
      <c r="H63" s="1">
        <v>45</v>
      </c>
      <c r="I63" s="1" t="s">
        <v>31</v>
      </c>
      <c r="J63" s="1">
        <v>147</v>
      </c>
      <c r="K63" s="1">
        <f t="shared" si="21"/>
        <v>0</v>
      </c>
      <c r="L63" s="1"/>
      <c r="M63" s="1"/>
      <c r="N63" s="1"/>
      <c r="O63" s="1">
        <f t="shared" si="2"/>
        <v>29.4</v>
      </c>
      <c r="P63" s="5">
        <f t="shared" ref="P63:P71" si="32">13*O63-N63-F63</f>
        <v>148.19999999999999</v>
      </c>
      <c r="Q63" s="5">
        <f t="shared" si="29"/>
        <v>148</v>
      </c>
      <c r="R63" s="5"/>
      <c r="S63" s="1"/>
      <c r="T63" s="1">
        <f t="shared" si="30"/>
        <v>12.993197278911564</v>
      </c>
      <c r="U63" s="1">
        <f t="shared" si="5"/>
        <v>7.9591836734693882</v>
      </c>
      <c r="V63" s="1">
        <v>25.2</v>
      </c>
      <c r="W63" s="1">
        <v>27.4</v>
      </c>
      <c r="X63" s="1">
        <v>32</v>
      </c>
      <c r="Y63" s="1">
        <v>22</v>
      </c>
      <c r="Z63" s="1">
        <v>3.4</v>
      </c>
      <c r="AA63" s="1"/>
      <c r="AB63" s="1">
        <f t="shared" si="31"/>
        <v>60.68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30</v>
      </c>
      <c r="C64" s="1">
        <v>61</v>
      </c>
      <c r="D64" s="1"/>
      <c r="E64" s="1">
        <v>19</v>
      </c>
      <c r="F64" s="1">
        <v>42</v>
      </c>
      <c r="G64" s="6">
        <v>0.5</v>
      </c>
      <c r="H64" s="1">
        <v>45</v>
      </c>
      <c r="I64" s="1" t="s">
        <v>31</v>
      </c>
      <c r="J64" s="1">
        <v>19</v>
      </c>
      <c r="K64" s="1">
        <f t="shared" si="21"/>
        <v>0</v>
      </c>
      <c r="L64" s="1"/>
      <c r="M64" s="1"/>
      <c r="N64" s="1"/>
      <c r="O64" s="1">
        <f t="shared" si="2"/>
        <v>3.8</v>
      </c>
      <c r="P64" s="19">
        <v>10</v>
      </c>
      <c r="Q64" s="5">
        <f t="shared" si="29"/>
        <v>10</v>
      </c>
      <c r="R64" s="19"/>
      <c r="S64" s="20"/>
      <c r="T64" s="1">
        <f t="shared" si="30"/>
        <v>13.684210526315789</v>
      </c>
      <c r="U64" s="20">
        <f t="shared" si="5"/>
        <v>11.052631578947368</v>
      </c>
      <c r="V64" s="20">
        <v>1.2</v>
      </c>
      <c r="W64" s="20">
        <v>1.8</v>
      </c>
      <c r="X64" s="20">
        <v>2.6</v>
      </c>
      <c r="Y64" s="20">
        <v>0.79120000000000001</v>
      </c>
      <c r="Z64" s="20">
        <v>0</v>
      </c>
      <c r="AA64" s="21" t="s">
        <v>155</v>
      </c>
      <c r="AB64" s="1">
        <f t="shared" si="31"/>
        <v>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30</v>
      </c>
      <c r="C65" s="1"/>
      <c r="D65" s="1">
        <v>168</v>
      </c>
      <c r="E65" s="1">
        <v>34</v>
      </c>
      <c r="F65" s="1">
        <v>134</v>
      </c>
      <c r="G65" s="6">
        <v>0.4</v>
      </c>
      <c r="H65" s="1" t="e">
        <v>#N/A</v>
      </c>
      <c r="I65" s="1" t="s">
        <v>31</v>
      </c>
      <c r="J65" s="1">
        <v>34</v>
      </c>
      <c r="K65" s="1">
        <f t="shared" ref="K65:K94" si="33">E65-J65</f>
        <v>0</v>
      </c>
      <c r="L65" s="1"/>
      <c r="M65" s="1"/>
      <c r="N65" s="1"/>
      <c r="O65" s="1">
        <f t="shared" si="2"/>
        <v>6.8</v>
      </c>
      <c r="P65" s="5"/>
      <c r="Q65" s="5">
        <f t="shared" si="29"/>
        <v>0</v>
      </c>
      <c r="R65" s="5"/>
      <c r="S65" s="1"/>
      <c r="T65" s="1">
        <f t="shared" si="30"/>
        <v>19.705882352941178</v>
      </c>
      <c r="U65" s="1">
        <f t="shared" si="5"/>
        <v>19.705882352941178</v>
      </c>
      <c r="V65" s="1">
        <v>0</v>
      </c>
      <c r="W65" s="1">
        <v>8.6</v>
      </c>
      <c r="X65" s="1">
        <v>0</v>
      </c>
      <c r="Y65" s="1">
        <v>0</v>
      </c>
      <c r="Z65" s="1">
        <v>0</v>
      </c>
      <c r="AA65" s="1"/>
      <c r="AB65" s="1">
        <f t="shared" si="31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33</v>
      </c>
      <c r="C66" s="1">
        <v>17.73</v>
      </c>
      <c r="D66" s="1">
        <v>73.335999999999999</v>
      </c>
      <c r="E66" s="1">
        <v>10.704000000000001</v>
      </c>
      <c r="F66" s="1">
        <v>62.451999999999998</v>
      </c>
      <c r="G66" s="6">
        <v>1</v>
      </c>
      <c r="H66" s="1">
        <v>30</v>
      </c>
      <c r="I66" s="1" t="s">
        <v>31</v>
      </c>
      <c r="J66" s="1">
        <v>15</v>
      </c>
      <c r="K66" s="1">
        <f t="shared" si="33"/>
        <v>-4.2959999999999994</v>
      </c>
      <c r="L66" s="1"/>
      <c r="M66" s="1"/>
      <c r="N66" s="1"/>
      <c r="O66" s="1">
        <f t="shared" si="2"/>
        <v>2.1408</v>
      </c>
      <c r="P66" s="5"/>
      <c r="Q66" s="5">
        <f t="shared" si="29"/>
        <v>0</v>
      </c>
      <c r="R66" s="5"/>
      <c r="S66" s="1"/>
      <c r="T66" s="1">
        <f t="shared" si="30"/>
        <v>29.172272047832585</v>
      </c>
      <c r="U66" s="1">
        <f t="shared" si="5"/>
        <v>29.172272047832585</v>
      </c>
      <c r="V66" s="1">
        <v>7.2092000000000001</v>
      </c>
      <c r="W66" s="1">
        <v>2.9982000000000002</v>
      </c>
      <c r="X66" s="1">
        <v>0.58540000000000003</v>
      </c>
      <c r="Y66" s="1">
        <v>4.1381999999999994</v>
      </c>
      <c r="Z66" s="1">
        <v>4.4931999999999999</v>
      </c>
      <c r="AA66" s="15" t="s">
        <v>72</v>
      </c>
      <c r="AB66" s="1">
        <f t="shared" si="3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30</v>
      </c>
      <c r="C67" s="1"/>
      <c r="D67" s="1">
        <v>112</v>
      </c>
      <c r="E67" s="1">
        <v>71</v>
      </c>
      <c r="F67" s="1">
        <v>41</v>
      </c>
      <c r="G67" s="6">
        <v>0.41</v>
      </c>
      <c r="H67" s="1" t="e">
        <v>#N/A</v>
      </c>
      <c r="I67" s="1" t="s">
        <v>31</v>
      </c>
      <c r="J67" s="1">
        <v>68</v>
      </c>
      <c r="K67" s="1">
        <f t="shared" si="33"/>
        <v>3</v>
      </c>
      <c r="L67" s="1"/>
      <c r="M67" s="1"/>
      <c r="N67" s="1"/>
      <c r="O67" s="1">
        <f t="shared" si="2"/>
        <v>14.2</v>
      </c>
      <c r="P67" s="5">
        <f t="shared" si="32"/>
        <v>143.6</v>
      </c>
      <c r="Q67" s="5">
        <v>170</v>
      </c>
      <c r="R67" s="5">
        <v>170</v>
      </c>
      <c r="S67" s="1"/>
      <c r="T67" s="1">
        <f t="shared" si="30"/>
        <v>14.859154929577466</v>
      </c>
      <c r="U67" s="1">
        <f t="shared" si="5"/>
        <v>2.887323943661972</v>
      </c>
      <c r="V67" s="1">
        <v>1.6</v>
      </c>
      <c r="W67" s="1">
        <v>6</v>
      </c>
      <c r="X67" s="1">
        <v>0</v>
      </c>
      <c r="Y67" s="1">
        <v>0</v>
      </c>
      <c r="Z67" s="1">
        <v>0</v>
      </c>
      <c r="AA67" s="1"/>
      <c r="AB67" s="1">
        <f t="shared" si="31"/>
        <v>69.7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33</v>
      </c>
      <c r="C68" s="1"/>
      <c r="D68" s="1">
        <v>29.167999999999999</v>
      </c>
      <c r="E68" s="1">
        <v>8.3290000000000006</v>
      </c>
      <c r="F68" s="1">
        <v>20.838999999999999</v>
      </c>
      <c r="G68" s="6">
        <v>1</v>
      </c>
      <c r="H68" s="1">
        <v>45</v>
      </c>
      <c r="I68" s="1" t="s">
        <v>31</v>
      </c>
      <c r="J68" s="1">
        <v>9</v>
      </c>
      <c r="K68" s="1">
        <f t="shared" si="33"/>
        <v>-0.67099999999999937</v>
      </c>
      <c r="L68" s="1"/>
      <c r="M68" s="1"/>
      <c r="N68" s="1"/>
      <c r="O68" s="1">
        <f t="shared" si="2"/>
        <v>1.6658000000000002</v>
      </c>
      <c r="P68" s="5"/>
      <c r="Q68" s="5">
        <f t="shared" si="29"/>
        <v>0</v>
      </c>
      <c r="R68" s="5"/>
      <c r="S68" s="1"/>
      <c r="T68" s="1">
        <f t="shared" si="30"/>
        <v>12.509905150678351</v>
      </c>
      <c r="U68" s="1">
        <f t="shared" si="5"/>
        <v>12.509905150678351</v>
      </c>
      <c r="V68" s="1">
        <v>2.0941999999999998</v>
      </c>
      <c r="W68" s="1">
        <v>2.5055999999999998</v>
      </c>
      <c r="X68" s="1">
        <v>2.0878000000000001</v>
      </c>
      <c r="Y68" s="1">
        <v>2.9220000000000002</v>
      </c>
      <c r="Z68" s="1">
        <v>2.5082</v>
      </c>
      <c r="AA68" s="1"/>
      <c r="AB68" s="1">
        <f t="shared" si="3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30</v>
      </c>
      <c r="C69" s="1"/>
      <c r="D69" s="1">
        <v>150</v>
      </c>
      <c r="E69" s="1">
        <v>79</v>
      </c>
      <c r="F69" s="1">
        <v>71</v>
      </c>
      <c r="G69" s="6">
        <v>0.36</v>
      </c>
      <c r="H69" s="1" t="e">
        <v>#N/A</v>
      </c>
      <c r="I69" s="1" t="s">
        <v>31</v>
      </c>
      <c r="J69" s="1">
        <v>79</v>
      </c>
      <c r="K69" s="1">
        <f t="shared" si="33"/>
        <v>0</v>
      </c>
      <c r="L69" s="1"/>
      <c r="M69" s="1"/>
      <c r="N69" s="1"/>
      <c r="O69" s="1">
        <f t="shared" si="2"/>
        <v>15.8</v>
      </c>
      <c r="P69" s="5">
        <f t="shared" si="32"/>
        <v>134.4</v>
      </c>
      <c r="Q69" s="5">
        <v>170</v>
      </c>
      <c r="R69" s="5">
        <v>170</v>
      </c>
      <c r="S69" s="1"/>
      <c r="T69" s="1">
        <f t="shared" si="30"/>
        <v>15.253164556962025</v>
      </c>
      <c r="U69" s="1">
        <f t="shared" si="5"/>
        <v>4.4936708860759493</v>
      </c>
      <c r="V69" s="1">
        <v>0</v>
      </c>
      <c r="W69" s="1">
        <v>8.6</v>
      </c>
      <c r="X69" s="1">
        <v>0</v>
      </c>
      <c r="Y69" s="1">
        <v>0</v>
      </c>
      <c r="Z69" s="1">
        <v>0</v>
      </c>
      <c r="AA69" s="1"/>
      <c r="AB69" s="1">
        <f t="shared" si="31"/>
        <v>61.199999999999996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33</v>
      </c>
      <c r="C70" s="1">
        <v>12.319000000000001</v>
      </c>
      <c r="D70" s="1">
        <v>77.905000000000001</v>
      </c>
      <c r="E70" s="1">
        <v>15.88</v>
      </c>
      <c r="F70" s="1">
        <v>66.105999999999995</v>
      </c>
      <c r="G70" s="6">
        <v>1</v>
      </c>
      <c r="H70" s="1">
        <v>45</v>
      </c>
      <c r="I70" s="1" t="s">
        <v>31</v>
      </c>
      <c r="J70" s="1">
        <v>18</v>
      </c>
      <c r="K70" s="1">
        <f t="shared" si="33"/>
        <v>-2.1199999999999992</v>
      </c>
      <c r="L70" s="1"/>
      <c r="M70" s="1"/>
      <c r="N70" s="1"/>
      <c r="O70" s="1">
        <f t="shared" si="2"/>
        <v>3.1760000000000002</v>
      </c>
      <c r="P70" s="5"/>
      <c r="Q70" s="5">
        <f t="shared" si="29"/>
        <v>0</v>
      </c>
      <c r="R70" s="5"/>
      <c r="S70" s="1"/>
      <c r="T70" s="1">
        <f t="shared" si="30"/>
        <v>20.814231738035261</v>
      </c>
      <c r="U70" s="1">
        <f t="shared" si="5"/>
        <v>20.814231738035261</v>
      </c>
      <c r="V70" s="1">
        <v>6.3448000000000002</v>
      </c>
      <c r="W70" s="1">
        <v>4.1194000000000006</v>
      </c>
      <c r="X70" s="1">
        <v>1.62</v>
      </c>
      <c r="Y70" s="1">
        <v>5.9805999999999999</v>
      </c>
      <c r="Z70" s="1">
        <v>3.3730000000000002</v>
      </c>
      <c r="AA70" s="15" t="s">
        <v>72</v>
      </c>
      <c r="AB70" s="1">
        <f t="shared" si="31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30</v>
      </c>
      <c r="C71" s="1"/>
      <c r="D71" s="1">
        <v>150</v>
      </c>
      <c r="E71" s="1">
        <v>55</v>
      </c>
      <c r="F71" s="1">
        <v>83</v>
      </c>
      <c r="G71" s="6">
        <v>0.41</v>
      </c>
      <c r="H71" s="1" t="e">
        <v>#N/A</v>
      </c>
      <c r="I71" s="1" t="s">
        <v>31</v>
      </c>
      <c r="J71" s="1">
        <v>55</v>
      </c>
      <c r="K71" s="1">
        <f t="shared" si="33"/>
        <v>0</v>
      </c>
      <c r="L71" s="1"/>
      <c r="M71" s="1"/>
      <c r="N71" s="1"/>
      <c r="O71" s="1">
        <f t="shared" ref="O71:O104" si="34">E71/5</f>
        <v>11</v>
      </c>
      <c r="P71" s="5">
        <f t="shared" si="32"/>
        <v>60</v>
      </c>
      <c r="Q71" s="5">
        <v>80</v>
      </c>
      <c r="R71" s="5">
        <v>80</v>
      </c>
      <c r="S71" s="1"/>
      <c r="T71" s="1">
        <f t="shared" si="30"/>
        <v>14.818181818181818</v>
      </c>
      <c r="U71" s="1">
        <f t="shared" ref="U71:U104" si="35">(F71+N71)/O71</f>
        <v>7.5454545454545459</v>
      </c>
      <c r="V71" s="1">
        <v>0</v>
      </c>
      <c r="W71" s="1">
        <v>8</v>
      </c>
      <c r="X71" s="1">
        <v>0</v>
      </c>
      <c r="Y71" s="1">
        <v>0</v>
      </c>
      <c r="Z71" s="1">
        <v>0</v>
      </c>
      <c r="AA71" s="1"/>
      <c r="AB71" s="1">
        <f t="shared" si="31"/>
        <v>32.799999999999997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111</v>
      </c>
      <c r="B72" s="10" t="s">
        <v>33</v>
      </c>
      <c r="C72" s="10">
        <v>36.116</v>
      </c>
      <c r="D72" s="10">
        <v>0.05</v>
      </c>
      <c r="E72" s="10">
        <v>22.771000000000001</v>
      </c>
      <c r="F72" s="10">
        <v>9.3889999999999993</v>
      </c>
      <c r="G72" s="11">
        <v>0</v>
      </c>
      <c r="H72" s="10">
        <v>60</v>
      </c>
      <c r="I72" s="10" t="s">
        <v>34</v>
      </c>
      <c r="J72" s="10">
        <v>24.7</v>
      </c>
      <c r="K72" s="10">
        <f t="shared" si="33"/>
        <v>-1.9289999999999985</v>
      </c>
      <c r="L72" s="10"/>
      <c r="M72" s="10"/>
      <c r="N72" s="10"/>
      <c r="O72" s="10">
        <f t="shared" si="34"/>
        <v>4.5541999999999998</v>
      </c>
      <c r="P72" s="12"/>
      <c r="Q72" s="12"/>
      <c r="R72" s="12"/>
      <c r="S72" s="10"/>
      <c r="T72" s="10">
        <f t="shared" ref="T72:T104" si="36">(F72+N72+P72)/O72</f>
        <v>2.0616134557112118</v>
      </c>
      <c r="U72" s="10">
        <f t="shared" si="35"/>
        <v>2.0616134557112118</v>
      </c>
      <c r="V72" s="10">
        <v>2.6623999999999999</v>
      </c>
      <c r="W72" s="10">
        <v>3.2023999999999999</v>
      </c>
      <c r="X72" s="10">
        <v>5.3526000000000007</v>
      </c>
      <c r="Y72" s="10">
        <v>6.1412000000000004</v>
      </c>
      <c r="Z72" s="10">
        <v>4.5502000000000002</v>
      </c>
      <c r="AA72" s="10"/>
      <c r="AB72" s="10">
        <f t="shared" ref="AB72:AB104" si="37">P72*G72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30</v>
      </c>
      <c r="C73" s="1"/>
      <c r="D73" s="1">
        <v>150</v>
      </c>
      <c r="E73" s="1">
        <v>46</v>
      </c>
      <c r="F73" s="1">
        <v>104</v>
      </c>
      <c r="G73" s="6">
        <v>0.41</v>
      </c>
      <c r="H73" s="1" t="e">
        <v>#N/A</v>
      </c>
      <c r="I73" s="1" t="s">
        <v>31</v>
      </c>
      <c r="J73" s="1">
        <v>46</v>
      </c>
      <c r="K73" s="1">
        <f t="shared" si="33"/>
        <v>0</v>
      </c>
      <c r="L73" s="1"/>
      <c r="M73" s="1"/>
      <c r="N73" s="1"/>
      <c r="O73" s="1">
        <f t="shared" si="34"/>
        <v>9.1999999999999993</v>
      </c>
      <c r="P73" s="5">
        <f t="shared" ref="P73:P82" si="38">13*O73-N73-F73</f>
        <v>15.599999999999994</v>
      </c>
      <c r="Q73" s="5">
        <v>30</v>
      </c>
      <c r="R73" s="5">
        <v>30</v>
      </c>
      <c r="S73" s="1"/>
      <c r="T73" s="1">
        <f t="shared" ref="T73:T84" si="39">(F73+N73+Q73)/O73</f>
        <v>14.565217391304349</v>
      </c>
      <c r="U73" s="1">
        <f t="shared" si="35"/>
        <v>11.304347826086957</v>
      </c>
      <c r="V73" s="1">
        <v>0</v>
      </c>
      <c r="W73" s="1">
        <v>8.1999999999999993</v>
      </c>
      <c r="X73" s="1">
        <v>0</v>
      </c>
      <c r="Y73" s="1">
        <v>0</v>
      </c>
      <c r="Z73" s="1">
        <v>0</v>
      </c>
      <c r="AA73" s="1"/>
      <c r="AB73" s="1">
        <f t="shared" ref="AB73:AB84" si="40">Q73*G73</f>
        <v>12.299999999999999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30</v>
      </c>
      <c r="C74" s="1"/>
      <c r="D74" s="1">
        <v>56</v>
      </c>
      <c r="E74" s="1"/>
      <c r="F74" s="1">
        <v>56</v>
      </c>
      <c r="G74" s="6">
        <v>0.28000000000000003</v>
      </c>
      <c r="H74" s="1">
        <v>45</v>
      </c>
      <c r="I74" s="1" t="s">
        <v>31</v>
      </c>
      <c r="J74" s="1">
        <v>2</v>
      </c>
      <c r="K74" s="1">
        <f t="shared" si="33"/>
        <v>-2</v>
      </c>
      <c r="L74" s="1"/>
      <c r="M74" s="1"/>
      <c r="N74" s="1"/>
      <c r="O74" s="1">
        <f t="shared" si="34"/>
        <v>0</v>
      </c>
      <c r="P74" s="5"/>
      <c r="Q74" s="5">
        <f t="shared" ref="Q74:Q84" si="41">ROUND(P74,0)</f>
        <v>0</v>
      </c>
      <c r="R74" s="5"/>
      <c r="S74" s="1"/>
      <c r="T74" s="1" t="e">
        <f t="shared" si="39"/>
        <v>#DIV/0!</v>
      </c>
      <c r="U74" s="1" t="e">
        <f t="shared" si="35"/>
        <v>#DIV/0!</v>
      </c>
      <c r="V74" s="1">
        <v>-0.2</v>
      </c>
      <c r="W74" s="1">
        <v>-1.2</v>
      </c>
      <c r="X74" s="1">
        <v>1.8</v>
      </c>
      <c r="Y74" s="1">
        <v>2</v>
      </c>
      <c r="Z74" s="1">
        <v>4.5999999999999996</v>
      </c>
      <c r="AA74" s="1" t="s">
        <v>114</v>
      </c>
      <c r="AB74" s="1">
        <f t="shared" si="4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30</v>
      </c>
      <c r="C75" s="1">
        <v>72</v>
      </c>
      <c r="D75" s="1">
        <v>40</v>
      </c>
      <c r="E75" s="1">
        <v>28</v>
      </c>
      <c r="F75" s="1">
        <v>72</v>
      </c>
      <c r="G75" s="6">
        <v>0.35</v>
      </c>
      <c r="H75" s="1">
        <v>45</v>
      </c>
      <c r="I75" s="1" t="s">
        <v>31</v>
      </c>
      <c r="J75" s="1">
        <v>35</v>
      </c>
      <c r="K75" s="1">
        <f t="shared" si="33"/>
        <v>-7</v>
      </c>
      <c r="L75" s="1"/>
      <c r="M75" s="1"/>
      <c r="N75" s="1"/>
      <c r="O75" s="1">
        <f t="shared" si="34"/>
        <v>5.6</v>
      </c>
      <c r="P75" s="5"/>
      <c r="Q75" s="5">
        <f t="shared" si="41"/>
        <v>0</v>
      </c>
      <c r="R75" s="5"/>
      <c r="S75" s="1"/>
      <c r="T75" s="1">
        <f t="shared" si="39"/>
        <v>12.857142857142858</v>
      </c>
      <c r="U75" s="1">
        <f t="shared" si="35"/>
        <v>12.857142857142858</v>
      </c>
      <c r="V75" s="1">
        <v>6.4</v>
      </c>
      <c r="W75" s="1">
        <v>5.8</v>
      </c>
      <c r="X75" s="1">
        <v>3.4</v>
      </c>
      <c r="Y75" s="1">
        <v>9.4</v>
      </c>
      <c r="Z75" s="1">
        <v>9.8000000000000007</v>
      </c>
      <c r="AA75" s="1"/>
      <c r="AB75" s="1">
        <f t="shared" si="4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30</v>
      </c>
      <c r="C76" s="1">
        <v>400</v>
      </c>
      <c r="D76" s="1">
        <v>250</v>
      </c>
      <c r="E76" s="1">
        <v>304</v>
      </c>
      <c r="F76" s="1">
        <v>247</v>
      </c>
      <c r="G76" s="6">
        <v>0.4</v>
      </c>
      <c r="H76" s="1">
        <v>45</v>
      </c>
      <c r="I76" s="1" t="s">
        <v>31</v>
      </c>
      <c r="J76" s="1">
        <v>305</v>
      </c>
      <c r="K76" s="1">
        <f t="shared" si="33"/>
        <v>-1</v>
      </c>
      <c r="L76" s="1"/>
      <c r="M76" s="1"/>
      <c r="N76" s="1">
        <v>120</v>
      </c>
      <c r="O76" s="1">
        <f t="shared" si="34"/>
        <v>60.8</v>
      </c>
      <c r="P76" s="5">
        <f t="shared" si="38"/>
        <v>423.4</v>
      </c>
      <c r="Q76" s="5">
        <f t="shared" si="41"/>
        <v>423</v>
      </c>
      <c r="R76" s="5"/>
      <c r="S76" s="1"/>
      <c r="T76" s="1">
        <f t="shared" si="39"/>
        <v>12.993421052631579</v>
      </c>
      <c r="U76" s="1">
        <f t="shared" si="35"/>
        <v>6.0361842105263159</v>
      </c>
      <c r="V76" s="1">
        <v>51.317999999999998</v>
      </c>
      <c r="W76" s="1">
        <v>38.200000000000003</v>
      </c>
      <c r="X76" s="1">
        <v>55.2</v>
      </c>
      <c r="Y76" s="1">
        <v>30.2</v>
      </c>
      <c r="Z76" s="1">
        <v>28.8</v>
      </c>
      <c r="AA76" s="1"/>
      <c r="AB76" s="1">
        <f t="shared" si="40"/>
        <v>169.20000000000002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30</v>
      </c>
      <c r="C77" s="1"/>
      <c r="D77" s="1">
        <v>120</v>
      </c>
      <c r="E77" s="1">
        <v>2</v>
      </c>
      <c r="F77" s="1">
        <v>118</v>
      </c>
      <c r="G77" s="6">
        <v>0.5</v>
      </c>
      <c r="H77" s="1">
        <v>120</v>
      </c>
      <c r="I77" s="1" t="s">
        <v>31</v>
      </c>
      <c r="J77" s="1">
        <v>2.5</v>
      </c>
      <c r="K77" s="1">
        <f t="shared" si="33"/>
        <v>-0.5</v>
      </c>
      <c r="L77" s="1"/>
      <c r="M77" s="1"/>
      <c r="N77" s="1"/>
      <c r="O77" s="1">
        <f t="shared" si="34"/>
        <v>0.4</v>
      </c>
      <c r="P77" s="5"/>
      <c r="Q77" s="5">
        <f t="shared" si="41"/>
        <v>0</v>
      </c>
      <c r="R77" s="5"/>
      <c r="S77" s="1"/>
      <c r="T77" s="1">
        <f t="shared" si="39"/>
        <v>295</v>
      </c>
      <c r="U77" s="1">
        <f t="shared" si="35"/>
        <v>295</v>
      </c>
      <c r="V77" s="1">
        <v>0.6</v>
      </c>
      <c r="W77" s="1">
        <v>6.2</v>
      </c>
      <c r="X77" s="1">
        <v>0.9</v>
      </c>
      <c r="Y77" s="1">
        <v>3</v>
      </c>
      <c r="Z77" s="1">
        <v>0</v>
      </c>
      <c r="AA77" s="1"/>
      <c r="AB77" s="1">
        <f t="shared" si="4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33</v>
      </c>
      <c r="C78" s="1"/>
      <c r="D78" s="1">
        <v>48.075000000000003</v>
      </c>
      <c r="E78" s="1">
        <v>-0.66500000000000004</v>
      </c>
      <c r="F78" s="1">
        <v>48.075000000000003</v>
      </c>
      <c r="G78" s="6">
        <v>1</v>
      </c>
      <c r="H78" s="1">
        <v>45</v>
      </c>
      <c r="I78" s="1" t="s">
        <v>31</v>
      </c>
      <c r="J78" s="1">
        <v>2.2999999999999998</v>
      </c>
      <c r="K78" s="1">
        <f t="shared" si="33"/>
        <v>-2.9649999999999999</v>
      </c>
      <c r="L78" s="1"/>
      <c r="M78" s="1"/>
      <c r="N78" s="1"/>
      <c r="O78" s="1">
        <f t="shared" si="34"/>
        <v>-0.13300000000000001</v>
      </c>
      <c r="P78" s="5"/>
      <c r="Q78" s="5">
        <f t="shared" si="41"/>
        <v>0</v>
      </c>
      <c r="R78" s="5"/>
      <c r="S78" s="1"/>
      <c r="T78" s="1">
        <f t="shared" si="39"/>
        <v>-361.46616541353382</v>
      </c>
      <c r="U78" s="1">
        <f t="shared" si="35"/>
        <v>-361.46616541353382</v>
      </c>
      <c r="V78" s="1">
        <v>3.6680000000000001</v>
      </c>
      <c r="W78" s="1">
        <v>1.7316</v>
      </c>
      <c r="X78" s="1">
        <v>1.3313999999999999</v>
      </c>
      <c r="Y78" s="1">
        <v>1.7190000000000001</v>
      </c>
      <c r="Z78" s="1">
        <v>3.7437999999999998</v>
      </c>
      <c r="AA78" s="1"/>
      <c r="AB78" s="1">
        <f t="shared" si="4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30</v>
      </c>
      <c r="C79" s="1">
        <v>16</v>
      </c>
      <c r="D79" s="1">
        <v>56.662999999999997</v>
      </c>
      <c r="E79" s="1">
        <v>51.662999999999997</v>
      </c>
      <c r="F79" s="1">
        <v>16</v>
      </c>
      <c r="G79" s="6">
        <v>0.33</v>
      </c>
      <c r="H79" s="1">
        <v>45</v>
      </c>
      <c r="I79" s="1" t="s">
        <v>31</v>
      </c>
      <c r="J79" s="1">
        <v>56</v>
      </c>
      <c r="K79" s="1">
        <f t="shared" si="33"/>
        <v>-4.3370000000000033</v>
      </c>
      <c r="L79" s="1"/>
      <c r="M79" s="1"/>
      <c r="N79" s="1"/>
      <c r="O79" s="1">
        <f t="shared" si="34"/>
        <v>10.332599999999999</v>
      </c>
      <c r="P79" s="5">
        <f>12*O79-N79-F79</f>
        <v>107.99119999999999</v>
      </c>
      <c r="Q79" s="5">
        <f t="shared" si="41"/>
        <v>108</v>
      </c>
      <c r="R79" s="5"/>
      <c r="S79" s="1"/>
      <c r="T79" s="1">
        <f t="shared" si="39"/>
        <v>12.000851673344561</v>
      </c>
      <c r="U79" s="1">
        <f t="shared" si="35"/>
        <v>1.5484969901089756</v>
      </c>
      <c r="V79" s="1">
        <v>3.2</v>
      </c>
      <c r="W79" s="1">
        <v>5.2</v>
      </c>
      <c r="X79" s="1">
        <v>4</v>
      </c>
      <c r="Y79" s="1">
        <v>6.4</v>
      </c>
      <c r="Z79" s="1">
        <v>5.6</v>
      </c>
      <c r="AA79" s="1"/>
      <c r="AB79" s="1">
        <f t="shared" si="40"/>
        <v>35.64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33</v>
      </c>
      <c r="C80" s="1">
        <v>18.420999999999999</v>
      </c>
      <c r="D80" s="1">
        <v>5.3029999999999999</v>
      </c>
      <c r="E80" s="1">
        <v>13.917999999999999</v>
      </c>
      <c r="F80" s="1">
        <v>8.4659999999999993</v>
      </c>
      <c r="G80" s="6">
        <v>1</v>
      </c>
      <c r="H80" s="1">
        <v>45</v>
      </c>
      <c r="I80" s="1" t="s">
        <v>31</v>
      </c>
      <c r="J80" s="1">
        <v>13.9</v>
      </c>
      <c r="K80" s="1">
        <f t="shared" si="33"/>
        <v>1.7999999999998906E-2</v>
      </c>
      <c r="L80" s="1"/>
      <c r="M80" s="1"/>
      <c r="N80" s="1"/>
      <c r="O80" s="1">
        <f t="shared" si="34"/>
        <v>2.7835999999999999</v>
      </c>
      <c r="P80" s="5">
        <f t="shared" si="38"/>
        <v>27.720799999999997</v>
      </c>
      <c r="Q80" s="5">
        <f t="shared" si="41"/>
        <v>28</v>
      </c>
      <c r="R80" s="5"/>
      <c r="S80" s="1"/>
      <c r="T80" s="1">
        <f t="shared" si="39"/>
        <v>13.100301767495331</v>
      </c>
      <c r="U80" s="1">
        <f t="shared" si="35"/>
        <v>3.0413852565023709</v>
      </c>
      <c r="V80" s="1">
        <v>1.2023999999999999</v>
      </c>
      <c r="W80" s="1">
        <v>1.7143999999999999</v>
      </c>
      <c r="X80" s="1">
        <v>0</v>
      </c>
      <c r="Y80" s="1">
        <v>0</v>
      </c>
      <c r="Z80" s="1">
        <v>0</v>
      </c>
      <c r="AA80" s="1"/>
      <c r="AB80" s="1">
        <f t="shared" si="40"/>
        <v>28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30</v>
      </c>
      <c r="C81" s="1">
        <v>30</v>
      </c>
      <c r="D81" s="1">
        <v>176</v>
      </c>
      <c r="E81" s="1">
        <v>63.691000000000003</v>
      </c>
      <c r="F81" s="1">
        <v>115</v>
      </c>
      <c r="G81" s="6">
        <v>0.33</v>
      </c>
      <c r="H81" s="1">
        <v>45</v>
      </c>
      <c r="I81" s="1" t="s">
        <v>31</v>
      </c>
      <c r="J81" s="1">
        <v>71</v>
      </c>
      <c r="K81" s="1">
        <f t="shared" si="33"/>
        <v>-7.3089999999999975</v>
      </c>
      <c r="L81" s="1"/>
      <c r="M81" s="1"/>
      <c r="N81" s="1"/>
      <c r="O81" s="1">
        <f t="shared" si="34"/>
        <v>12.738200000000001</v>
      </c>
      <c r="P81" s="5">
        <f t="shared" si="38"/>
        <v>50.596600000000024</v>
      </c>
      <c r="Q81" s="5">
        <v>80</v>
      </c>
      <c r="R81" s="5">
        <v>80</v>
      </c>
      <c r="S81" s="1"/>
      <c r="T81" s="1">
        <f t="shared" si="39"/>
        <v>15.30828531503666</v>
      </c>
      <c r="U81" s="1">
        <f t="shared" si="35"/>
        <v>9.0279631345088003</v>
      </c>
      <c r="V81" s="1">
        <v>14.6</v>
      </c>
      <c r="W81" s="1">
        <v>12</v>
      </c>
      <c r="X81" s="1">
        <v>4.4000000000000004</v>
      </c>
      <c r="Y81" s="1">
        <v>9.4</v>
      </c>
      <c r="Z81" s="1">
        <v>12.2</v>
      </c>
      <c r="AA81" s="1"/>
      <c r="AB81" s="1">
        <f t="shared" si="40"/>
        <v>26.400000000000002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33</v>
      </c>
      <c r="C82" s="1">
        <v>55.31</v>
      </c>
      <c r="D82" s="1">
        <v>31.742999999999999</v>
      </c>
      <c r="E82" s="1">
        <v>29.898</v>
      </c>
      <c r="F82" s="1">
        <v>45.338999999999999</v>
      </c>
      <c r="G82" s="6">
        <v>1</v>
      </c>
      <c r="H82" s="1">
        <v>45</v>
      </c>
      <c r="I82" s="1" t="s">
        <v>31</v>
      </c>
      <c r="J82" s="1">
        <v>31.808</v>
      </c>
      <c r="K82" s="1">
        <f t="shared" si="33"/>
        <v>-1.9100000000000001</v>
      </c>
      <c r="L82" s="1"/>
      <c r="M82" s="1"/>
      <c r="N82" s="1"/>
      <c r="O82" s="1">
        <f t="shared" si="34"/>
        <v>5.9795999999999996</v>
      </c>
      <c r="P82" s="5">
        <f t="shared" si="38"/>
        <v>32.395799999999994</v>
      </c>
      <c r="Q82" s="5">
        <f t="shared" si="41"/>
        <v>32</v>
      </c>
      <c r="R82" s="5"/>
      <c r="S82" s="1"/>
      <c r="T82" s="1">
        <f t="shared" si="39"/>
        <v>12.933808281490402</v>
      </c>
      <c r="U82" s="1">
        <f t="shared" si="35"/>
        <v>7.5822797511539237</v>
      </c>
      <c r="V82" s="1">
        <v>5.6643999999999997</v>
      </c>
      <c r="W82" s="1">
        <v>4.6154000000000002</v>
      </c>
      <c r="X82" s="1">
        <v>5.9329999999999998</v>
      </c>
      <c r="Y82" s="1">
        <v>6.1671999999999993</v>
      </c>
      <c r="Z82" s="1">
        <v>7.2510000000000003</v>
      </c>
      <c r="AA82" s="1"/>
      <c r="AB82" s="1">
        <f t="shared" si="40"/>
        <v>32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30</v>
      </c>
      <c r="C83" s="1">
        <v>69</v>
      </c>
      <c r="D83" s="1"/>
      <c r="E83" s="1">
        <v>17</v>
      </c>
      <c r="F83" s="1">
        <v>46</v>
      </c>
      <c r="G83" s="6">
        <v>0.33</v>
      </c>
      <c r="H83" s="1">
        <v>45</v>
      </c>
      <c r="I83" s="1" t="s">
        <v>31</v>
      </c>
      <c r="J83" s="1">
        <v>21</v>
      </c>
      <c r="K83" s="1">
        <f t="shared" si="33"/>
        <v>-4</v>
      </c>
      <c r="L83" s="1"/>
      <c r="M83" s="1"/>
      <c r="N83" s="1"/>
      <c r="O83" s="1">
        <f t="shared" si="34"/>
        <v>3.4</v>
      </c>
      <c r="P83" s="5"/>
      <c r="Q83" s="5">
        <f t="shared" si="41"/>
        <v>0</v>
      </c>
      <c r="R83" s="5"/>
      <c r="S83" s="1"/>
      <c r="T83" s="1">
        <f t="shared" si="39"/>
        <v>13.529411764705882</v>
      </c>
      <c r="U83" s="1">
        <f t="shared" si="35"/>
        <v>13.529411764705882</v>
      </c>
      <c r="V83" s="1">
        <v>0.6</v>
      </c>
      <c r="W83" s="1">
        <v>1.8</v>
      </c>
      <c r="X83" s="1">
        <v>6.2</v>
      </c>
      <c r="Y83" s="1">
        <v>4.4000000000000004</v>
      </c>
      <c r="Z83" s="1">
        <v>4.4000000000000004</v>
      </c>
      <c r="AA83" s="15" t="s">
        <v>72</v>
      </c>
      <c r="AB83" s="1">
        <f t="shared" si="4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33</v>
      </c>
      <c r="C84" s="1">
        <v>13.768000000000001</v>
      </c>
      <c r="D84" s="1">
        <v>31.512</v>
      </c>
      <c r="E84" s="1">
        <v>7.9189999999999996</v>
      </c>
      <c r="F84" s="1">
        <v>37.360999999999997</v>
      </c>
      <c r="G84" s="6">
        <v>1</v>
      </c>
      <c r="H84" s="1">
        <v>45</v>
      </c>
      <c r="I84" s="1" t="s">
        <v>31</v>
      </c>
      <c r="J84" s="1">
        <v>8.5</v>
      </c>
      <c r="K84" s="1">
        <f t="shared" si="33"/>
        <v>-0.58100000000000041</v>
      </c>
      <c r="L84" s="1"/>
      <c r="M84" s="1"/>
      <c r="N84" s="1"/>
      <c r="O84" s="1">
        <f t="shared" si="34"/>
        <v>1.5837999999999999</v>
      </c>
      <c r="P84" s="5"/>
      <c r="Q84" s="5">
        <f t="shared" si="41"/>
        <v>0</v>
      </c>
      <c r="R84" s="5"/>
      <c r="S84" s="1"/>
      <c r="T84" s="1">
        <f t="shared" si="39"/>
        <v>23.589468367218082</v>
      </c>
      <c r="U84" s="1">
        <f t="shared" si="35"/>
        <v>23.589468367218082</v>
      </c>
      <c r="V84" s="1">
        <v>0.39900000000000002</v>
      </c>
      <c r="W84" s="1">
        <v>3.0206</v>
      </c>
      <c r="X84" s="1">
        <v>1.6898</v>
      </c>
      <c r="Y84" s="1">
        <v>2.2440000000000002</v>
      </c>
      <c r="Z84" s="1">
        <v>4.1932</v>
      </c>
      <c r="AA84" s="15" t="s">
        <v>72</v>
      </c>
      <c r="AB84" s="1">
        <f t="shared" si="4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125</v>
      </c>
      <c r="B85" s="10" t="s">
        <v>30</v>
      </c>
      <c r="C85" s="10">
        <v>46</v>
      </c>
      <c r="D85" s="10"/>
      <c r="E85" s="10"/>
      <c r="F85" s="10">
        <v>46</v>
      </c>
      <c r="G85" s="11">
        <v>0</v>
      </c>
      <c r="H85" s="10">
        <v>60</v>
      </c>
      <c r="I85" s="10" t="s">
        <v>34</v>
      </c>
      <c r="J85" s="10">
        <v>1</v>
      </c>
      <c r="K85" s="10">
        <f t="shared" si="33"/>
        <v>-1</v>
      </c>
      <c r="L85" s="10"/>
      <c r="M85" s="10"/>
      <c r="N85" s="10"/>
      <c r="O85" s="10">
        <f t="shared" si="34"/>
        <v>0</v>
      </c>
      <c r="P85" s="12"/>
      <c r="Q85" s="12"/>
      <c r="R85" s="12"/>
      <c r="S85" s="10"/>
      <c r="T85" s="10" t="e">
        <f t="shared" si="36"/>
        <v>#DIV/0!</v>
      </c>
      <c r="U85" s="10" t="e">
        <f t="shared" si="35"/>
        <v>#DIV/0!</v>
      </c>
      <c r="V85" s="10">
        <v>0</v>
      </c>
      <c r="W85" s="10">
        <v>0</v>
      </c>
      <c r="X85" s="10">
        <v>0.2</v>
      </c>
      <c r="Y85" s="10">
        <v>4</v>
      </c>
      <c r="Z85" s="10">
        <v>5</v>
      </c>
      <c r="AA85" s="17" t="s">
        <v>153</v>
      </c>
      <c r="AB85" s="10">
        <f t="shared" si="3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127</v>
      </c>
      <c r="B86" s="1" t="s">
        <v>30</v>
      </c>
      <c r="C86" s="1">
        <v>45</v>
      </c>
      <c r="D86" s="1">
        <v>24</v>
      </c>
      <c r="E86" s="1">
        <v>18.66</v>
      </c>
      <c r="F86" s="1">
        <v>47</v>
      </c>
      <c r="G86" s="6">
        <v>0.66</v>
      </c>
      <c r="H86" s="1">
        <v>45</v>
      </c>
      <c r="I86" s="1" t="s">
        <v>31</v>
      </c>
      <c r="J86" s="1">
        <v>20.36</v>
      </c>
      <c r="K86" s="1">
        <f t="shared" si="33"/>
        <v>-1.6999999999999993</v>
      </c>
      <c r="L86" s="1"/>
      <c r="M86" s="1"/>
      <c r="N86" s="1"/>
      <c r="O86" s="1">
        <f t="shared" si="34"/>
        <v>3.7320000000000002</v>
      </c>
      <c r="P86" s="5"/>
      <c r="Q86" s="5">
        <f t="shared" ref="Q86:Q100" si="42">ROUND(P86,0)</f>
        <v>0</v>
      </c>
      <c r="R86" s="5"/>
      <c r="S86" s="1"/>
      <c r="T86" s="1">
        <f t="shared" ref="T86:T100" si="43">(F86+N86+Q86)/O86</f>
        <v>12.593783494105036</v>
      </c>
      <c r="U86" s="1">
        <f t="shared" si="35"/>
        <v>12.593783494105036</v>
      </c>
      <c r="V86" s="1">
        <v>2.2000000000000002</v>
      </c>
      <c r="W86" s="1">
        <v>4.8</v>
      </c>
      <c r="X86" s="1">
        <v>1.6</v>
      </c>
      <c r="Y86" s="1">
        <v>1</v>
      </c>
      <c r="Z86" s="1">
        <v>0</v>
      </c>
      <c r="AA86" s="15" t="s">
        <v>72</v>
      </c>
      <c r="AB86" s="1">
        <f t="shared" ref="AB86:AB100" si="44">Q86*G86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128</v>
      </c>
      <c r="B87" s="1" t="s">
        <v>30</v>
      </c>
      <c r="C87" s="1">
        <v>43</v>
      </c>
      <c r="D87" s="1">
        <v>32</v>
      </c>
      <c r="E87" s="1">
        <v>21.98</v>
      </c>
      <c r="F87" s="1">
        <v>49</v>
      </c>
      <c r="G87" s="6">
        <v>0.66</v>
      </c>
      <c r="H87" s="1">
        <v>45</v>
      </c>
      <c r="I87" s="1" t="s">
        <v>31</v>
      </c>
      <c r="J87" s="1">
        <v>28.66</v>
      </c>
      <c r="K87" s="1">
        <f t="shared" si="33"/>
        <v>-6.68</v>
      </c>
      <c r="L87" s="1"/>
      <c r="M87" s="1"/>
      <c r="N87" s="1"/>
      <c r="O87" s="1">
        <f t="shared" si="34"/>
        <v>4.3959999999999999</v>
      </c>
      <c r="P87" s="5">
        <v>10</v>
      </c>
      <c r="Q87" s="5">
        <f t="shared" si="42"/>
        <v>10</v>
      </c>
      <c r="R87" s="5"/>
      <c r="S87" s="1"/>
      <c r="T87" s="1">
        <f t="shared" si="43"/>
        <v>13.421292083712466</v>
      </c>
      <c r="U87" s="1">
        <f t="shared" si="35"/>
        <v>11.146496815286625</v>
      </c>
      <c r="V87" s="1">
        <v>1.8</v>
      </c>
      <c r="W87" s="1">
        <v>5</v>
      </c>
      <c r="X87" s="1">
        <v>3.6</v>
      </c>
      <c r="Y87" s="1">
        <v>1.8</v>
      </c>
      <c r="Z87" s="1">
        <v>0</v>
      </c>
      <c r="AA87" s="1"/>
      <c r="AB87" s="1">
        <f t="shared" si="44"/>
        <v>6.6000000000000005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30</v>
      </c>
      <c r="C88" s="1">
        <v>2</v>
      </c>
      <c r="D88" s="1">
        <v>32</v>
      </c>
      <c r="E88" s="1">
        <v>12.64</v>
      </c>
      <c r="F88" s="1">
        <v>11</v>
      </c>
      <c r="G88" s="6">
        <v>0.66</v>
      </c>
      <c r="H88" s="1">
        <v>45</v>
      </c>
      <c r="I88" s="1" t="s">
        <v>31</v>
      </c>
      <c r="J88" s="1">
        <v>18.72</v>
      </c>
      <c r="K88" s="1">
        <f t="shared" si="33"/>
        <v>-6.0799999999999983</v>
      </c>
      <c r="L88" s="1"/>
      <c r="M88" s="1"/>
      <c r="N88" s="1"/>
      <c r="O88" s="1">
        <f t="shared" si="34"/>
        <v>2.528</v>
      </c>
      <c r="P88" s="5">
        <f t="shared" ref="P88:P100" si="45">13*O88-N88-F88</f>
        <v>21.863999999999997</v>
      </c>
      <c r="Q88" s="5">
        <v>30</v>
      </c>
      <c r="R88" s="5">
        <v>30</v>
      </c>
      <c r="S88" s="1"/>
      <c r="T88" s="1">
        <f t="shared" si="43"/>
        <v>16.218354430379748</v>
      </c>
      <c r="U88" s="1">
        <f t="shared" si="35"/>
        <v>4.3512658227848098</v>
      </c>
      <c r="V88" s="1">
        <v>1.4</v>
      </c>
      <c r="W88" s="1">
        <v>2.8</v>
      </c>
      <c r="X88" s="1">
        <v>1.4</v>
      </c>
      <c r="Y88" s="1">
        <v>1.6</v>
      </c>
      <c r="Z88" s="1">
        <v>2.2000000000000002</v>
      </c>
      <c r="AA88" s="1"/>
      <c r="AB88" s="1">
        <f t="shared" si="44"/>
        <v>19.8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30</v>
      </c>
      <c r="C89" s="1">
        <v>80</v>
      </c>
      <c r="D89" s="1">
        <v>32</v>
      </c>
      <c r="E89" s="1">
        <v>88</v>
      </c>
      <c r="F89" s="1">
        <v>7</v>
      </c>
      <c r="G89" s="6">
        <v>0.33</v>
      </c>
      <c r="H89" s="1">
        <v>45</v>
      </c>
      <c r="I89" s="1" t="s">
        <v>31</v>
      </c>
      <c r="J89" s="1">
        <v>111</v>
      </c>
      <c r="K89" s="1">
        <f t="shared" si="33"/>
        <v>-23</v>
      </c>
      <c r="L89" s="1"/>
      <c r="M89" s="1"/>
      <c r="N89" s="1"/>
      <c r="O89" s="1">
        <f t="shared" si="34"/>
        <v>17.600000000000001</v>
      </c>
      <c r="P89" s="5">
        <f>10*O89-N89-F89</f>
        <v>169</v>
      </c>
      <c r="Q89" s="5">
        <v>190</v>
      </c>
      <c r="R89" s="5">
        <v>200</v>
      </c>
      <c r="S89" s="1"/>
      <c r="T89" s="1">
        <f t="shared" si="43"/>
        <v>11.193181818181817</v>
      </c>
      <c r="U89" s="1">
        <f t="shared" si="35"/>
        <v>0.39772727272727271</v>
      </c>
      <c r="V89" s="1">
        <v>7</v>
      </c>
      <c r="W89" s="1">
        <v>8.1999999999999993</v>
      </c>
      <c r="X89" s="1">
        <v>10</v>
      </c>
      <c r="Y89" s="1">
        <v>7.8</v>
      </c>
      <c r="Z89" s="1">
        <v>6.6</v>
      </c>
      <c r="AA89" s="1"/>
      <c r="AB89" s="1">
        <f t="shared" si="44"/>
        <v>62.7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30</v>
      </c>
      <c r="C90" s="1">
        <v>106</v>
      </c>
      <c r="D90" s="1">
        <v>152</v>
      </c>
      <c r="E90" s="1">
        <v>85</v>
      </c>
      <c r="F90" s="1">
        <v>152</v>
      </c>
      <c r="G90" s="6">
        <v>0.36</v>
      </c>
      <c r="H90" s="1">
        <v>45</v>
      </c>
      <c r="I90" s="1" t="s">
        <v>31</v>
      </c>
      <c r="J90" s="1">
        <v>86</v>
      </c>
      <c r="K90" s="1">
        <f t="shared" si="33"/>
        <v>-1</v>
      </c>
      <c r="L90" s="1"/>
      <c r="M90" s="1"/>
      <c r="N90" s="1"/>
      <c r="O90" s="1">
        <f t="shared" si="34"/>
        <v>17</v>
      </c>
      <c r="P90" s="5">
        <f t="shared" si="45"/>
        <v>69</v>
      </c>
      <c r="Q90" s="5">
        <f t="shared" si="42"/>
        <v>69</v>
      </c>
      <c r="R90" s="5"/>
      <c r="S90" s="1"/>
      <c r="T90" s="1">
        <f t="shared" si="43"/>
        <v>13</v>
      </c>
      <c r="U90" s="1">
        <f t="shared" si="35"/>
        <v>8.9411764705882355</v>
      </c>
      <c r="V90" s="1">
        <v>18.2</v>
      </c>
      <c r="W90" s="1">
        <v>13</v>
      </c>
      <c r="X90" s="1">
        <v>14.4</v>
      </c>
      <c r="Y90" s="1">
        <v>10.6</v>
      </c>
      <c r="Z90" s="1">
        <v>0</v>
      </c>
      <c r="AA90" s="1"/>
      <c r="AB90" s="1">
        <f t="shared" si="44"/>
        <v>24.84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30</v>
      </c>
      <c r="C91" s="1">
        <v>123</v>
      </c>
      <c r="D91" s="1"/>
      <c r="E91" s="1">
        <v>15</v>
      </c>
      <c r="F91" s="1">
        <v>108</v>
      </c>
      <c r="G91" s="6">
        <v>0.15</v>
      </c>
      <c r="H91" s="1">
        <v>60</v>
      </c>
      <c r="I91" s="1" t="s">
        <v>31</v>
      </c>
      <c r="J91" s="1">
        <v>15</v>
      </c>
      <c r="K91" s="1">
        <f t="shared" si="33"/>
        <v>0</v>
      </c>
      <c r="L91" s="1"/>
      <c r="M91" s="1"/>
      <c r="N91" s="1"/>
      <c r="O91" s="1">
        <f t="shared" si="34"/>
        <v>3</v>
      </c>
      <c r="P91" s="5"/>
      <c r="Q91" s="5">
        <f t="shared" si="42"/>
        <v>0</v>
      </c>
      <c r="R91" s="5"/>
      <c r="S91" s="1"/>
      <c r="T91" s="1">
        <f t="shared" si="43"/>
        <v>36</v>
      </c>
      <c r="U91" s="1">
        <f t="shared" si="35"/>
        <v>36</v>
      </c>
      <c r="V91" s="1">
        <v>3.8</v>
      </c>
      <c r="W91" s="1">
        <v>0</v>
      </c>
      <c r="X91" s="1">
        <v>2.2000000000000002</v>
      </c>
      <c r="Y91" s="1">
        <v>0</v>
      </c>
      <c r="Z91" s="1">
        <v>0.6</v>
      </c>
      <c r="AA91" s="17" t="s">
        <v>126</v>
      </c>
      <c r="AB91" s="1">
        <f t="shared" si="44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30</v>
      </c>
      <c r="C92" s="1">
        <v>24</v>
      </c>
      <c r="D92" s="1"/>
      <c r="E92" s="1">
        <v>3</v>
      </c>
      <c r="F92" s="1">
        <v>21</v>
      </c>
      <c r="G92" s="6">
        <v>0.15</v>
      </c>
      <c r="H92" s="1">
        <v>60</v>
      </c>
      <c r="I92" s="1" t="s">
        <v>31</v>
      </c>
      <c r="J92" s="1">
        <v>3</v>
      </c>
      <c r="K92" s="1">
        <f t="shared" si="33"/>
        <v>0</v>
      </c>
      <c r="L92" s="1"/>
      <c r="M92" s="1"/>
      <c r="N92" s="1"/>
      <c r="O92" s="1">
        <f t="shared" si="34"/>
        <v>0.6</v>
      </c>
      <c r="P92" s="5"/>
      <c r="Q92" s="5">
        <f t="shared" si="42"/>
        <v>0</v>
      </c>
      <c r="R92" s="5"/>
      <c r="S92" s="1"/>
      <c r="T92" s="1">
        <f t="shared" si="43"/>
        <v>35</v>
      </c>
      <c r="U92" s="1">
        <f t="shared" si="35"/>
        <v>35</v>
      </c>
      <c r="V92" s="1">
        <v>0</v>
      </c>
      <c r="W92" s="1">
        <v>0</v>
      </c>
      <c r="X92" s="1">
        <v>3</v>
      </c>
      <c r="Y92" s="1">
        <v>0.2</v>
      </c>
      <c r="Z92" s="1">
        <v>0</v>
      </c>
      <c r="AA92" s="1"/>
      <c r="AB92" s="1">
        <f t="shared" si="4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30</v>
      </c>
      <c r="C93" s="1">
        <v>105</v>
      </c>
      <c r="D93" s="1"/>
      <c r="E93" s="1">
        <v>4</v>
      </c>
      <c r="F93" s="1">
        <v>101</v>
      </c>
      <c r="G93" s="6">
        <v>0.15</v>
      </c>
      <c r="H93" s="1">
        <v>60</v>
      </c>
      <c r="I93" s="1" t="s">
        <v>31</v>
      </c>
      <c r="J93" s="1">
        <v>4</v>
      </c>
      <c r="K93" s="1">
        <f t="shared" si="33"/>
        <v>0</v>
      </c>
      <c r="L93" s="1"/>
      <c r="M93" s="1"/>
      <c r="N93" s="1"/>
      <c r="O93" s="1">
        <f t="shared" si="34"/>
        <v>0.8</v>
      </c>
      <c r="P93" s="5"/>
      <c r="Q93" s="5">
        <f t="shared" si="42"/>
        <v>0</v>
      </c>
      <c r="R93" s="5"/>
      <c r="S93" s="1"/>
      <c r="T93" s="1">
        <f t="shared" si="43"/>
        <v>126.25</v>
      </c>
      <c r="U93" s="1">
        <f t="shared" si="35"/>
        <v>126.25</v>
      </c>
      <c r="V93" s="1">
        <v>0.2</v>
      </c>
      <c r="W93" s="1">
        <v>0</v>
      </c>
      <c r="X93" s="1">
        <v>2.4</v>
      </c>
      <c r="Y93" s="1">
        <v>0</v>
      </c>
      <c r="Z93" s="1">
        <v>0.6</v>
      </c>
      <c r="AA93" s="17" t="s">
        <v>126</v>
      </c>
      <c r="AB93" s="1">
        <f t="shared" si="4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33</v>
      </c>
      <c r="C94" s="1">
        <v>347.08300000000003</v>
      </c>
      <c r="D94" s="1">
        <v>354.46199999999999</v>
      </c>
      <c r="E94" s="1">
        <v>193.79499999999999</v>
      </c>
      <c r="F94" s="1">
        <v>429.36</v>
      </c>
      <c r="G94" s="6">
        <v>1</v>
      </c>
      <c r="H94" s="1">
        <v>45</v>
      </c>
      <c r="I94" s="1" t="s">
        <v>36</v>
      </c>
      <c r="J94" s="1">
        <v>194.09200000000001</v>
      </c>
      <c r="K94" s="1">
        <f t="shared" si="33"/>
        <v>-0.29700000000002547</v>
      </c>
      <c r="L94" s="1"/>
      <c r="M94" s="1"/>
      <c r="N94" s="1">
        <v>450</v>
      </c>
      <c r="O94" s="1">
        <f t="shared" si="34"/>
        <v>38.759</v>
      </c>
      <c r="P94" s="5"/>
      <c r="Q94" s="5">
        <f t="shared" si="42"/>
        <v>0</v>
      </c>
      <c r="R94" s="5"/>
      <c r="S94" s="1"/>
      <c r="T94" s="1">
        <f t="shared" si="43"/>
        <v>22.68789184447483</v>
      </c>
      <c r="U94" s="1">
        <f t="shared" si="35"/>
        <v>22.68789184447483</v>
      </c>
      <c r="V94" s="1">
        <v>71.025000000000006</v>
      </c>
      <c r="W94" s="1">
        <v>45.478400000000001</v>
      </c>
      <c r="X94" s="1">
        <v>65.331400000000002</v>
      </c>
      <c r="Y94" s="1">
        <v>48.517000000000003</v>
      </c>
      <c r="Z94" s="1">
        <v>50.809199999999997</v>
      </c>
      <c r="AA94" s="1"/>
      <c r="AB94" s="1">
        <f t="shared" si="4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30</v>
      </c>
      <c r="C95" s="1">
        <v>81</v>
      </c>
      <c r="D95" s="1">
        <v>40</v>
      </c>
      <c r="E95" s="1">
        <v>26</v>
      </c>
      <c r="F95" s="1">
        <v>93</v>
      </c>
      <c r="G95" s="6">
        <v>0.1</v>
      </c>
      <c r="H95" s="1" t="e">
        <v>#N/A</v>
      </c>
      <c r="I95" s="1" t="s">
        <v>31</v>
      </c>
      <c r="J95" s="1">
        <v>25</v>
      </c>
      <c r="K95" s="1">
        <f t="shared" ref="K95:K104" si="46">E95-J95</f>
        <v>1</v>
      </c>
      <c r="L95" s="1"/>
      <c r="M95" s="1"/>
      <c r="N95" s="1"/>
      <c r="O95" s="1">
        <f t="shared" si="34"/>
        <v>5.2</v>
      </c>
      <c r="P95" s="5"/>
      <c r="Q95" s="5">
        <f t="shared" si="42"/>
        <v>0</v>
      </c>
      <c r="R95" s="5"/>
      <c r="S95" s="1"/>
      <c r="T95" s="1">
        <f t="shared" si="43"/>
        <v>17.884615384615383</v>
      </c>
      <c r="U95" s="1">
        <f t="shared" si="35"/>
        <v>17.884615384615383</v>
      </c>
      <c r="V95" s="1">
        <v>2.2000000000000002</v>
      </c>
      <c r="W95" s="1">
        <v>0</v>
      </c>
      <c r="X95" s="1">
        <v>0</v>
      </c>
      <c r="Y95" s="1">
        <v>0</v>
      </c>
      <c r="Z95" s="1">
        <v>0</v>
      </c>
      <c r="AA95" s="1"/>
      <c r="AB95" s="1">
        <f t="shared" si="4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3" t="s">
        <v>137</v>
      </c>
      <c r="B96" s="1" t="s">
        <v>33</v>
      </c>
      <c r="C96" s="1"/>
      <c r="D96" s="1">
        <v>18.53</v>
      </c>
      <c r="E96" s="1"/>
      <c r="F96" s="1">
        <v>18.53</v>
      </c>
      <c r="G96" s="6">
        <v>1</v>
      </c>
      <c r="H96" s="1" t="e">
        <v>#N/A</v>
      </c>
      <c r="I96" s="1" t="s">
        <v>31</v>
      </c>
      <c r="J96" s="1"/>
      <c r="K96" s="1">
        <f t="shared" si="46"/>
        <v>0</v>
      </c>
      <c r="L96" s="1"/>
      <c r="M96" s="1"/>
      <c r="N96" s="1"/>
      <c r="O96" s="1">
        <f t="shared" si="34"/>
        <v>0</v>
      </c>
      <c r="P96" s="5"/>
      <c r="Q96" s="5">
        <f t="shared" si="42"/>
        <v>0</v>
      </c>
      <c r="R96" s="5"/>
      <c r="S96" s="1"/>
      <c r="T96" s="1" t="e">
        <f t="shared" si="43"/>
        <v>#DIV/0!</v>
      </c>
      <c r="U96" s="1" t="e">
        <f t="shared" si="35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3" t="s">
        <v>152</v>
      </c>
      <c r="AB96" s="1">
        <f t="shared" si="4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138</v>
      </c>
      <c r="B97" s="1" t="s">
        <v>33</v>
      </c>
      <c r="C97" s="1"/>
      <c r="D97" s="1">
        <v>31.538</v>
      </c>
      <c r="E97" s="1">
        <v>28.949000000000002</v>
      </c>
      <c r="F97" s="1">
        <v>1.9890000000000001</v>
      </c>
      <c r="G97" s="6">
        <v>1</v>
      </c>
      <c r="H97" s="1" t="e">
        <v>#N/A</v>
      </c>
      <c r="I97" s="1" t="s">
        <v>31</v>
      </c>
      <c r="J97" s="1">
        <v>27.9</v>
      </c>
      <c r="K97" s="1">
        <f t="shared" si="46"/>
        <v>1.049000000000003</v>
      </c>
      <c r="L97" s="1"/>
      <c r="M97" s="1"/>
      <c r="N97" s="1"/>
      <c r="O97" s="1">
        <f t="shared" si="34"/>
        <v>5.7898000000000005</v>
      </c>
      <c r="P97" s="5">
        <f t="shared" si="45"/>
        <v>73.278400000000005</v>
      </c>
      <c r="Q97" s="5">
        <f t="shared" si="42"/>
        <v>73</v>
      </c>
      <c r="R97" s="5"/>
      <c r="S97" s="1"/>
      <c r="T97" s="1">
        <f t="shared" si="43"/>
        <v>12.951915437493522</v>
      </c>
      <c r="U97" s="1">
        <f t="shared" si="35"/>
        <v>0.34353518256243737</v>
      </c>
      <c r="V97" s="1">
        <v>0.39019999999999999</v>
      </c>
      <c r="W97" s="1">
        <v>0.3896</v>
      </c>
      <c r="X97" s="1">
        <v>0</v>
      </c>
      <c r="Y97" s="1">
        <v>0</v>
      </c>
      <c r="Z97" s="1">
        <v>0</v>
      </c>
      <c r="AA97" s="1" t="s">
        <v>139</v>
      </c>
      <c r="AB97" s="1">
        <f t="shared" si="44"/>
        <v>73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" t="s">
        <v>33</v>
      </c>
      <c r="C98" s="1">
        <v>93.578000000000003</v>
      </c>
      <c r="D98" s="1"/>
      <c r="E98" s="1">
        <v>17.626000000000001</v>
      </c>
      <c r="F98" s="1">
        <v>70.099000000000004</v>
      </c>
      <c r="G98" s="6">
        <v>1</v>
      </c>
      <c r="H98" s="1" t="e">
        <v>#N/A</v>
      </c>
      <c r="I98" s="1" t="s">
        <v>31</v>
      </c>
      <c r="J98" s="1">
        <v>17.3</v>
      </c>
      <c r="K98" s="1">
        <f t="shared" si="46"/>
        <v>0.32600000000000051</v>
      </c>
      <c r="L98" s="1"/>
      <c r="M98" s="1"/>
      <c r="N98" s="1"/>
      <c r="O98" s="1">
        <f t="shared" si="34"/>
        <v>3.5252000000000003</v>
      </c>
      <c r="P98" s="5"/>
      <c r="Q98" s="5">
        <f t="shared" si="42"/>
        <v>0</v>
      </c>
      <c r="R98" s="5"/>
      <c r="S98" s="1"/>
      <c r="T98" s="1">
        <f t="shared" si="43"/>
        <v>19.885112901395665</v>
      </c>
      <c r="U98" s="1">
        <f t="shared" si="35"/>
        <v>19.885112901395665</v>
      </c>
      <c r="V98" s="1">
        <v>1.1706000000000001</v>
      </c>
      <c r="W98" s="1">
        <v>0.3896</v>
      </c>
      <c r="X98" s="1">
        <v>0</v>
      </c>
      <c r="Y98" s="1">
        <v>0</v>
      </c>
      <c r="Z98" s="1">
        <v>0</v>
      </c>
      <c r="AA98" s="1" t="s">
        <v>141</v>
      </c>
      <c r="AB98" s="1">
        <f t="shared" si="44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142</v>
      </c>
      <c r="B99" s="1" t="s">
        <v>33</v>
      </c>
      <c r="C99" s="1">
        <v>159.72999999999999</v>
      </c>
      <c r="D99" s="1">
        <v>77.540000000000006</v>
      </c>
      <c r="E99" s="1">
        <v>59.600999999999999</v>
      </c>
      <c r="F99" s="1">
        <v>159.679</v>
      </c>
      <c r="G99" s="6">
        <v>1</v>
      </c>
      <c r="H99" s="1">
        <v>60</v>
      </c>
      <c r="I99" s="1" t="s">
        <v>38</v>
      </c>
      <c r="J99" s="1">
        <v>58.3</v>
      </c>
      <c r="K99" s="1">
        <f t="shared" si="46"/>
        <v>1.3010000000000019</v>
      </c>
      <c r="L99" s="1"/>
      <c r="M99" s="1"/>
      <c r="N99" s="1">
        <v>120</v>
      </c>
      <c r="O99" s="1">
        <f t="shared" si="34"/>
        <v>11.920199999999999</v>
      </c>
      <c r="P99" s="5"/>
      <c r="Q99" s="5">
        <f t="shared" si="42"/>
        <v>0</v>
      </c>
      <c r="R99" s="5"/>
      <c r="S99" s="1"/>
      <c r="T99" s="1">
        <f t="shared" si="43"/>
        <v>23.462609687756917</v>
      </c>
      <c r="U99" s="1">
        <f t="shared" si="35"/>
        <v>23.462609687756917</v>
      </c>
      <c r="V99" s="1">
        <v>19.850000000000001</v>
      </c>
      <c r="W99" s="1">
        <v>3.6230000000000002</v>
      </c>
      <c r="X99" s="1">
        <v>0.60399999999999998</v>
      </c>
      <c r="Y99" s="1">
        <v>0</v>
      </c>
      <c r="Z99" s="1">
        <v>0</v>
      </c>
      <c r="AA99" s="1" t="s">
        <v>143</v>
      </c>
      <c r="AB99" s="1">
        <f t="shared" si="44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144</v>
      </c>
      <c r="B100" s="1" t="s">
        <v>33</v>
      </c>
      <c r="C100" s="1">
        <v>34.518000000000001</v>
      </c>
      <c r="D100" s="1">
        <v>41.164000000000001</v>
      </c>
      <c r="E100" s="1">
        <v>38.682000000000002</v>
      </c>
      <c r="F100" s="1">
        <v>37</v>
      </c>
      <c r="G100" s="6">
        <v>1</v>
      </c>
      <c r="H100" s="1" t="e">
        <v>#N/A</v>
      </c>
      <c r="I100" s="1" t="s">
        <v>31</v>
      </c>
      <c r="J100" s="1">
        <v>38</v>
      </c>
      <c r="K100" s="1">
        <f t="shared" si="46"/>
        <v>0.68200000000000216</v>
      </c>
      <c r="L100" s="1"/>
      <c r="M100" s="1"/>
      <c r="N100" s="1"/>
      <c r="O100" s="1">
        <f t="shared" si="34"/>
        <v>7.7364000000000006</v>
      </c>
      <c r="P100" s="5">
        <f t="shared" si="45"/>
        <v>63.573200000000014</v>
      </c>
      <c r="Q100" s="5">
        <f t="shared" si="42"/>
        <v>64</v>
      </c>
      <c r="R100" s="5"/>
      <c r="S100" s="1"/>
      <c r="T100" s="1">
        <f t="shared" si="43"/>
        <v>13.055167778294813</v>
      </c>
      <c r="U100" s="1">
        <f t="shared" si="35"/>
        <v>4.7825862158109711</v>
      </c>
      <c r="V100" s="1">
        <v>1.6274</v>
      </c>
      <c r="W100" s="1">
        <v>0</v>
      </c>
      <c r="X100" s="1">
        <v>0</v>
      </c>
      <c r="Y100" s="1">
        <v>0</v>
      </c>
      <c r="Z100" s="1">
        <v>0</v>
      </c>
      <c r="AA100" s="1"/>
      <c r="AB100" s="1">
        <f t="shared" si="44"/>
        <v>64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145</v>
      </c>
      <c r="B101" s="10" t="s">
        <v>30</v>
      </c>
      <c r="C101" s="10">
        <v>800</v>
      </c>
      <c r="D101" s="10"/>
      <c r="E101" s="16">
        <v>169</v>
      </c>
      <c r="F101" s="16">
        <v>561</v>
      </c>
      <c r="G101" s="11">
        <v>0</v>
      </c>
      <c r="H101" s="10" t="e">
        <v>#N/A</v>
      </c>
      <c r="I101" s="10" t="s">
        <v>34</v>
      </c>
      <c r="J101" s="10">
        <v>203</v>
      </c>
      <c r="K101" s="10">
        <f t="shared" si="46"/>
        <v>-34</v>
      </c>
      <c r="L101" s="10"/>
      <c r="M101" s="10"/>
      <c r="N101" s="10"/>
      <c r="O101" s="10">
        <f t="shared" si="34"/>
        <v>33.799999999999997</v>
      </c>
      <c r="P101" s="12"/>
      <c r="Q101" s="12"/>
      <c r="R101" s="12"/>
      <c r="S101" s="10"/>
      <c r="T101" s="10">
        <f t="shared" si="36"/>
        <v>16.597633136094675</v>
      </c>
      <c r="U101" s="10">
        <f t="shared" si="35"/>
        <v>16.597633136094675</v>
      </c>
      <c r="V101" s="10">
        <v>26.6</v>
      </c>
      <c r="W101" s="10">
        <v>8</v>
      </c>
      <c r="X101" s="10">
        <v>7.8</v>
      </c>
      <c r="Y101" s="10">
        <v>0.2</v>
      </c>
      <c r="Z101" s="10">
        <v>0</v>
      </c>
      <c r="AA101" s="10" t="s">
        <v>146</v>
      </c>
      <c r="AB101" s="10">
        <f t="shared" si="3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147</v>
      </c>
      <c r="B102" s="1" t="s">
        <v>30</v>
      </c>
      <c r="C102" s="1">
        <v>13</v>
      </c>
      <c r="D102" s="1">
        <v>180</v>
      </c>
      <c r="E102" s="1">
        <v>79</v>
      </c>
      <c r="F102" s="1">
        <v>101</v>
      </c>
      <c r="G102" s="6">
        <v>0.18</v>
      </c>
      <c r="H102" s="1">
        <v>45</v>
      </c>
      <c r="I102" s="1" t="s">
        <v>31</v>
      </c>
      <c r="J102" s="1">
        <v>77</v>
      </c>
      <c r="K102" s="1">
        <f t="shared" si="46"/>
        <v>2</v>
      </c>
      <c r="L102" s="1"/>
      <c r="M102" s="1"/>
      <c r="N102" s="1"/>
      <c r="O102" s="1">
        <f t="shared" si="34"/>
        <v>15.8</v>
      </c>
      <c r="P102" s="5">
        <f>13*O102-N102-F102</f>
        <v>104.4</v>
      </c>
      <c r="Q102" s="5">
        <v>130</v>
      </c>
      <c r="R102" s="5">
        <v>130</v>
      </c>
      <c r="S102" s="1"/>
      <c r="T102" s="1">
        <f>(F102+N102+Q102)/O102</f>
        <v>14.620253164556962</v>
      </c>
      <c r="U102" s="1">
        <f t="shared" si="35"/>
        <v>6.3924050632911387</v>
      </c>
      <c r="V102" s="1">
        <v>9.4</v>
      </c>
      <c r="W102" s="1">
        <v>9.4</v>
      </c>
      <c r="X102" s="1">
        <v>0</v>
      </c>
      <c r="Y102" s="1">
        <v>0</v>
      </c>
      <c r="Z102" s="1">
        <v>0</v>
      </c>
      <c r="AA102" s="1"/>
      <c r="AB102" s="1">
        <f>Q102*G102</f>
        <v>23.4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149</v>
      </c>
      <c r="B103" s="1" t="s">
        <v>30</v>
      </c>
      <c r="C103" s="1">
        <v>135</v>
      </c>
      <c r="D103" s="1"/>
      <c r="E103" s="16">
        <v>29</v>
      </c>
      <c r="F103" s="16">
        <v>106</v>
      </c>
      <c r="G103" s="6">
        <v>0</v>
      </c>
      <c r="H103" s="1">
        <v>45</v>
      </c>
      <c r="I103" s="1" t="s">
        <v>148</v>
      </c>
      <c r="J103" s="1">
        <v>42</v>
      </c>
      <c r="K103" s="1">
        <f t="shared" si="46"/>
        <v>-13</v>
      </c>
      <c r="L103" s="1"/>
      <c r="M103" s="1"/>
      <c r="N103" s="1"/>
      <c r="O103" s="1">
        <f t="shared" si="34"/>
        <v>5.8</v>
      </c>
      <c r="P103" s="5"/>
      <c r="Q103" s="5"/>
      <c r="R103" s="5"/>
      <c r="S103" s="1"/>
      <c r="T103" s="1">
        <f t="shared" si="36"/>
        <v>18.27586206896552</v>
      </c>
      <c r="U103" s="1">
        <f t="shared" si="35"/>
        <v>18.27586206896552</v>
      </c>
      <c r="V103" s="1">
        <v>3.2</v>
      </c>
      <c r="W103" s="1">
        <v>22</v>
      </c>
      <c r="X103" s="1">
        <v>47.203600000000002</v>
      </c>
      <c r="Y103" s="1">
        <v>27.635200000000001</v>
      </c>
      <c r="Z103" s="1">
        <v>33</v>
      </c>
      <c r="AA103" s="1"/>
      <c r="AB103" s="1">
        <f t="shared" si="3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3" t="s">
        <v>150</v>
      </c>
      <c r="B104" s="1" t="s">
        <v>33</v>
      </c>
      <c r="C104" s="1">
        <v>115.949</v>
      </c>
      <c r="D104" s="1"/>
      <c r="E104" s="16">
        <v>37.686</v>
      </c>
      <c r="F104" s="16">
        <v>56.448999999999998</v>
      </c>
      <c r="G104" s="6">
        <v>0</v>
      </c>
      <c r="H104" s="1">
        <v>45</v>
      </c>
      <c r="I104" s="1" t="s">
        <v>148</v>
      </c>
      <c r="J104" s="1">
        <v>36</v>
      </c>
      <c r="K104" s="1">
        <f t="shared" si="46"/>
        <v>1.6859999999999999</v>
      </c>
      <c r="L104" s="1"/>
      <c r="M104" s="1"/>
      <c r="N104" s="1"/>
      <c r="O104" s="1">
        <f t="shared" si="34"/>
        <v>7.5372000000000003</v>
      </c>
      <c r="P104" s="5"/>
      <c r="Q104" s="5"/>
      <c r="R104" s="5"/>
      <c r="S104" s="1"/>
      <c r="T104" s="1">
        <f t="shared" si="36"/>
        <v>7.4893859788780972</v>
      </c>
      <c r="U104" s="1">
        <f t="shared" si="35"/>
        <v>7.4893859788780972</v>
      </c>
      <c r="V104" s="1">
        <v>36.82</v>
      </c>
      <c r="W104" s="1">
        <v>23.783200000000001</v>
      </c>
      <c r="X104" s="1">
        <v>76.777599999999993</v>
      </c>
      <c r="Y104" s="1">
        <v>92.113399999999999</v>
      </c>
      <c r="Z104" s="1">
        <v>10.189</v>
      </c>
      <c r="AA104" s="1"/>
      <c r="AB104" s="1">
        <f t="shared" si="37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B104" xr:uid="{6964FF5D-6E57-4471-9297-C1B85BD443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2024-07-23T10:50:57Z</dcterms:created>
  <dcterms:modified xsi:type="dcterms:W3CDTF">2024-07-30T05:52:51Z</dcterms:modified>
</cp:coreProperties>
</file>