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30,07,24 Ост КИ филиалы\"/>
    </mc:Choice>
  </mc:AlternateContent>
  <xr:revisionPtr revIDLastSave="0" documentId="13_ncr:1_{51D36750-8D96-4E07-B446-0142E3C1BC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4" i="1" l="1"/>
  <c r="V73" i="1"/>
  <c r="V62" i="1"/>
  <c r="V48" i="1"/>
  <c r="V28" i="1" l="1"/>
  <c r="V23" i="1"/>
  <c r="V14" i="1"/>
  <c r="V52" i="1" l="1"/>
  <c r="V26" i="1"/>
  <c r="V16" i="1"/>
  <c r="V69" i="1" l="1"/>
  <c r="V65" i="1"/>
  <c r="V64" i="1"/>
  <c r="V59" i="1"/>
  <c r="V50" i="1"/>
  <c r="V17" i="1"/>
  <c r="V57" i="1"/>
  <c r="V54" i="1"/>
  <c r="V20" i="1"/>
  <c r="T108" i="1" l="1"/>
  <c r="T105" i="1"/>
  <c r="AF105" i="1" s="1"/>
  <c r="T102" i="1"/>
  <c r="AF102" i="1" s="1"/>
  <c r="T101" i="1"/>
  <c r="T100" i="1"/>
  <c r="AF100" i="1" s="1"/>
  <c r="T99" i="1"/>
  <c r="T98" i="1"/>
  <c r="AF98" i="1" s="1"/>
  <c r="T97" i="1"/>
  <c r="AF97" i="1" s="1"/>
  <c r="T96" i="1"/>
  <c r="AF96" i="1" s="1"/>
  <c r="T95" i="1"/>
  <c r="T93" i="1"/>
  <c r="T92" i="1"/>
  <c r="AF92" i="1" s="1"/>
  <c r="T88" i="1"/>
  <c r="AF88" i="1" s="1"/>
  <c r="T87" i="1"/>
  <c r="T86" i="1"/>
  <c r="AF86" i="1" s="1"/>
  <c r="T85" i="1"/>
  <c r="T84" i="1"/>
  <c r="AF84" i="1" s="1"/>
  <c r="T83" i="1"/>
  <c r="T82" i="1"/>
  <c r="AF82" i="1" s="1"/>
  <c r="T80" i="1"/>
  <c r="AF80" i="1" s="1"/>
  <c r="T79" i="1"/>
  <c r="T78" i="1"/>
  <c r="AF78" i="1" s="1"/>
  <c r="T77" i="1"/>
  <c r="T75" i="1"/>
  <c r="AF75" i="1" s="1"/>
  <c r="T74" i="1"/>
  <c r="T73" i="1"/>
  <c r="AF73" i="1" s="1"/>
  <c r="T72" i="1"/>
  <c r="T71" i="1"/>
  <c r="AF71" i="1" s="1"/>
  <c r="T69" i="1"/>
  <c r="AF69" i="1" s="1"/>
  <c r="T68" i="1"/>
  <c r="T67" i="1"/>
  <c r="AF67" i="1" s="1"/>
  <c r="T66" i="1"/>
  <c r="T65" i="1"/>
  <c r="AF65" i="1" s="1"/>
  <c r="T64" i="1"/>
  <c r="T63" i="1"/>
  <c r="AF63" i="1" s="1"/>
  <c r="T62" i="1"/>
  <c r="AF62" i="1" s="1"/>
  <c r="T61" i="1"/>
  <c r="T59" i="1"/>
  <c r="T58" i="1"/>
  <c r="AF58" i="1" s="1"/>
  <c r="T57" i="1"/>
  <c r="T56" i="1"/>
  <c r="AF56" i="1" s="1"/>
  <c r="T54" i="1"/>
  <c r="T52" i="1"/>
  <c r="T51" i="1"/>
  <c r="T50" i="1"/>
  <c r="T48" i="1"/>
  <c r="T47" i="1"/>
  <c r="T45" i="1"/>
  <c r="T43" i="1"/>
  <c r="T41" i="1"/>
  <c r="T40" i="1"/>
  <c r="AF40" i="1" s="1"/>
  <c r="T37" i="1"/>
  <c r="AF37" i="1" s="1"/>
  <c r="T35" i="1"/>
  <c r="T33" i="1"/>
  <c r="AF33" i="1" s="1"/>
  <c r="T32" i="1"/>
  <c r="T30" i="1"/>
  <c r="AF30" i="1" s="1"/>
  <c r="T28" i="1"/>
  <c r="T27" i="1"/>
  <c r="T26" i="1"/>
  <c r="T25" i="1"/>
  <c r="T24" i="1"/>
  <c r="T23" i="1"/>
  <c r="T22" i="1"/>
  <c r="T21" i="1"/>
  <c r="T20" i="1"/>
  <c r="T17" i="1"/>
  <c r="AF17" i="1" s="1"/>
  <c r="T16" i="1"/>
  <c r="AF16" i="1" s="1"/>
  <c r="T15" i="1"/>
  <c r="T14" i="1"/>
  <c r="AF14" i="1" s="1"/>
  <c r="T13" i="1"/>
  <c r="AF13" i="1" s="1"/>
  <c r="T12" i="1"/>
  <c r="AF12" i="1" s="1"/>
  <c r="T11" i="1"/>
  <c r="T10" i="1"/>
  <c r="AF10" i="1" s="1"/>
  <c r="T9" i="1"/>
  <c r="AF9" i="1" s="1"/>
  <c r="T7" i="1"/>
  <c r="T6" i="1"/>
  <c r="AF6" i="1" s="1"/>
  <c r="AF7" i="1"/>
  <c r="AF8" i="1"/>
  <c r="AF11" i="1"/>
  <c r="AF15" i="1"/>
  <c r="AF19" i="1"/>
  <c r="AF20" i="1"/>
  <c r="AF21" i="1"/>
  <c r="AF22" i="1"/>
  <c r="AF23" i="1"/>
  <c r="AF24" i="1"/>
  <c r="AF25" i="1"/>
  <c r="AF26" i="1"/>
  <c r="AF27" i="1"/>
  <c r="AF28" i="1"/>
  <c r="AF29" i="1"/>
  <c r="AF31" i="1"/>
  <c r="AF32" i="1"/>
  <c r="AF34" i="1"/>
  <c r="AF35" i="1"/>
  <c r="AF36" i="1"/>
  <c r="AF38" i="1"/>
  <c r="AF39" i="1"/>
  <c r="AF41" i="1"/>
  <c r="AF43" i="1"/>
  <c r="AF44" i="1"/>
  <c r="AF45" i="1"/>
  <c r="AF46" i="1"/>
  <c r="AF47" i="1"/>
  <c r="AF48" i="1"/>
  <c r="AF50" i="1"/>
  <c r="AF51" i="1"/>
  <c r="AF52" i="1"/>
  <c r="AF54" i="1"/>
  <c r="AF55" i="1"/>
  <c r="AF57" i="1"/>
  <c r="AF59" i="1"/>
  <c r="AF60" i="1"/>
  <c r="AF61" i="1"/>
  <c r="AF64" i="1"/>
  <c r="AF66" i="1"/>
  <c r="AF68" i="1"/>
  <c r="AF72" i="1"/>
  <c r="AF74" i="1"/>
  <c r="AF76" i="1"/>
  <c r="AF77" i="1"/>
  <c r="AF79" i="1"/>
  <c r="AF83" i="1"/>
  <c r="AF85" i="1"/>
  <c r="AF87" i="1"/>
  <c r="AF93" i="1"/>
  <c r="AF95" i="1"/>
  <c r="AF99" i="1"/>
  <c r="AF101" i="1"/>
  <c r="AF104" i="1"/>
  <c r="AF106" i="1"/>
  <c r="AF107" i="1"/>
  <c r="AF108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6" i="1"/>
  <c r="S5" i="1"/>
  <c r="R103" i="1" l="1"/>
  <c r="T103" i="1" s="1"/>
  <c r="AF103" i="1" s="1"/>
  <c r="R94" i="1"/>
  <c r="T94" i="1" s="1"/>
  <c r="AF94" i="1" s="1"/>
  <c r="R91" i="1"/>
  <c r="T91" i="1" s="1"/>
  <c r="AF91" i="1" s="1"/>
  <c r="R90" i="1"/>
  <c r="T90" i="1" s="1"/>
  <c r="AF90" i="1" s="1"/>
  <c r="R89" i="1"/>
  <c r="T89" i="1" s="1"/>
  <c r="AF89" i="1" s="1"/>
  <c r="R81" i="1"/>
  <c r="T81" i="1" s="1"/>
  <c r="AF81" i="1" s="1"/>
  <c r="R70" i="1"/>
  <c r="T70" i="1" s="1"/>
  <c r="AF70" i="1" s="1"/>
  <c r="R49" i="1"/>
  <c r="T49" i="1" s="1"/>
  <c r="AF49" i="1" s="1"/>
  <c r="R42" i="1"/>
  <c r="T42" i="1" s="1"/>
  <c r="AF42" i="1" s="1"/>
  <c r="R18" i="1"/>
  <c r="T18" i="1" s="1"/>
  <c r="AF18" i="1" s="1"/>
  <c r="E78" i="1" l="1"/>
  <c r="P78" i="1" s="1"/>
  <c r="F61" i="1"/>
  <c r="E64" i="1"/>
  <c r="P64" i="1" s="1"/>
  <c r="Q64" i="1" s="1"/>
  <c r="E67" i="1"/>
  <c r="P67" i="1" s="1"/>
  <c r="W67" i="1" s="1"/>
  <c r="P7" i="1"/>
  <c r="Q7" i="1" s="1"/>
  <c r="P8" i="1"/>
  <c r="W8" i="1" s="1"/>
  <c r="P9" i="1"/>
  <c r="Q9" i="1" s="1"/>
  <c r="W9" i="1" s="1"/>
  <c r="P10" i="1"/>
  <c r="Q10" i="1" s="1"/>
  <c r="W10" i="1" s="1"/>
  <c r="P11" i="1"/>
  <c r="W11" i="1" s="1"/>
  <c r="P12" i="1"/>
  <c r="P13" i="1"/>
  <c r="Q13" i="1" s="1"/>
  <c r="W13" i="1" s="1"/>
  <c r="P14" i="1"/>
  <c r="Q14" i="1" s="1"/>
  <c r="P15" i="1"/>
  <c r="Q15" i="1" s="1"/>
  <c r="P16" i="1"/>
  <c r="Q16" i="1" s="1"/>
  <c r="P17" i="1"/>
  <c r="P18" i="1"/>
  <c r="P19" i="1"/>
  <c r="W19" i="1" s="1"/>
  <c r="P20" i="1"/>
  <c r="Q20" i="1" s="1"/>
  <c r="P21" i="1"/>
  <c r="P22" i="1"/>
  <c r="W22" i="1" s="1"/>
  <c r="P23" i="1"/>
  <c r="Q23" i="1" s="1"/>
  <c r="P24" i="1"/>
  <c r="P25" i="1"/>
  <c r="Q25" i="1" s="1"/>
  <c r="P26" i="1"/>
  <c r="P27" i="1"/>
  <c r="Q27" i="1" s="1"/>
  <c r="P28" i="1"/>
  <c r="P29" i="1"/>
  <c r="W29" i="1" s="1"/>
  <c r="P30" i="1"/>
  <c r="P31" i="1"/>
  <c r="W31" i="1" s="1"/>
  <c r="P32" i="1"/>
  <c r="P33" i="1"/>
  <c r="Q33" i="1" s="1"/>
  <c r="P34" i="1"/>
  <c r="W34" i="1" s="1"/>
  <c r="P35" i="1"/>
  <c r="W35" i="1" s="1"/>
  <c r="P36" i="1"/>
  <c r="W36" i="1" s="1"/>
  <c r="P37" i="1"/>
  <c r="W37" i="1" s="1"/>
  <c r="P38" i="1"/>
  <c r="W38" i="1" s="1"/>
  <c r="P39" i="1"/>
  <c r="W39" i="1" s="1"/>
  <c r="P40" i="1"/>
  <c r="P41" i="1"/>
  <c r="Q41" i="1" s="1"/>
  <c r="P42" i="1"/>
  <c r="P43" i="1"/>
  <c r="W43" i="1" s="1"/>
  <c r="P44" i="1"/>
  <c r="W44" i="1" s="1"/>
  <c r="P45" i="1"/>
  <c r="Q45" i="1" s="1"/>
  <c r="P46" i="1"/>
  <c r="W46" i="1" s="1"/>
  <c r="P47" i="1"/>
  <c r="P48" i="1"/>
  <c r="Q48" i="1" s="1"/>
  <c r="P49" i="1"/>
  <c r="W49" i="1" s="1"/>
  <c r="P50" i="1"/>
  <c r="P51" i="1"/>
  <c r="P52" i="1"/>
  <c r="Q52" i="1" s="1"/>
  <c r="P53" i="1"/>
  <c r="P54" i="1"/>
  <c r="P55" i="1"/>
  <c r="W55" i="1" s="1"/>
  <c r="P56" i="1"/>
  <c r="W56" i="1" s="1"/>
  <c r="P57" i="1"/>
  <c r="W57" i="1" s="1"/>
  <c r="P58" i="1"/>
  <c r="P59" i="1"/>
  <c r="Q59" i="1" s="1"/>
  <c r="P60" i="1"/>
  <c r="W60" i="1" s="1"/>
  <c r="P61" i="1"/>
  <c r="P62" i="1"/>
  <c r="Q62" i="1" s="1"/>
  <c r="P63" i="1"/>
  <c r="Q63" i="1" s="1"/>
  <c r="P65" i="1"/>
  <c r="W65" i="1" s="1"/>
  <c r="P66" i="1"/>
  <c r="P68" i="1"/>
  <c r="Q68" i="1" s="1"/>
  <c r="P69" i="1"/>
  <c r="W69" i="1" s="1"/>
  <c r="P70" i="1"/>
  <c r="P71" i="1"/>
  <c r="W71" i="1" s="1"/>
  <c r="P72" i="1"/>
  <c r="P73" i="1"/>
  <c r="W73" i="1" s="1"/>
  <c r="P74" i="1"/>
  <c r="Q74" i="1" s="1"/>
  <c r="P75" i="1"/>
  <c r="P76" i="1"/>
  <c r="W76" i="1" s="1"/>
  <c r="P77" i="1"/>
  <c r="Q77" i="1" s="1"/>
  <c r="P79" i="1"/>
  <c r="Q79" i="1" s="1"/>
  <c r="P80" i="1"/>
  <c r="P81" i="1"/>
  <c r="P82" i="1"/>
  <c r="P83" i="1"/>
  <c r="Q83" i="1" s="1"/>
  <c r="P84" i="1"/>
  <c r="P85" i="1"/>
  <c r="Q85" i="1" s="1"/>
  <c r="P86" i="1"/>
  <c r="P87" i="1"/>
  <c r="Q87" i="1" s="1"/>
  <c r="P88" i="1"/>
  <c r="W88" i="1" s="1"/>
  <c r="P89" i="1"/>
  <c r="P90" i="1"/>
  <c r="W90" i="1" s="1"/>
  <c r="P91" i="1"/>
  <c r="P92" i="1"/>
  <c r="W92" i="1" s="1"/>
  <c r="P93" i="1"/>
  <c r="P94" i="1"/>
  <c r="W94" i="1" s="1"/>
  <c r="P95" i="1"/>
  <c r="X95" i="1" s="1"/>
  <c r="P96" i="1"/>
  <c r="P97" i="1"/>
  <c r="X97" i="1" s="1"/>
  <c r="P98" i="1"/>
  <c r="W98" i="1" s="1"/>
  <c r="P99" i="1"/>
  <c r="X99" i="1" s="1"/>
  <c r="P100" i="1"/>
  <c r="Q100" i="1" s="1"/>
  <c r="P101" i="1"/>
  <c r="X101" i="1" s="1"/>
  <c r="P102" i="1"/>
  <c r="Q102" i="1" s="1"/>
  <c r="P103" i="1"/>
  <c r="P104" i="1"/>
  <c r="X104" i="1" s="1"/>
  <c r="P105" i="1"/>
  <c r="W105" i="1" s="1"/>
  <c r="P106" i="1"/>
  <c r="X106" i="1" s="1"/>
  <c r="P107" i="1"/>
  <c r="X107" i="1" s="1"/>
  <c r="P6" i="1"/>
  <c r="Q6" i="1" s="1"/>
  <c r="W52" i="1" l="1"/>
  <c r="W20" i="1"/>
  <c r="W102" i="1"/>
  <c r="W100" i="1"/>
  <c r="W63" i="1"/>
  <c r="W41" i="1"/>
  <c r="W33" i="1"/>
  <c r="W15" i="1"/>
  <c r="W21" i="1"/>
  <c r="W7" i="1"/>
  <c r="X103" i="1"/>
  <c r="W103" i="1"/>
  <c r="X93" i="1"/>
  <c r="W93" i="1"/>
  <c r="W91" i="1"/>
  <c r="W89" i="1"/>
  <c r="W81" i="1"/>
  <c r="W72" i="1"/>
  <c r="W70" i="1"/>
  <c r="W54" i="1"/>
  <c r="W50" i="1"/>
  <c r="W42" i="1"/>
  <c r="W18" i="1"/>
  <c r="Q61" i="1"/>
  <c r="Q97" i="1"/>
  <c r="Q101" i="1"/>
  <c r="Q12" i="1"/>
  <c r="W12" i="1" s="1"/>
  <c r="Q30" i="1"/>
  <c r="Q40" i="1"/>
  <c r="X105" i="1"/>
  <c r="Q58" i="1"/>
  <c r="Q32" i="1"/>
  <c r="Q28" i="1"/>
  <c r="Q26" i="1"/>
  <c r="Q24" i="1"/>
  <c r="X102" i="1"/>
  <c r="X100" i="1"/>
  <c r="X98" i="1"/>
  <c r="X96" i="1"/>
  <c r="Q96" i="1"/>
  <c r="X94" i="1"/>
  <c r="X92" i="1"/>
  <c r="Q86" i="1"/>
  <c r="Q84" i="1"/>
  <c r="Q82" i="1"/>
  <c r="Q80" i="1"/>
  <c r="Q75" i="1"/>
  <c r="Q53" i="1"/>
  <c r="R53" i="1" s="1"/>
  <c r="T53" i="1" s="1"/>
  <c r="Q51" i="1"/>
  <c r="Q47" i="1"/>
  <c r="Q78" i="1"/>
  <c r="Q66" i="1"/>
  <c r="Q95" i="1"/>
  <c r="Q99" i="1"/>
  <c r="Q17" i="1"/>
  <c r="X74" i="1"/>
  <c r="X62" i="1"/>
  <c r="X54" i="1"/>
  <c r="X46" i="1"/>
  <c r="X38" i="1"/>
  <c r="X30" i="1"/>
  <c r="X22" i="1"/>
  <c r="X14" i="1"/>
  <c r="X70" i="1"/>
  <c r="X58" i="1"/>
  <c r="X50" i="1"/>
  <c r="X42" i="1"/>
  <c r="X34" i="1"/>
  <c r="X26" i="1"/>
  <c r="X18" i="1"/>
  <c r="X10" i="1"/>
  <c r="W107" i="1"/>
  <c r="X76" i="1"/>
  <c r="X72" i="1"/>
  <c r="X68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6" i="1"/>
  <c r="W106" i="1"/>
  <c r="W104" i="1"/>
  <c r="X90" i="1"/>
  <c r="X88" i="1"/>
  <c r="X86" i="1"/>
  <c r="X84" i="1"/>
  <c r="X82" i="1"/>
  <c r="X80" i="1"/>
  <c r="X78" i="1"/>
  <c r="X66" i="1"/>
  <c r="X64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F53" i="1" l="1"/>
  <c r="AF5" i="1" s="1"/>
  <c r="T5" i="1"/>
  <c r="W99" i="1"/>
  <c r="W66" i="1"/>
  <c r="W47" i="1"/>
  <c r="W53" i="1"/>
  <c r="W80" i="1"/>
  <c r="W84" i="1"/>
  <c r="W96" i="1"/>
  <c r="W26" i="1"/>
  <c r="W32" i="1"/>
  <c r="W30" i="1"/>
  <c r="W14" i="1"/>
  <c r="W48" i="1"/>
  <c r="W68" i="1"/>
  <c r="W79" i="1"/>
  <c r="W83" i="1"/>
  <c r="W87" i="1"/>
  <c r="W25" i="1"/>
  <c r="W45" i="1"/>
  <c r="W77" i="1"/>
  <c r="W17" i="1"/>
  <c r="W95" i="1"/>
  <c r="W78" i="1"/>
  <c r="W51" i="1"/>
  <c r="W75" i="1"/>
  <c r="W82" i="1"/>
  <c r="W86" i="1"/>
  <c r="W24" i="1"/>
  <c r="W28" i="1"/>
  <c r="W58" i="1"/>
  <c r="W40" i="1"/>
  <c r="W97" i="1"/>
  <c r="W64" i="1"/>
  <c r="W16" i="1"/>
  <c r="W62" i="1"/>
  <c r="W74" i="1"/>
  <c r="W85" i="1"/>
  <c r="W23" i="1"/>
  <c r="W27" i="1"/>
  <c r="W59" i="1"/>
  <c r="W6" i="1"/>
  <c r="R5" i="1"/>
  <c r="Q5" i="1"/>
  <c r="K5" i="1"/>
  <c r="W61" i="1" l="1"/>
  <c r="W101" i="1"/>
  <c r="AE5" i="1" l="1"/>
</calcChain>
</file>

<file path=xl/sharedStrings.xml><?xml version="1.0" encoding="utf-8"?>
<sst xmlns="http://schemas.openxmlformats.org/spreadsheetml/2006/main" count="386" uniqueCount="173">
  <si>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</si>
  <si>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</si>
  <si>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</si>
  <si>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</si>
  <si>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</si>
  <si>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</si>
  <si>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</si>
  <si>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</si>
  <si>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</si>
  <si>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</si>
  <si>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</si>
  <si>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</si>
  <si>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</si>
  <si>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</si>
  <si>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</si>
  <si>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</si>
  <si>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</si>
  <si>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</si>
  <si>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</si>
  <si>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</si>
  <si>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</si>
  <si>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</si>
  <si>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</si>
  <si>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</si>
  <si>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29,07,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</si>
  <si>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</si>
  <si>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</si>
  <si>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</si>
  <si>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</si>
  <si>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</si>
  <si>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</si>
  <si>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</si>
  <si>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</si>
  <si>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</si>
  <si>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</si>
  <si>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</si>
  <si>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</si>
  <si>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</si>
  <si>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</si>
  <si>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</si>
  <si>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</si>
  <si>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</si>
  <si>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</si>
  <si>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</si>
  <si>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</si>
  <si>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</si>
  <si>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</si>
  <si>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</si>
  <si>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</si>
  <si>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</si>
  <si>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</si>
  <si>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</si>
  <si>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</si>
  <si>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</si>
  <si>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</si>
  <si>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</si>
  <si>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</si>
  <si>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</si>
  <si>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</si>
  <si>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</si>
  <si>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</si>
  <si>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</si>
  <si>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</si>
  <si>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</si>
  <si>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</si>
  <si>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5993 ВРЕМЯ ОКРОШКИ Папа может вар п/о   ОСТАНКИНО</t>
  </si>
  <si>
    <t>6027 ВЕТЧ.ИЗ ЛОПАТКИ Папа может п/о 400*6  ОСТАНКИНО</t>
  </si>
  <si>
    <t>завод вывел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</si>
  <si>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</si>
  <si>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</si>
  <si>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</si>
  <si>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</si>
  <si>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</si>
  <si>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не в матрице до сентября</t>
  </si>
  <si>
    <t>6213 СЕРВЕЛАТ ФИНСКИЙ СН в/к в/у 0,35кг 8шт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</si>
  <si>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</si>
  <si>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</si>
  <si>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</si>
  <si>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</si>
  <si>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</si>
  <si>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</si>
  <si>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</si>
  <si>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</si>
  <si>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</si>
  <si>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</si>
  <si>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</si>
  <si>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</si>
  <si>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</si>
  <si>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</si>
  <si>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</si>
  <si>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</si>
  <si>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</si>
  <si>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</si>
  <si>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</si>
  <si>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</si>
  <si>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</si>
  <si>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</si>
  <si>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ротация на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</si>
  <si>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</si>
  <si>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</si>
  <si>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</si>
  <si>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</si>
  <si>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</si>
  <si>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</si>
  <si>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</si>
  <si>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</si>
  <si>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</si>
  <si>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</si>
  <si>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</si>
  <si>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</si>
  <si>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</si>
  <si>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</si>
  <si>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</si>
  <si>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</si>
  <si>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</si>
  <si>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</si>
  <si>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</si>
  <si>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</si>
  <si>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</si>
  <si>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</si>
  <si>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</si>
  <si>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</si>
  <si>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</si>
  <si>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</si>
  <si>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</si>
  <si>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</si>
  <si>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</si>
  <si>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</si>
  <si>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</si>
  <si>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</si>
  <si>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</si>
  <si>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</si>
  <si>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</si>
  <si>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</si>
  <si>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</si>
  <si>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</si>
  <si>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</si>
  <si>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</si>
  <si>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</si>
  <si>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</si>
  <si>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</si>
  <si>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</si>
  <si>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</si>
  <si>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</si>
  <si>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есть дубль 6065, 6555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</si>
  <si>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</si>
  <si>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</si>
  <si>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</si>
  <si>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</si>
  <si>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</si>
  <si>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</si>
  <si>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</si>
  <si>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</si>
  <si>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</si>
  <si>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</si>
  <si>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</si>
  <si>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</si>
  <si>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</si>
  <si>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</si>
  <si>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дубль на 6697</t>
  </si>
  <si>
    <t>есть дубль 6213</t>
  </si>
  <si>
    <t>есть дубль 6364</t>
  </si>
  <si>
    <t>дубль на 6683</t>
  </si>
  <si>
    <t>дубль на 6773</t>
  </si>
  <si>
    <t>есть дубль 6669</t>
  </si>
  <si>
    <r>
      <t xml:space="preserve">вместо 6755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</si>
  <si>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вместо 67165 / нужно увеличить продажи</t>
  </si>
  <si>
    <r>
      <t>6586</t>
    </r>
    <r>
      <rPr>
        <sz val="7"/>
        <color rgb="FF333333"/>
        <rFont val="Arial"/>
        <family val="2"/>
        <charset val="204"/>
      </rPr>
      <t> МРАМОРНАЯ И БАЛЫКОВАЯ в/к с/н мгс 1/90</t>
    </r>
  </si>
  <si>
    <t>итого</t>
  </si>
  <si>
    <t>ротация вместо 6281 / 31,07,24 снова заказываем</t>
  </si>
  <si>
    <t>заказ</t>
  </si>
  <si>
    <t>03,08,(1)</t>
  </si>
  <si>
    <t>03,08,(2)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</si>
</sst>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7"/>
      <color rgb="FF33333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164" fontId="6" fillId="5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zoomScaleNormal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V94" sqref="V94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" style="8" customWidth="1"/>
    <col min="8" max="8" width="5" customWidth="1"/>
    <col min="9" max="9" width="16.42578125" customWidth="1"/>
    <col min="10" max="11" width="6.7109375" customWidth="1"/>
    <col min="12" max="13" width="1" customWidth="1"/>
    <col min="14" max="21" width="6.7109375" customWidth="1"/>
    <col min="22" max="22" width="21.85546875" customWidth="1"/>
    <col min="23" max="24" width="5.42578125" customWidth="1"/>
    <col min="25" max="29" width="6.140625" customWidth="1"/>
    <col min="30" max="30" width="40.71093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168</v>
      </c>
      <c r="S3" s="3" t="s">
        <v>170</v>
      </c>
      <c r="T3" s="3" t="s">
        <v>170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171</v>
      </c>
      <c r="T4" s="1" t="s">
        <v>172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171</v>
      </c>
      <c r="AF4" s="1" t="s">
        <v>172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17259.045000000002</v>
      </c>
      <c r="F5" s="4">
        <f>SUM(F6:F489)</f>
        <v>12902.827000000003</v>
      </c>
      <c r="G5" s="6"/>
      <c r="H5" s="1"/>
      <c r="I5" s="1"/>
      <c r="J5" s="4">
        <f t="shared" ref="J5:U5" si="0">SUM(J6:J489)</f>
        <v>18233.316999999999</v>
      </c>
      <c r="K5" s="4">
        <f t="shared" si="0"/>
        <v>-974.27200000000028</v>
      </c>
      <c r="L5" s="4">
        <f t="shared" si="0"/>
        <v>0</v>
      </c>
      <c r="M5" s="4">
        <f t="shared" si="0"/>
        <v>0</v>
      </c>
      <c r="N5" s="4">
        <f t="shared" si="0"/>
        <v>14300</v>
      </c>
      <c r="O5" s="4">
        <f t="shared" si="0"/>
        <v>7875</v>
      </c>
      <c r="P5" s="4">
        <f t="shared" si="0"/>
        <v>3451.8090000000007</v>
      </c>
      <c r="Q5" s="4">
        <f t="shared" si="0"/>
        <v>13600.329900000001</v>
      </c>
      <c r="R5" s="4">
        <f t="shared" si="0"/>
        <v>17101</v>
      </c>
      <c r="S5" s="4">
        <f t="shared" si="0"/>
        <v>7600</v>
      </c>
      <c r="T5" s="4">
        <f t="shared" ref="T5" si="1">SUM(T6:T489)</f>
        <v>9501</v>
      </c>
      <c r="U5" s="4">
        <f t="shared" si="0"/>
        <v>24630</v>
      </c>
      <c r="V5" s="1"/>
      <c r="W5" s="1"/>
      <c r="X5" s="1"/>
      <c r="Y5" s="4">
        <f>SUM(Y6:Y489)</f>
        <v>3487.8504000000007</v>
      </c>
      <c r="Z5" s="4">
        <f>SUM(Z6:Z489)</f>
        <v>2982.5894000000012</v>
      </c>
      <c r="AA5" s="4">
        <f>SUM(AA6:AA489)</f>
        <v>3085.3969999999995</v>
      </c>
      <c r="AB5" s="4">
        <f>SUM(AB6:AB489)</f>
        <v>2635.9357999999993</v>
      </c>
      <c r="AC5" s="4">
        <f>SUM(AC6:AC489)</f>
        <v>2579.4666000000002</v>
      </c>
      <c r="AD5" s="1"/>
      <c r="AE5" s="4">
        <f>SUM(AE6:AE489)</f>
        <v>4002.5</v>
      </c>
      <c r="AF5" s="4">
        <f>SUM(AF6:AF489)</f>
        <v>5195.6899999999996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463</v>
      </c>
      <c r="D6" s="1">
        <v>401</v>
      </c>
      <c r="E6" s="1">
        <v>435</v>
      </c>
      <c r="F6" s="1">
        <v>285</v>
      </c>
      <c r="G6" s="6">
        <v>0.4</v>
      </c>
      <c r="H6" s="1">
        <v>60</v>
      </c>
      <c r="I6" s="1" t="s">
        <v>33</v>
      </c>
      <c r="J6" s="1">
        <v>436</v>
      </c>
      <c r="K6" s="1">
        <f t="shared" ref="K6:K33" si="2">E6-J6</f>
        <v>-1</v>
      </c>
      <c r="L6" s="1"/>
      <c r="M6" s="1"/>
      <c r="N6" s="1">
        <v>350</v>
      </c>
      <c r="O6" s="1">
        <v>350</v>
      </c>
      <c r="P6" s="1">
        <f t="shared" ref="P6:P37" si="3">E6/5</f>
        <v>87</v>
      </c>
      <c r="Q6" s="5">
        <f>12.5*P6-O6-N6-F6</f>
        <v>102.5</v>
      </c>
      <c r="R6" s="5">
        <v>200</v>
      </c>
      <c r="S6" s="5"/>
      <c r="T6" s="5">
        <f>R6-S6</f>
        <v>200</v>
      </c>
      <c r="U6" s="5">
        <v>600</v>
      </c>
      <c r="V6" s="1"/>
      <c r="W6" s="1">
        <f>(F6+N6+O6+R6)/P6</f>
        <v>13.620689655172415</v>
      </c>
      <c r="X6" s="1">
        <f>(F6+N6+O6)/P6</f>
        <v>11.321839080459769</v>
      </c>
      <c r="Y6" s="1">
        <v>98</v>
      </c>
      <c r="Z6" s="1">
        <v>84.8</v>
      </c>
      <c r="AA6" s="1">
        <v>80.599999999999994</v>
      </c>
      <c r="AB6" s="1">
        <v>125.2</v>
      </c>
      <c r="AC6" s="1">
        <v>18</v>
      </c>
      <c r="AD6" s="1"/>
      <c r="AE6" s="1">
        <f>S6*G6</f>
        <v>0</v>
      </c>
      <c r="AF6" s="1">
        <f>T6*G6</f>
        <v>80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100.56</v>
      </c>
      <c r="D7" s="1">
        <v>19.468</v>
      </c>
      <c r="E7" s="1">
        <v>44.137</v>
      </c>
      <c r="F7" s="1">
        <v>59.966000000000001</v>
      </c>
      <c r="G7" s="6">
        <v>1</v>
      </c>
      <c r="H7" s="1">
        <v>120</v>
      </c>
      <c r="I7" s="1" t="s">
        <v>33</v>
      </c>
      <c r="J7" s="1">
        <v>43.1</v>
      </c>
      <c r="K7" s="1">
        <f t="shared" si="2"/>
        <v>1.036999999999999</v>
      </c>
      <c r="L7" s="1"/>
      <c r="M7" s="1"/>
      <c r="N7" s="1">
        <v>0</v>
      </c>
      <c r="O7" s="1"/>
      <c r="P7" s="1">
        <f t="shared" si="3"/>
        <v>8.8274000000000008</v>
      </c>
      <c r="Q7" s="5">
        <f>12.5*P7-O7-N7-F7</f>
        <v>50.376500000000014</v>
      </c>
      <c r="R7" s="5">
        <v>70</v>
      </c>
      <c r="S7" s="5"/>
      <c r="T7" s="5">
        <f>R7-S7</f>
        <v>70</v>
      </c>
      <c r="U7" s="5">
        <v>100</v>
      </c>
      <c r="V7" s="1"/>
      <c r="W7" s="1">
        <f>(F7+N7+O7+R7)/P7</f>
        <v>14.723021501234792</v>
      </c>
      <c r="X7" s="1">
        <f t="shared" ref="X7:X70" si="4">(F7+N7+O7)/P7</f>
        <v>6.7931667308607286</v>
      </c>
      <c r="Y7" s="1">
        <v>6.0678000000000001</v>
      </c>
      <c r="Z7" s="1">
        <v>1.2025999999999999</v>
      </c>
      <c r="AA7" s="1">
        <v>2.8456000000000001</v>
      </c>
      <c r="AB7" s="1">
        <v>11.4664</v>
      </c>
      <c r="AC7" s="1">
        <v>2.4630000000000001</v>
      </c>
      <c r="AD7" s="1"/>
      <c r="AE7" s="1">
        <f t="shared" ref="AE7:AE70" si="5">S7*G7</f>
        <v>0</v>
      </c>
      <c r="AF7" s="1">
        <f t="shared" ref="AF7:AF70" si="6">T7*G7</f>
        <v>70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3" t="s">
        <v>35</v>
      </c>
      <c r="C8" s="13">
        <v>132.75</v>
      </c>
      <c r="D8" s="13"/>
      <c r="E8" s="13">
        <v>79.822999999999993</v>
      </c>
      <c r="F8" s="13">
        <v>49.904000000000003</v>
      </c>
      <c r="G8" s="14">
        <v>0</v>
      </c>
      <c r="H8" s="13">
        <v>45</v>
      </c>
      <c r="I8" s="13" t="s">
        <v>37</v>
      </c>
      <c r="J8" s="13">
        <v>78</v>
      </c>
      <c r="K8" s="13">
        <f t="shared" si="2"/>
        <v>1.8229999999999933</v>
      </c>
      <c r="L8" s="13"/>
      <c r="M8" s="13"/>
      <c r="N8" s="13"/>
      <c r="O8" s="13"/>
      <c r="P8" s="13">
        <f t="shared" si="3"/>
        <v>15.964599999999999</v>
      </c>
      <c r="Q8" s="15"/>
      <c r="R8" s="15"/>
      <c r="S8" s="15"/>
      <c r="T8" s="15"/>
      <c r="U8" s="15"/>
      <c r="V8" s="13"/>
      <c r="W8" s="13">
        <f t="shared" ref="W8:W60" si="7">(F8+N8+O8+Q8)/P8</f>
        <v>3.1259160893476823</v>
      </c>
      <c r="X8" s="13">
        <f t="shared" si="4"/>
        <v>3.1259160893476823</v>
      </c>
      <c r="Y8" s="13">
        <v>8.2480000000000011</v>
      </c>
      <c r="Z8" s="13">
        <v>26.976600000000001</v>
      </c>
      <c r="AA8" s="13">
        <v>27.164999999999999</v>
      </c>
      <c r="AB8" s="13">
        <v>35.317799999999998</v>
      </c>
      <c r="AC8" s="13">
        <v>35.535400000000003</v>
      </c>
      <c r="AD8" s="13" t="s">
        <v>38</v>
      </c>
      <c r="AE8" s="13">
        <f t="shared" si="5"/>
        <v>0</v>
      </c>
      <c r="AF8" s="13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265.11599999999999</v>
      </c>
      <c r="D9" s="1">
        <v>650.86300000000006</v>
      </c>
      <c r="E9" s="1">
        <v>361.82400000000001</v>
      </c>
      <c r="F9" s="1">
        <v>504.983</v>
      </c>
      <c r="G9" s="6">
        <v>1</v>
      </c>
      <c r="H9" s="1">
        <v>45</v>
      </c>
      <c r="I9" s="1" t="s">
        <v>40</v>
      </c>
      <c r="J9" s="1">
        <v>349</v>
      </c>
      <c r="K9" s="1">
        <f t="shared" si="2"/>
        <v>12.824000000000012</v>
      </c>
      <c r="L9" s="1"/>
      <c r="M9" s="1"/>
      <c r="N9" s="1">
        <v>200</v>
      </c>
      <c r="O9" s="1"/>
      <c r="P9" s="1">
        <f t="shared" si="3"/>
        <v>72.364800000000002</v>
      </c>
      <c r="Q9" s="5">
        <f>14*P9-O9-N9-F9</f>
        <v>308.12420000000003</v>
      </c>
      <c r="R9" s="5">
        <v>380</v>
      </c>
      <c r="S9" s="5">
        <v>200</v>
      </c>
      <c r="T9" s="5">
        <f t="shared" ref="T9:T18" si="8">R9-S9</f>
        <v>180</v>
      </c>
      <c r="U9" s="5">
        <v>450</v>
      </c>
      <c r="V9" s="1"/>
      <c r="W9" s="1">
        <f t="shared" ref="W9:W18" si="9">(F9+N9+O9+R9)/P9</f>
        <v>14.993242570973733</v>
      </c>
      <c r="X9" s="1">
        <f t="shared" si="4"/>
        <v>9.7420707305209149</v>
      </c>
      <c r="Y9" s="1">
        <v>64.989999999999995</v>
      </c>
      <c r="Z9" s="1">
        <v>75.255799999999994</v>
      </c>
      <c r="AA9" s="1">
        <v>61.503399999999999</v>
      </c>
      <c r="AB9" s="1">
        <v>65.277599999999993</v>
      </c>
      <c r="AC9" s="1">
        <v>56.119199999999999</v>
      </c>
      <c r="AD9" s="1"/>
      <c r="AE9" s="1">
        <f t="shared" si="5"/>
        <v>200</v>
      </c>
      <c r="AF9" s="1">
        <f t="shared" si="6"/>
        <v>180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629.57000000000005</v>
      </c>
      <c r="D10" s="1">
        <v>1200.933</v>
      </c>
      <c r="E10" s="1">
        <v>599.23</v>
      </c>
      <c r="F10" s="1">
        <v>1087.7909999999999</v>
      </c>
      <c r="G10" s="6">
        <v>1</v>
      </c>
      <c r="H10" s="1">
        <v>60</v>
      </c>
      <c r="I10" s="1" t="s">
        <v>42</v>
      </c>
      <c r="J10" s="1">
        <v>570.29999999999995</v>
      </c>
      <c r="K10" s="1">
        <f t="shared" si="2"/>
        <v>28.930000000000064</v>
      </c>
      <c r="L10" s="1"/>
      <c r="M10" s="1"/>
      <c r="N10" s="1">
        <v>0</v>
      </c>
      <c r="O10" s="1"/>
      <c r="P10" s="1">
        <f t="shared" si="3"/>
        <v>119.846</v>
      </c>
      <c r="Q10" s="5">
        <f>14*P10-O10-N10-F10</f>
        <v>590.05300000000011</v>
      </c>
      <c r="R10" s="5">
        <v>650</v>
      </c>
      <c r="S10" s="5">
        <v>350</v>
      </c>
      <c r="T10" s="5">
        <f t="shared" si="8"/>
        <v>300</v>
      </c>
      <c r="U10" s="5">
        <v>1000</v>
      </c>
      <c r="V10" s="1"/>
      <c r="W10" s="1">
        <f t="shared" si="9"/>
        <v>14.500200256996479</v>
      </c>
      <c r="X10" s="1">
        <f t="shared" si="4"/>
        <v>9.0765732690285859</v>
      </c>
      <c r="Y10" s="1">
        <v>101.1932</v>
      </c>
      <c r="Z10" s="1">
        <v>114.96939999999999</v>
      </c>
      <c r="AA10" s="1">
        <v>100.38500000000001</v>
      </c>
      <c r="AB10" s="1">
        <v>108.4742</v>
      </c>
      <c r="AC10" s="1">
        <v>108.4606</v>
      </c>
      <c r="AD10" s="1"/>
      <c r="AE10" s="1">
        <f t="shared" si="5"/>
        <v>350</v>
      </c>
      <c r="AF10" s="1">
        <f t="shared" si="6"/>
        <v>300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70.584999999999994</v>
      </c>
      <c r="D11" s="1">
        <v>52.418999999999997</v>
      </c>
      <c r="E11" s="1">
        <v>43.119</v>
      </c>
      <c r="F11" s="1">
        <v>71.826999999999998</v>
      </c>
      <c r="G11" s="6">
        <v>1</v>
      </c>
      <c r="H11" s="1">
        <v>120</v>
      </c>
      <c r="I11" s="1" t="s">
        <v>33</v>
      </c>
      <c r="J11" s="1">
        <v>44.1</v>
      </c>
      <c r="K11" s="1">
        <f t="shared" si="2"/>
        <v>-0.98100000000000165</v>
      </c>
      <c r="L11" s="1"/>
      <c r="M11" s="1"/>
      <c r="N11" s="1">
        <v>50</v>
      </c>
      <c r="O11" s="1"/>
      <c r="P11" s="1">
        <f t="shared" si="3"/>
        <v>8.6237999999999992</v>
      </c>
      <c r="Q11" s="5"/>
      <c r="R11" s="5">
        <v>30</v>
      </c>
      <c r="S11" s="5"/>
      <c r="T11" s="5">
        <f t="shared" si="8"/>
        <v>30</v>
      </c>
      <c r="U11" s="5">
        <v>50</v>
      </c>
      <c r="V11" s="1"/>
      <c r="W11" s="1">
        <f t="shared" si="9"/>
        <v>17.605579906769638</v>
      </c>
      <c r="X11" s="1">
        <f t="shared" si="4"/>
        <v>14.126835037918321</v>
      </c>
      <c r="Y11" s="1">
        <v>8.2034000000000002</v>
      </c>
      <c r="Z11" s="1">
        <v>6.0566000000000004</v>
      </c>
      <c r="AA11" s="1">
        <v>5.1551999999999998</v>
      </c>
      <c r="AB11" s="1">
        <v>9.2043999999999997</v>
      </c>
      <c r="AC11" s="1">
        <v>4.6024000000000003</v>
      </c>
      <c r="AD11" s="1"/>
      <c r="AE11" s="1">
        <f t="shared" si="5"/>
        <v>0</v>
      </c>
      <c r="AF11" s="1">
        <f t="shared" si="6"/>
        <v>30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64.319999999999993</v>
      </c>
      <c r="D12" s="1">
        <v>402.46499999999997</v>
      </c>
      <c r="E12" s="1">
        <v>140.86000000000001</v>
      </c>
      <c r="F12" s="1">
        <v>313.858</v>
      </c>
      <c r="G12" s="6">
        <v>1</v>
      </c>
      <c r="H12" s="1">
        <v>60</v>
      </c>
      <c r="I12" s="1" t="s">
        <v>42</v>
      </c>
      <c r="J12" s="1">
        <v>137.69999999999999</v>
      </c>
      <c r="K12" s="1">
        <f t="shared" si="2"/>
        <v>3.160000000000025</v>
      </c>
      <c r="L12" s="1"/>
      <c r="M12" s="1"/>
      <c r="N12" s="1">
        <v>50</v>
      </c>
      <c r="O12" s="1"/>
      <c r="P12" s="1">
        <f t="shared" si="3"/>
        <v>28.172000000000004</v>
      </c>
      <c r="Q12" s="5">
        <f t="shared" ref="Q12:Q13" si="10">14*P12-O12-N12-F12</f>
        <v>30.550000000000068</v>
      </c>
      <c r="R12" s="5">
        <v>60</v>
      </c>
      <c r="S12" s="5"/>
      <c r="T12" s="5">
        <f t="shared" si="8"/>
        <v>60</v>
      </c>
      <c r="U12" s="5">
        <v>70</v>
      </c>
      <c r="V12" s="1"/>
      <c r="W12" s="1">
        <f t="shared" si="9"/>
        <v>15.045364191395709</v>
      </c>
      <c r="X12" s="1">
        <f t="shared" si="4"/>
        <v>12.915589947465566</v>
      </c>
      <c r="Y12" s="1">
        <v>24.726600000000001</v>
      </c>
      <c r="Z12" s="1">
        <v>34.151400000000002</v>
      </c>
      <c r="AA12" s="1">
        <v>19.185199999999998</v>
      </c>
      <c r="AB12" s="1">
        <v>29.15</v>
      </c>
      <c r="AC12" s="1">
        <v>22.469000000000001</v>
      </c>
      <c r="AD12" s="1"/>
      <c r="AE12" s="1">
        <f t="shared" si="5"/>
        <v>0</v>
      </c>
      <c r="AF12" s="1">
        <f t="shared" si="6"/>
        <v>60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153.97800000000001</v>
      </c>
      <c r="D13" s="1">
        <v>1249.309</v>
      </c>
      <c r="E13" s="1">
        <v>520.25099999999998</v>
      </c>
      <c r="F13" s="1">
        <v>774.49099999999999</v>
      </c>
      <c r="G13" s="6">
        <v>1</v>
      </c>
      <c r="H13" s="1">
        <v>60</v>
      </c>
      <c r="I13" s="1" t="s">
        <v>42</v>
      </c>
      <c r="J13" s="1">
        <v>501.4</v>
      </c>
      <c r="K13" s="1">
        <f t="shared" si="2"/>
        <v>18.850999999999999</v>
      </c>
      <c r="L13" s="1"/>
      <c r="M13" s="1"/>
      <c r="N13" s="1">
        <v>240</v>
      </c>
      <c r="O13" s="1"/>
      <c r="P13" s="1">
        <f t="shared" si="3"/>
        <v>104.05019999999999</v>
      </c>
      <c r="Q13" s="5">
        <f t="shared" si="10"/>
        <v>442.21179999999981</v>
      </c>
      <c r="R13" s="24">
        <v>500</v>
      </c>
      <c r="S13" s="24">
        <v>300</v>
      </c>
      <c r="T13" s="5">
        <f t="shared" si="8"/>
        <v>200</v>
      </c>
      <c r="U13" s="5">
        <v>700</v>
      </c>
      <c r="V13" s="1"/>
      <c r="W13" s="1">
        <f t="shared" si="9"/>
        <v>14.55538768786605</v>
      </c>
      <c r="X13" s="1">
        <f t="shared" si="4"/>
        <v>9.750014896655653</v>
      </c>
      <c r="Y13" s="1">
        <v>84.876999999999995</v>
      </c>
      <c r="Z13" s="1">
        <v>93.161799999999999</v>
      </c>
      <c r="AA13" s="1">
        <v>74.632199999999997</v>
      </c>
      <c r="AB13" s="1">
        <v>66.35560000000001</v>
      </c>
      <c r="AC13" s="1">
        <v>71.153800000000004</v>
      </c>
      <c r="AD13" s="1"/>
      <c r="AE13" s="1">
        <f t="shared" si="5"/>
        <v>300</v>
      </c>
      <c r="AF13" s="1">
        <f t="shared" si="6"/>
        <v>200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276</v>
      </c>
      <c r="D14" s="1">
        <v>128</v>
      </c>
      <c r="E14" s="1">
        <v>244</v>
      </c>
      <c r="F14" s="1">
        <v>86</v>
      </c>
      <c r="G14" s="6">
        <v>0.25</v>
      </c>
      <c r="H14" s="1">
        <v>120</v>
      </c>
      <c r="I14" s="1" t="s">
        <v>33</v>
      </c>
      <c r="J14" s="1">
        <v>238</v>
      </c>
      <c r="K14" s="1">
        <f t="shared" si="2"/>
        <v>6</v>
      </c>
      <c r="L14" s="1"/>
      <c r="M14" s="1"/>
      <c r="N14" s="1">
        <v>254</v>
      </c>
      <c r="O14" s="1"/>
      <c r="P14" s="1">
        <f t="shared" si="3"/>
        <v>48.8</v>
      </c>
      <c r="Q14" s="5">
        <f t="shared" ref="Q14:Q17" si="11">12.5*P14-O14-N14-F14</f>
        <v>270</v>
      </c>
      <c r="R14" s="5">
        <v>320</v>
      </c>
      <c r="S14" s="5"/>
      <c r="T14" s="5">
        <f t="shared" si="8"/>
        <v>320</v>
      </c>
      <c r="U14" s="5">
        <v>400</v>
      </c>
      <c r="V14" s="11">
        <f>P14/(Z14/100)-100</f>
        <v>15.094339622641499</v>
      </c>
      <c r="W14" s="1">
        <f t="shared" si="9"/>
        <v>13.524590163934427</v>
      </c>
      <c r="X14" s="1">
        <f t="shared" si="4"/>
        <v>6.9672131147540988</v>
      </c>
      <c r="Y14" s="1">
        <v>46.4</v>
      </c>
      <c r="Z14" s="1">
        <v>42.4</v>
      </c>
      <c r="AA14" s="1">
        <v>43.8</v>
      </c>
      <c r="AB14" s="1">
        <v>44</v>
      </c>
      <c r="AC14" s="1">
        <v>46.2</v>
      </c>
      <c r="AD14" s="1"/>
      <c r="AE14" s="1">
        <f t="shared" si="5"/>
        <v>0</v>
      </c>
      <c r="AF14" s="1">
        <f t="shared" si="6"/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70.2</v>
      </c>
      <c r="D15" s="1">
        <v>393.56599999999997</v>
      </c>
      <c r="E15" s="1">
        <v>288.89299999999997</v>
      </c>
      <c r="F15" s="1">
        <v>148.035</v>
      </c>
      <c r="G15" s="6">
        <v>1</v>
      </c>
      <c r="H15" s="1">
        <v>45</v>
      </c>
      <c r="I15" s="1" t="s">
        <v>40</v>
      </c>
      <c r="J15" s="1">
        <v>272.209</v>
      </c>
      <c r="K15" s="1">
        <f t="shared" si="2"/>
        <v>16.683999999999969</v>
      </c>
      <c r="L15" s="1"/>
      <c r="M15" s="1"/>
      <c r="N15" s="1">
        <v>277</v>
      </c>
      <c r="O15" s="1"/>
      <c r="P15" s="1">
        <f t="shared" si="3"/>
        <v>57.778599999999997</v>
      </c>
      <c r="Q15" s="5">
        <f>14*P15-O15-N15-F15</f>
        <v>383.86540000000002</v>
      </c>
      <c r="R15" s="5">
        <v>430</v>
      </c>
      <c r="S15" s="5">
        <v>200</v>
      </c>
      <c r="T15" s="5">
        <f t="shared" si="8"/>
        <v>230</v>
      </c>
      <c r="U15" s="5">
        <v>450</v>
      </c>
      <c r="V15" s="1"/>
      <c r="W15" s="1">
        <f t="shared" si="9"/>
        <v>14.798472098666288</v>
      </c>
      <c r="X15" s="1">
        <f t="shared" si="4"/>
        <v>7.3562703146147532</v>
      </c>
      <c r="Y15" s="1">
        <v>47.622199999999999</v>
      </c>
      <c r="Z15" s="1">
        <v>44.364600000000003</v>
      </c>
      <c r="AA15" s="1">
        <v>40.243000000000002</v>
      </c>
      <c r="AB15" s="1">
        <v>44.732199999999999</v>
      </c>
      <c r="AC15" s="1">
        <v>37.856200000000001</v>
      </c>
      <c r="AD15" s="1"/>
      <c r="AE15" s="1">
        <f t="shared" si="5"/>
        <v>200</v>
      </c>
      <c r="AF15" s="1">
        <f t="shared" si="6"/>
        <v>230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242.489</v>
      </c>
      <c r="D16" s="1"/>
      <c r="E16" s="1">
        <v>142.79</v>
      </c>
      <c r="F16" s="1">
        <v>60.06</v>
      </c>
      <c r="G16" s="6">
        <v>1</v>
      </c>
      <c r="H16" s="1">
        <v>60</v>
      </c>
      <c r="I16" s="1" t="s">
        <v>33</v>
      </c>
      <c r="J16" s="1">
        <v>138.34200000000001</v>
      </c>
      <c r="K16" s="1">
        <f t="shared" si="2"/>
        <v>4.4479999999999791</v>
      </c>
      <c r="L16" s="1"/>
      <c r="M16" s="1"/>
      <c r="N16" s="1">
        <v>220</v>
      </c>
      <c r="O16" s="1"/>
      <c r="P16" s="1">
        <f t="shared" si="3"/>
        <v>28.558</v>
      </c>
      <c r="Q16" s="5">
        <f t="shared" si="11"/>
        <v>76.91500000000002</v>
      </c>
      <c r="R16" s="5">
        <v>110</v>
      </c>
      <c r="S16" s="5"/>
      <c r="T16" s="5">
        <f t="shared" si="8"/>
        <v>110</v>
      </c>
      <c r="U16" s="5">
        <v>150</v>
      </c>
      <c r="V16" s="11">
        <f>Y16/(Z16/100)-100</f>
        <v>19.605847972257948</v>
      </c>
      <c r="W16" s="1">
        <f t="shared" si="9"/>
        <v>13.658519504166959</v>
      </c>
      <c r="X16" s="1">
        <f t="shared" si="4"/>
        <v>9.8067091533020516</v>
      </c>
      <c r="Y16" s="1">
        <v>29.386199999999999</v>
      </c>
      <c r="Z16" s="1">
        <v>24.569199999999999</v>
      </c>
      <c r="AA16" s="1">
        <v>25.742799999999999</v>
      </c>
      <c r="AB16" s="1">
        <v>33.028199999999998</v>
      </c>
      <c r="AC16" s="1">
        <v>25.0242</v>
      </c>
      <c r="AD16" s="1"/>
      <c r="AE16" s="1">
        <f t="shared" si="5"/>
        <v>0</v>
      </c>
      <c r="AF16" s="1">
        <f t="shared" si="6"/>
        <v>110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293</v>
      </c>
      <c r="D17" s="1">
        <v>296</v>
      </c>
      <c r="E17" s="1">
        <v>405</v>
      </c>
      <c r="F17" s="1">
        <v>36</v>
      </c>
      <c r="G17" s="6">
        <v>0.25</v>
      </c>
      <c r="H17" s="1">
        <v>120</v>
      </c>
      <c r="I17" s="1" t="s">
        <v>33</v>
      </c>
      <c r="J17" s="1">
        <v>406</v>
      </c>
      <c r="K17" s="1">
        <f t="shared" si="2"/>
        <v>-1</v>
      </c>
      <c r="L17" s="1"/>
      <c r="M17" s="1"/>
      <c r="N17" s="1">
        <v>283</v>
      </c>
      <c r="O17" s="1">
        <v>283</v>
      </c>
      <c r="P17" s="1">
        <f t="shared" si="3"/>
        <v>81</v>
      </c>
      <c r="Q17" s="5">
        <f t="shared" si="11"/>
        <v>410.5</v>
      </c>
      <c r="R17" s="5">
        <v>500</v>
      </c>
      <c r="S17" s="5">
        <v>300</v>
      </c>
      <c r="T17" s="5">
        <f t="shared" si="8"/>
        <v>200</v>
      </c>
      <c r="U17" s="5">
        <v>600</v>
      </c>
      <c r="V17" s="11">
        <f>Y17/(Z17/100)-100</f>
        <v>36.491228070175453</v>
      </c>
      <c r="W17" s="1">
        <f t="shared" si="9"/>
        <v>13.604938271604938</v>
      </c>
      <c r="X17" s="1">
        <f t="shared" si="4"/>
        <v>7.4320987654320989</v>
      </c>
      <c r="Y17" s="1">
        <v>77.8</v>
      </c>
      <c r="Z17" s="1">
        <v>57</v>
      </c>
      <c r="AA17" s="1">
        <v>59.8</v>
      </c>
      <c r="AB17" s="1">
        <v>65</v>
      </c>
      <c r="AC17" s="1">
        <v>50.2</v>
      </c>
      <c r="AD17" s="1"/>
      <c r="AE17" s="1">
        <f t="shared" si="5"/>
        <v>75</v>
      </c>
      <c r="AF17" s="1">
        <f t="shared" si="6"/>
        <v>50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70</v>
      </c>
      <c r="D18" s="1">
        <v>32</v>
      </c>
      <c r="E18" s="1">
        <v>17</v>
      </c>
      <c r="F18" s="1">
        <v>82</v>
      </c>
      <c r="G18" s="6">
        <v>0.4</v>
      </c>
      <c r="H18" s="1" t="e">
        <v>#N/A</v>
      </c>
      <c r="I18" s="1" t="s">
        <v>33</v>
      </c>
      <c r="J18" s="1">
        <v>16</v>
      </c>
      <c r="K18" s="1">
        <f t="shared" si="2"/>
        <v>1</v>
      </c>
      <c r="L18" s="1"/>
      <c r="M18" s="1"/>
      <c r="N18" s="1">
        <v>0</v>
      </c>
      <c r="O18" s="1"/>
      <c r="P18" s="1">
        <f t="shared" si="3"/>
        <v>3.4</v>
      </c>
      <c r="Q18" s="5"/>
      <c r="R18" s="5">
        <f t="shared" ref="R18" si="12">ROUND(Q18,0)</f>
        <v>0</v>
      </c>
      <c r="S18" s="5"/>
      <c r="T18" s="5">
        <f t="shared" si="8"/>
        <v>0</v>
      </c>
      <c r="U18" s="5"/>
      <c r="V18" s="1"/>
      <c r="W18" s="1">
        <f t="shared" si="9"/>
        <v>24.117647058823529</v>
      </c>
      <c r="X18" s="1">
        <f t="shared" si="4"/>
        <v>24.117647058823529</v>
      </c>
      <c r="Y18" s="1">
        <v>1.8</v>
      </c>
      <c r="Z18" s="1">
        <v>4.4000000000000004</v>
      </c>
      <c r="AA18" s="1">
        <v>8</v>
      </c>
      <c r="AB18" s="1">
        <v>7.4</v>
      </c>
      <c r="AC18" s="1">
        <v>0</v>
      </c>
      <c r="AD18" s="17" t="s">
        <v>165</v>
      </c>
      <c r="AE18" s="1">
        <f t="shared" si="5"/>
        <v>0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51</v>
      </c>
      <c r="B19" s="13" t="s">
        <v>32</v>
      </c>
      <c r="C19" s="13"/>
      <c r="D19" s="13">
        <v>7</v>
      </c>
      <c r="E19" s="12">
        <v>7</v>
      </c>
      <c r="F19" s="13"/>
      <c r="G19" s="14">
        <v>0</v>
      </c>
      <c r="H19" s="13" t="e">
        <v>#N/A</v>
      </c>
      <c r="I19" s="13" t="s">
        <v>37</v>
      </c>
      <c r="J19" s="13">
        <v>7</v>
      </c>
      <c r="K19" s="13">
        <f t="shared" si="2"/>
        <v>0</v>
      </c>
      <c r="L19" s="13"/>
      <c r="M19" s="13"/>
      <c r="N19" s="13"/>
      <c r="O19" s="13"/>
      <c r="P19" s="13">
        <f t="shared" si="3"/>
        <v>1.4</v>
      </c>
      <c r="Q19" s="15"/>
      <c r="R19" s="15"/>
      <c r="S19" s="15"/>
      <c r="T19" s="15"/>
      <c r="U19" s="15"/>
      <c r="V19" s="13"/>
      <c r="W19" s="13">
        <f t="shared" si="7"/>
        <v>0</v>
      </c>
      <c r="X19" s="13">
        <f t="shared" si="4"/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6" t="s">
        <v>153</v>
      </c>
      <c r="AE19" s="13">
        <f t="shared" si="5"/>
        <v>0</v>
      </c>
      <c r="AF19" s="13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200.4</v>
      </c>
      <c r="D20" s="1">
        <v>124.78400000000001</v>
      </c>
      <c r="E20" s="1">
        <v>281.01100000000002</v>
      </c>
      <c r="F20" s="1">
        <v>11.029</v>
      </c>
      <c r="G20" s="6">
        <v>1</v>
      </c>
      <c r="H20" s="1">
        <v>45</v>
      </c>
      <c r="I20" s="1" t="s">
        <v>40</v>
      </c>
      <c r="J20" s="1">
        <v>252.548</v>
      </c>
      <c r="K20" s="1">
        <f t="shared" si="2"/>
        <v>28.463000000000022</v>
      </c>
      <c r="L20" s="1"/>
      <c r="M20" s="1"/>
      <c r="N20" s="1">
        <v>287</v>
      </c>
      <c r="O20" s="1">
        <v>287</v>
      </c>
      <c r="P20" s="1">
        <f t="shared" si="3"/>
        <v>56.202200000000005</v>
      </c>
      <c r="Q20" s="5">
        <f>14*P20-O20-N20-F20</f>
        <v>201.80180000000007</v>
      </c>
      <c r="R20" s="5">
        <v>260</v>
      </c>
      <c r="S20" s="5">
        <v>150</v>
      </c>
      <c r="T20" s="5">
        <f t="shared" ref="T20:T28" si="13">R20-S20</f>
        <v>110</v>
      </c>
      <c r="U20" s="5">
        <v>350</v>
      </c>
      <c r="V20" s="11">
        <f>Y20/(Z20/100)-100</f>
        <v>48.22705309011144</v>
      </c>
      <c r="W20" s="1">
        <f t="shared" ref="W20:W28" si="14">(F20+N20+O20+R20)/P20</f>
        <v>15.03551462398269</v>
      </c>
      <c r="X20" s="1">
        <f t="shared" si="4"/>
        <v>10.409361199383653</v>
      </c>
      <c r="Y20" s="1">
        <v>57.302799999999998</v>
      </c>
      <c r="Z20" s="1">
        <v>38.658799999999999</v>
      </c>
      <c r="AA20" s="1">
        <v>39.244799999999998</v>
      </c>
      <c r="AB20" s="1">
        <v>54.925800000000002</v>
      </c>
      <c r="AC20" s="1">
        <v>40.504800000000003</v>
      </c>
      <c r="AD20" s="1"/>
      <c r="AE20" s="1">
        <f t="shared" si="5"/>
        <v>150</v>
      </c>
      <c r="AF20" s="1">
        <f t="shared" si="6"/>
        <v>110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53</v>
      </c>
      <c r="D21" s="1">
        <v>64</v>
      </c>
      <c r="E21" s="1">
        <v>72</v>
      </c>
      <c r="F21" s="1">
        <v>-2</v>
      </c>
      <c r="G21" s="6">
        <v>0.12</v>
      </c>
      <c r="H21" s="1">
        <v>60</v>
      </c>
      <c r="I21" s="1" t="s">
        <v>33</v>
      </c>
      <c r="J21" s="1">
        <v>93</v>
      </c>
      <c r="K21" s="1">
        <f t="shared" si="2"/>
        <v>-21</v>
      </c>
      <c r="L21" s="1"/>
      <c r="M21" s="1"/>
      <c r="N21" s="1">
        <v>300</v>
      </c>
      <c r="O21" s="1"/>
      <c r="P21" s="1">
        <f t="shared" si="3"/>
        <v>14.4</v>
      </c>
      <c r="Q21" s="5">
        <v>30</v>
      </c>
      <c r="R21" s="5">
        <v>60</v>
      </c>
      <c r="S21" s="5"/>
      <c r="T21" s="5">
        <f t="shared" si="13"/>
        <v>60</v>
      </c>
      <c r="U21" s="5">
        <v>150</v>
      </c>
      <c r="V21" s="1"/>
      <c r="W21" s="1">
        <f t="shared" si="14"/>
        <v>24.861111111111111</v>
      </c>
      <c r="X21" s="1">
        <f t="shared" si="4"/>
        <v>20.694444444444443</v>
      </c>
      <c r="Y21" s="1">
        <v>28.4</v>
      </c>
      <c r="Z21" s="1">
        <v>10.8</v>
      </c>
      <c r="AA21" s="1">
        <v>14.2</v>
      </c>
      <c r="AB21" s="1">
        <v>0</v>
      </c>
      <c r="AC21" s="1">
        <v>8</v>
      </c>
      <c r="AD21" s="1"/>
      <c r="AE21" s="1">
        <f t="shared" si="5"/>
        <v>0</v>
      </c>
      <c r="AF21" s="1">
        <f t="shared" si="6"/>
        <v>7.1999999999999993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35</v>
      </c>
      <c r="C22" s="1"/>
      <c r="D22" s="1">
        <v>102.075</v>
      </c>
      <c r="E22" s="1">
        <v>27.72</v>
      </c>
      <c r="F22" s="1">
        <v>61.393999999999998</v>
      </c>
      <c r="G22" s="6">
        <v>1</v>
      </c>
      <c r="H22" s="1">
        <v>45</v>
      </c>
      <c r="I22" s="1" t="s">
        <v>40</v>
      </c>
      <c r="J22" s="1">
        <v>27</v>
      </c>
      <c r="K22" s="1">
        <f t="shared" si="2"/>
        <v>0.71999999999999886</v>
      </c>
      <c r="L22" s="1"/>
      <c r="M22" s="1"/>
      <c r="N22" s="1">
        <v>150</v>
      </c>
      <c r="O22" s="1"/>
      <c r="P22" s="1">
        <f t="shared" si="3"/>
        <v>5.5439999999999996</v>
      </c>
      <c r="Q22" s="5">
        <v>20</v>
      </c>
      <c r="R22" s="5">
        <v>50</v>
      </c>
      <c r="S22" s="5"/>
      <c r="T22" s="5">
        <f t="shared" si="13"/>
        <v>50</v>
      </c>
      <c r="U22" s="5">
        <v>100</v>
      </c>
      <c r="V22" s="1"/>
      <c r="W22" s="1">
        <f t="shared" si="14"/>
        <v>47.148989898989903</v>
      </c>
      <c r="X22" s="1">
        <f t="shared" si="4"/>
        <v>38.130230880230883</v>
      </c>
      <c r="Y22" s="1">
        <v>14.757</v>
      </c>
      <c r="Z22" s="1">
        <v>3.2056</v>
      </c>
      <c r="AA22" s="1">
        <v>0</v>
      </c>
      <c r="AB22" s="1">
        <v>0</v>
      </c>
      <c r="AC22" s="1">
        <v>0</v>
      </c>
      <c r="AD22" s="1" t="s">
        <v>55</v>
      </c>
      <c r="AE22" s="1">
        <f t="shared" si="5"/>
        <v>0</v>
      </c>
      <c r="AF22" s="1">
        <f t="shared" si="6"/>
        <v>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32</v>
      </c>
      <c r="C23" s="1">
        <v>314</v>
      </c>
      <c r="D23" s="1">
        <v>249</v>
      </c>
      <c r="E23" s="1">
        <v>334</v>
      </c>
      <c r="F23" s="1">
        <v>86</v>
      </c>
      <c r="G23" s="6">
        <v>0.25</v>
      </c>
      <c r="H23" s="1">
        <v>120</v>
      </c>
      <c r="I23" s="1" t="s">
        <v>33</v>
      </c>
      <c r="J23" s="1">
        <v>334</v>
      </c>
      <c r="K23" s="1">
        <f t="shared" si="2"/>
        <v>0</v>
      </c>
      <c r="L23" s="1"/>
      <c r="M23" s="1"/>
      <c r="N23" s="1">
        <v>300</v>
      </c>
      <c r="O23" s="1">
        <v>300</v>
      </c>
      <c r="P23" s="1">
        <f t="shared" si="3"/>
        <v>66.8</v>
      </c>
      <c r="Q23" s="5">
        <f t="shared" ref="Q23:Q28" si="15">12.5*P23-O23-N23-F23</f>
        <v>149</v>
      </c>
      <c r="R23" s="5">
        <v>30</v>
      </c>
      <c r="S23" s="5"/>
      <c r="T23" s="5">
        <f t="shared" si="13"/>
        <v>30</v>
      </c>
      <c r="U23" s="5">
        <v>300</v>
      </c>
      <c r="V23" s="11">
        <f>Y23/(Z23/100)-100</f>
        <v>28.014184397163149</v>
      </c>
      <c r="W23" s="1">
        <f t="shared" si="14"/>
        <v>10.718562874251498</v>
      </c>
      <c r="X23" s="1">
        <f t="shared" si="4"/>
        <v>10.269461077844312</v>
      </c>
      <c r="Y23" s="1">
        <v>72.2</v>
      </c>
      <c r="Z23" s="1">
        <v>56.4</v>
      </c>
      <c r="AA23" s="1">
        <v>51.2</v>
      </c>
      <c r="AB23" s="1">
        <v>41</v>
      </c>
      <c r="AC23" s="1">
        <v>38.6</v>
      </c>
      <c r="AD23" s="1"/>
      <c r="AE23" s="1">
        <f t="shared" si="5"/>
        <v>0</v>
      </c>
      <c r="AF23" s="1">
        <f t="shared" si="6"/>
        <v>7.5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35</v>
      </c>
      <c r="C24" s="1">
        <v>64.084999999999994</v>
      </c>
      <c r="D24" s="1">
        <v>40.579000000000001</v>
      </c>
      <c r="E24" s="1">
        <v>40.362000000000002</v>
      </c>
      <c r="F24" s="1">
        <v>61.695999999999998</v>
      </c>
      <c r="G24" s="6">
        <v>1</v>
      </c>
      <c r="H24" s="1">
        <v>120</v>
      </c>
      <c r="I24" s="1" t="s">
        <v>33</v>
      </c>
      <c r="J24" s="1">
        <v>38.200000000000003</v>
      </c>
      <c r="K24" s="1">
        <f t="shared" si="2"/>
        <v>2.161999999999999</v>
      </c>
      <c r="L24" s="1"/>
      <c r="M24" s="1"/>
      <c r="N24" s="1">
        <v>0</v>
      </c>
      <c r="O24" s="1"/>
      <c r="P24" s="1">
        <f t="shared" si="3"/>
        <v>8.0724</v>
      </c>
      <c r="Q24" s="5">
        <f t="shared" si="15"/>
        <v>39.209000000000003</v>
      </c>
      <c r="R24" s="5">
        <v>60</v>
      </c>
      <c r="S24" s="5"/>
      <c r="T24" s="5">
        <f t="shared" si="13"/>
        <v>60</v>
      </c>
      <c r="U24" s="5">
        <v>70</v>
      </c>
      <c r="V24" s="1"/>
      <c r="W24" s="1">
        <f t="shared" si="14"/>
        <v>15.07556612655468</v>
      </c>
      <c r="X24" s="1">
        <f t="shared" si="4"/>
        <v>7.6428323670779443</v>
      </c>
      <c r="Y24" s="1">
        <v>3.9207999999999998</v>
      </c>
      <c r="Z24" s="1">
        <v>5.1222000000000003</v>
      </c>
      <c r="AA24" s="1">
        <v>3.2136</v>
      </c>
      <c r="AB24" s="1">
        <v>7.270999999999999</v>
      </c>
      <c r="AC24" s="1">
        <v>3.8553999999999999</v>
      </c>
      <c r="AD24" s="1" t="s">
        <v>58</v>
      </c>
      <c r="AE24" s="1">
        <f t="shared" si="5"/>
        <v>0</v>
      </c>
      <c r="AF24" s="1">
        <f t="shared" si="6"/>
        <v>60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296</v>
      </c>
      <c r="D25" s="1">
        <v>392</v>
      </c>
      <c r="E25" s="1">
        <v>245</v>
      </c>
      <c r="F25" s="1">
        <v>396</v>
      </c>
      <c r="G25" s="6">
        <v>0.4</v>
      </c>
      <c r="H25" s="1">
        <v>45</v>
      </c>
      <c r="I25" s="1" t="s">
        <v>33</v>
      </c>
      <c r="J25" s="1">
        <v>245</v>
      </c>
      <c r="K25" s="1">
        <f t="shared" si="2"/>
        <v>0</v>
      </c>
      <c r="L25" s="1"/>
      <c r="M25" s="1"/>
      <c r="N25" s="1">
        <v>100</v>
      </c>
      <c r="O25" s="1"/>
      <c r="P25" s="1">
        <f t="shared" si="3"/>
        <v>49</v>
      </c>
      <c r="Q25" s="5">
        <f t="shared" si="15"/>
        <v>116.5</v>
      </c>
      <c r="R25" s="5">
        <v>170</v>
      </c>
      <c r="S25" s="5"/>
      <c r="T25" s="5">
        <f t="shared" si="13"/>
        <v>170</v>
      </c>
      <c r="U25" s="5">
        <v>350</v>
      </c>
      <c r="V25" s="1"/>
      <c r="W25" s="1">
        <f>(F25+N25+O25+R25)/P25</f>
        <v>13.591836734693878</v>
      </c>
      <c r="X25" s="1">
        <f t="shared" si="4"/>
        <v>10.122448979591837</v>
      </c>
      <c r="Y25" s="1">
        <v>47.2</v>
      </c>
      <c r="Z25" s="1">
        <v>58.4</v>
      </c>
      <c r="AA25" s="1">
        <v>55.4</v>
      </c>
      <c r="AB25" s="1">
        <v>38.200000000000003</v>
      </c>
      <c r="AC25" s="1">
        <v>29</v>
      </c>
      <c r="AD25" s="1"/>
      <c r="AE25" s="1">
        <f t="shared" si="5"/>
        <v>0</v>
      </c>
      <c r="AF25" s="1">
        <f t="shared" si="6"/>
        <v>68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120.31</v>
      </c>
      <c r="D26" s="1">
        <v>49.192999999999998</v>
      </c>
      <c r="E26" s="1">
        <v>142.29599999999999</v>
      </c>
      <c r="F26" s="1">
        <v>8.4209999999999994</v>
      </c>
      <c r="G26" s="6">
        <v>1</v>
      </c>
      <c r="H26" s="1">
        <v>45</v>
      </c>
      <c r="I26" s="1" t="s">
        <v>33</v>
      </c>
      <c r="J26" s="1">
        <v>146.5</v>
      </c>
      <c r="K26" s="1">
        <f t="shared" si="2"/>
        <v>-4.2040000000000077</v>
      </c>
      <c r="L26" s="1"/>
      <c r="M26" s="1"/>
      <c r="N26" s="1">
        <v>169</v>
      </c>
      <c r="O26" s="1"/>
      <c r="P26" s="1">
        <f t="shared" si="3"/>
        <v>28.459199999999999</v>
      </c>
      <c r="Q26" s="5">
        <f t="shared" si="15"/>
        <v>178.31900000000002</v>
      </c>
      <c r="R26" s="5">
        <v>220</v>
      </c>
      <c r="S26" s="5">
        <v>150</v>
      </c>
      <c r="T26" s="5">
        <f t="shared" si="13"/>
        <v>70</v>
      </c>
      <c r="U26" s="5">
        <v>300</v>
      </c>
      <c r="V26" s="11">
        <f>Y26/(Z26/100)-100</f>
        <v>48.196613011827793</v>
      </c>
      <c r="W26" s="1">
        <f t="shared" si="14"/>
        <v>13.964587901276213</v>
      </c>
      <c r="X26" s="1">
        <f t="shared" si="4"/>
        <v>6.2342230280541964</v>
      </c>
      <c r="Y26" s="1">
        <v>23.33</v>
      </c>
      <c r="Z26" s="1">
        <v>15.742599999999999</v>
      </c>
      <c r="AA26" s="1">
        <v>15.0556</v>
      </c>
      <c r="AB26" s="1">
        <v>20.428000000000001</v>
      </c>
      <c r="AC26" s="1">
        <v>11.127000000000001</v>
      </c>
      <c r="AD26" s="1"/>
      <c r="AE26" s="1">
        <f t="shared" si="5"/>
        <v>150</v>
      </c>
      <c r="AF26" s="1">
        <f t="shared" si="6"/>
        <v>70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165.32900000000001</v>
      </c>
      <c r="D27" s="1">
        <v>545.70000000000005</v>
      </c>
      <c r="E27" s="1">
        <v>302.03899999999999</v>
      </c>
      <c r="F27" s="1">
        <v>349.09500000000003</v>
      </c>
      <c r="G27" s="6">
        <v>1</v>
      </c>
      <c r="H27" s="1">
        <v>60</v>
      </c>
      <c r="I27" s="1" t="s">
        <v>42</v>
      </c>
      <c r="J27" s="1">
        <v>285.65699999999998</v>
      </c>
      <c r="K27" s="1">
        <f t="shared" si="2"/>
        <v>16.382000000000005</v>
      </c>
      <c r="L27" s="1"/>
      <c r="M27" s="1"/>
      <c r="N27" s="1">
        <v>134</v>
      </c>
      <c r="O27" s="1"/>
      <c r="P27" s="1">
        <f t="shared" si="3"/>
        <v>60.407799999999995</v>
      </c>
      <c r="Q27" s="5">
        <f>14*P27-O27-N27-F27</f>
        <v>362.61419999999987</v>
      </c>
      <c r="R27" s="5">
        <v>420</v>
      </c>
      <c r="S27" s="5">
        <v>250</v>
      </c>
      <c r="T27" s="5">
        <f t="shared" si="13"/>
        <v>170</v>
      </c>
      <c r="U27" s="5">
        <v>500</v>
      </c>
      <c r="V27" s="1"/>
      <c r="W27" s="1">
        <f t="shared" si="14"/>
        <v>14.949973347812701</v>
      </c>
      <c r="X27" s="1">
        <f t="shared" si="4"/>
        <v>7.9972288346869123</v>
      </c>
      <c r="Y27" s="1">
        <v>52.319000000000003</v>
      </c>
      <c r="Z27" s="1">
        <v>56.290200000000013</v>
      </c>
      <c r="AA27" s="1">
        <v>37.010000000000012</v>
      </c>
      <c r="AB27" s="1">
        <v>51.564800000000012</v>
      </c>
      <c r="AC27" s="1">
        <v>45.231200000000001</v>
      </c>
      <c r="AD27" s="1"/>
      <c r="AE27" s="1">
        <f t="shared" si="5"/>
        <v>250</v>
      </c>
      <c r="AF27" s="1">
        <f t="shared" si="6"/>
        <v>170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146</v>
      </c>
      <c r="D28" s="1">
        <v>169</v>
      </c>
      <c r="E28" s="1">
        <v>244</v>
      </c>
      <c r="F28" s="1">
        <v>-4</v>
      </c>
      <c r="G28" s="6">
        <v>0.22</v>
      </c>
      <c r="H28" s="1">
        <v>120</v>
      </c>
      <c r="I28" s="1" t="s">
        <v>33</v>
      </c>
      <c r="J28" s="1">
        <v>299</v>
      </c>
      <c r="K28" s="1">
        <f t="shared" si="2"/>
        <v>-55</v>
      </c>
      <c r="L28" s="1"/>
      <c r="M28" s="1"/>
      <c r="N28" s="1">
        <v>250</v>
      </c>
      <c r="O28" s="1">
        <v>250</v>
      </c>
      <c r="P28" s="1">
        <f t="shared" si="3"/>
        <v>48.8</v>
      </c>
      <c r="Q28" s="5">
        <f t="shared" si="15"/>
        <v>114</v>
      </c>
      <c r="R28" s="5">
        <v>250</v>
      </c>
      <c r="S28" s="5">
        <v>150</v>
      </c>
      <c r="T28" s="5">
        <f t="shared" si="13"/>
        <v>100</v>
      </c>
      <c r="U28" s="5">
        <v>400</v>
      </c>
      <c r="V28" s="11">
        <f>Y28/(Z28/100)-100</f>
        <v>60.119047619047592</v>
      </c>
      <c r="W28" s="1">
        <f t="shared" si="14"/>
        <v>15.28688524590164</v>
      </c>
      <c r="X28" s="1">
        <f t="shared" si="4"/>
        <v>10.163934426229508</v>
      </c>
      <c r="Y28" s="1">
        <v>53.8</v>
      </c>
      <c r="Z28" s="1">
        <v>33.6</v>
      </c>
      <c r="AA28" s="1">
        <v>33.4</v>
      </c>
      <c r="AB28" s="1">
        <v>44.8</v>
      </c>
      <c r="AC28" s="1">
        <v>24.6</v>
      </c>
      <c r="AD28" s="1"/>
      <c r="AE28" s="1">
        <f t="shared" si="5"/>
        <v>33</v>
      </c>
      <c r="AF28" s="1">
        <f t="shared" si="6"/>
        <v>22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63</v>
      </c>
      <c r="B29" s="13" t="s">
        <v>35</v>
      </c>
      <c r="C29" s="13">
        <v>-2.78</v>
      </c>
      <c r="D29" s="13"/>
      <c r="E29" s="13"/>
      <c r="F29" s="13">
        <v>-2.78</v>
      </c>
      <c r="G29" s="14">
        <v>0</v>
      </c>
      <c r="H29" s="13">
        <v>45</v>
      </c>
      <c r="I29" s="13" t="s">
        <v>37</v>
      </c>
      <c r="J29" s="13">
        <v>8</v>
      </c>
      <c r="K29" s="13">
        <f t="shared" si="2"/>
        <v>-8</v>
      </c>
      <c r="L29" s="13"/>
      <c r="M29" s="13"/>
      <c r="N29" s="13"/>
      <c r="O29" s="13"/>
      <c r="P29" s="13">
        <f t="shared" si="3"/>
        <v>0</v>
      </c>
      <c r="Q29" s="15"/>
      <c r="R29" s="15"/>
      <c r="S29" s="15"/>
      <c r="T29" s="15"/>
      <c r="U29" s="15"/>
      <c r="V29" s="13"/>
      <c r="W29" s="13" t="e">
        <f t="shared" si="7"/>
        <v>#DIV/0!</v>
      </c>
      <c r="X29" s="13" t="e">
        <f t="shared" si="4"/>
        <v>#DIV/0!</v>
      </c>
      <c r="Y29" s="13">
        <v>6.6079999999999997</v>
      </c>
      <c r="Z29" s="13">
        <v>8.9865999999999993</v>
      </c>
      <c r="AA29" s="13">
        <v>11.324999999999999</v>
      </c>
      <c r="AB29" s="13">
        <v>5.1595999999999993</v>
      </c>
      <c r="AC29" s="13">
        <v>9.6836000000000002</v>
      </c>
      <c r="AD29" s="13" t="s">
        <v>64</v>
      </c>
      <c r="AE29" s="13">
        <f t="shared" si="5"/>
        <v>0</v>
      </c>
      <c r="AF29" s="13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132.5</v>
      </c>
      <c r="D30" s="1">
        <v>200.35900000000001</v>
      </c>
      <c r="E30" s="1">
        <v>131.35300000000001</v>
      </c>
      <c r="F30" s="1">
        <v>197.43199999999999</v>
      </c>
      <c r="G30" s="6">
        <v>1</v>
      </c>
      <c r="H30" s="1">
        <v>60</v>
      </c>
      <c r="I30" s="1" t="s">
        <v>42</v>
      </c>
      <c r="J30" s="1">
        <v>124.3</v>
      </c>
      <c r="K30" s="1">
        <f t="shared" si="2"/>
        <v>7.0530000000000115</v>
      </c>
      <c r="L30" s="1"/>
      <c r="M30" s="1"/>
      <c r="N30" s="1">
        <v>0</v>
      </c>
      <c r="O30" s="1"/>
      <c r="P30" s="1">
        <f t="shared" si="3"/>
        <v>26.270600000000002</v>
      </c>
      <c r="Q30" s="5">
        <f>14*P30-O30-N30-F30</f>
        <v>170.35640000000004</v>
      </c>
      <c r="R30" s="5">
        <v>200</v>
      </c>
      <c r="S30" s="5">
        <v>100</v>
      </c>
      <c r="T30" s="5">
        <f>R30-S30</f>
        <v>100</v>
      </c>
      <c r="U30" s="5">
        <v>200</v>
      </c>
      <c r="V30" s="1"/>
      <c r="W30" s="1">
        <f>(F30+N30+O30+R30)/P30</f>
        <v>15.128394478999338</v>
      </c>
      <c r="X30" s="1">
        <f t="shared" si="4"/>
        <v>7.5153213097531069</v>
      </c>
      <c r="Y30" s="1">
        <v>15.407400000000001</v>
      </c>
      <c r="Z30" s="1">
        <v>24.664200000000001</v>
      </c>
      <c r="AA30" s="1">
        <v>21.389800000000001</v>
      </c>
      <c r="AB30" s="1">
        <v>12.196199999999999</v>
      </c>
      <c r="AC30" s="1">
        <v>20.086400000000001</v>
      </c>
      <c r="AD30" s="1"/>
      <c r="AE30" s="1">
        <f t="shared" si="5"/>
        <v>100</v>
      </c>
      <c r="AF30" s="1">
        <f t="shared" si="6"/>
        <v>100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66</v>
      </c>
      <c r="B31" s="13" t="s">
        <v>32</v>
      </c>
      <c r="C31" s="13">
        <v>-2</v>
      </c>
      <c r="D31" s="13">
        <v>2</v>
      </c>
      <c r="E31" s="13"/>
      <c r="F31" s="13"/>
      <c r="G31" s="14">
        <v>0</v>
      </c>
      <c r="H31" s="13">
        <v>60</v>
      </c>
      <c r="I31" s="13" t="s">
        <v>37</v>
      </c>
      <c r="J31" s="13"/>
      <c r="K31" s="13">
        <f t="shared" si="2"/>
        <v>0</v>
      </c>
      <c r="L31" s="13"/>
      <c r="M31" s="13"/>
      <c r="N31" s="13"/>
      <c r="O31" s="13"/>
      <c r="P31" s="13">
        <f t="shared" si="3"/>
        <v>0</v>
      </c>
      <c r="Q31" s="15"/>
      <c r="R31" s="15"/>
      <c r="S31" s="15"/>
      <c r="T31" s="15"/>
      <c r="U31" s="15"/>
      <c r="V31" s="13"/>
      <c r="W31" s="13" t="e">
        <f t="shared" si="7"/>
        <v>#DIV/0!</v>
      </c>
      <c r="X31" s="13" t="e">
        <f t="shared" si="4"/>
        <v>#DIV/0!</v>
      </c>
      <c r="Y31" s="13">
        <v>19.399999999999999</v>
      </c>
      <c r="Z31" s="13">
        <v>18.399999999999999</v>
      </c>
      <c r="AA31" s="13">
        <v>15.2</v>
      </c>
      <c r="AB31" s="13">
        <v>20.6</v>
      </c>
      <c r="AC31" s="13">
        <v>8.1999999999999993</v>
      </c>
      <c r="AD31" s="13" t="s">
        <v>67</v>
      </c>
      <c r="AE31" s="13">
        <f t="shared" si="5"/>
        <v>0</v>
      </c>
      <c r="AF31" s="13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32</v>
      </c>
      <c r="C32" s="1">
        <v>217</v>
      </c>
      <c r="D32" s="1">
        <v>162</v>
      </c>
      <c r="E32" s="1">
        <v>138</v>
      </c>
      <c r="F32" s="1">
        <v>206</v>
      </c>
      <c r="G32" s="6">
        <v>0.33</v>
      </c>
      <c r="H32" s="1" t="e">
        <v>#N/A</v>
      </c>
      <c r="I32" s="1" t="s">
        <v>33</v>
      </c>
      <c r="J32" s="1">
        <v>133</v>
      </c>
      <c r="K32" s="1">
        <f t="shared" si="2"/>
        <v>5</v>
      </c>
      <c r="L32" s="1"/>
      <c r="M32" s="1"/>
      <c r="N32" s="1">
        <v>60</v>
      </c>
      <c r="O32" s="1"/>
      <c r="P32" s="1">
        <f t="shared" si="3"/>
        <v>27.6</v>
      </c>
      <c r="Q32" s="5">
        <f t="shared" ref="Q32" si="16">12.5*P32-O32-N32-F32</f>
        <v>79</v>
      </c>
      <c r="R32" s="5">
        <v>110</v>
      </c>
      <c r="S32" s="5"/>
      <c r="T32" s="5">
        <f t="shared" ref="T32:T33" si="17">R32-S32</f>
        <v>110</v>
      </c>
      <c r="U32" s="5">
        <v>150</v>
      </c>
      <c r="V32" s="1"/>
      <c r="W32" s="1">
        <f t="shared" ref="W32:W33" si="18">(F32+N32+O32+R32)/P32</f>
        <v>13.623188405797102</v>
      </c>
      <c r="X32" s="1">
        <f t="shared" si="4"/>
        <v>9.6376811594202891</v>
      </c>
      <c r="Y32" s="1">
        <v>25.4</v>
      </c>
      <c r="Z32" s="1">
        <v>0</v>
      </c>
      <c r="AA32" s="1">
        <v>0</v>
      </c>
      <c r="AB32" s="1">
        <v>0</v>
      </c>
      <c r="AC32" s="1">
        <v>0</v>
      </c>
      <c r="AD32" s="1" t="s">
        <v>69</v>
      </c>
      <c r="AE32" s="1">
        <f t="shared" si="5"/>
        <v>0</v>
      </c>
      <c r="AF32" s="1">
        <f t="shared" si="6"/>
        <v>36.300000000000004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35</v>
      </c>
      <c r="C33" s="1">
        <v>281.02699999999999</v>
      </c>
      <c r="D33" s="1"/>
      <c r="E33" s="1">
        <v>121.72</v>
      </c>
      <c r="F33" s="1">
        <v>143.518</v>
      </c>
      <c r="G33" s="6">
        <v>1</v>
      </c>
      <c r="H33" s="1">
        <v>45</v>
      </c>
      <c r="I33" s="1" t="s">
        <v>40</v>
      </c>
      <c r="J33" s="1">
        <v>113.09</v>
      </c>
      <c r="K33" s="1">
        <f t="shared" si="2"/>
        <v>8.6299999999999955</v>
      </c>
      <c r="L33" s="1"/>
      <c r="M33" s="1"/>
      <c r="N33" s="1">
        <v>150</v>
      </c>
      <c r="O33" s="1"/>
      <c r="P33" s="1">
        <f t="shared" si="3"/>
        <v>24.344000000000001</v>
      </c>
      <c r="Q33" s="5">
        <f>14*P33-O33-N33-F33</f>
        <v>47.29800000000003</v>
      </c>
      <c r="R33" s="5">
        <v>70</v>
      </c>
      <c r="S33" s="5"/>
      <c r="T33" s="5">
        <f t="shared" si="17"/>
        <v>70</v>
      </c>
      <c r="U33" s="5">
        <v>200</v>
      </c>
      <c r="V33" s="1"/>
      <c r="W33" s="1">
        <f t="shared" si="18"/>
        <v>14.932550115018074</v>
      </c>
      <c r="X33" s="1">
        <f t="shared" si="4"/>
        <v>12.057098258297733</v>
      </c>
      <c r="Y33" s="1">
        <v>25.3398</v>
      </c>
      <c r="Z33" s="1">
        <v>6.1617999999999986</v>
      </c>
      <c r="AA33" s="1">
        <v>19.9268</v>
      </c>
      <c r="AB33" s="1">
        <v>5.6327999999999996</v>
      </c>
      <c r="AC33" s="1">
        <v>31.396599999999999</v>
      </c>
      <c r="AD33" s="1"/>
      <c r="AE33" s="1">
        <f t="shared" si="5"/>
        <v>0</v>
      </c>
      <c r="AF33" s="1">
        <f t="shared" si="6"/>
        <v>70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71</v>
      </c>
      <c r="B34" s="13" t="s">
        <v>35</v>
      </c>
      <c r="C34" s="13"/>
      <c r="D34" s="13"/>
      <c r="E34" s="13">
        <v>2.0920000000000001</v>
      </c>
      <c r="F34" s="13">
        <v>-2.0920000000000001</v>
      </c>
      <c r="G34" s="14">
        <v>0</v>
      </c>
      <c r="H34" s="13" t="e">
        <v>#N/A</v>
      </c>
      <c r="I34" s="13" t="s">
        <v>37</v>
      </c>
      <c r="J34" s="13">
        <v>2</v>
      </c>
      <c r="K34" s="13">
        <f t="shared" ref="K34:K63" si="19">E34-J34</f>
        <v>9.2000000000000082E-2</v>
      </c>
      <c r="L34" s="13"/>
      <c r="M34" s="13"/>
      <c r="N34" s="13"/>
      <c r="O34" s="13"/>
      <c r="P34" s="13">
        <f t="shared" si="3"/>
        <v>0.41839999999999999</v>
      </c>
      <c r="Q34" s="15"/>
      <c r="R34" s="15"/>
      <c r="S34" s="15"/>
      <c r="T34" s="15"/>
      <c r="U34" s="15"/>
      <c r="V34" s="13"/>
      <c r="W34" s="13">
        <f t="shared" si="7"/>
        <v>-5</v>
      </c>
      <c r="X34" s="13">
        <f t="shared" si="4"/>
        <v>-5</v>
      </c>
      <c r="Y34" s="13">
        <v>4.3999999999999994E-3</v>
      </c>
      <c r="Z34" s="13">
        <v>0</v>
      </c>
      <c r="AA34" s="13">
        <v>0</v>
      </c>
      <c r="AB34" s="13">
        <v>0</v>
      </c>
      <c r="AC34" s="13">
        <v>0</v>
      </c>
      <c r="AD34" s="13"/>
      <c r="AE34" s="13">
        <f t="shared" si="5"/>
        <v>0</v>
      </c>
      <c r="AF34" s="13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72</v>
      </c>
      <c r="B35" s="22" t="s">
        <v>32</v>
      </c>
      <c r="C35" s="22">
        <v>16</v>
      </c>
      <c r="D35" s="22"/>
      <c r="E35" s="22">
        <v>-4</v>
      </c>
      <c r="F35" s="22"/>
      <c r="G35" s="23">
        <v>0.3</v>
      </c>
      <c r="H35" s="22">
        <v>45</v>
      </c>
      <c r="I35" s="22" t="s">
        <v>73</v>
      </c>
      <c r="J35" s="22">
        <v>95</v>
      </c>
      <c r="K35" s="22">
        <f t="shared" si="19"/>
        <v>-99</v>
      </c>
      <c r="L35" s="22"/>
      <c r="M35" s="22"/>
      <c r="N35" s="22"/>
      <c r="O35" s="22"/>
      <c r="P35" s="22">
        <f t="shared" si="3"/>
        <v>-0.8</v>
      </c>
      <c r="Q35" s="24"/>
      <c r="R35" s="5">
        <v>200</v>
      </c>
      <c r="S35" s="5">
        <v>100</v>
      </c>
      <c r="T35" s="5">
        <f>R35-S35</f>
        <v>100</v>
      </c>
      <c r="U35" s="24">
        <v>200</v>
      </c>
      <c r="V35" s="22"/>
      <c r="W35" s="1">
        <f>(F35+N35+O35+R35)/P35</f>
        <v>-250</v>
      </c>
      <c r="X35" s="22">
        <f t="shared" si="4"/>
        <v>0</v>
      </c>
      <c r="Y35" s="22">
        <v>21</v>
      </c>
      <c r="Z35" s="22">
        <v>34</v>
      </c>
      <c r="AA35" s="22">
        <v>22.8</v>
      </c>
      <c r="AB35" s="22">
        <v>36.4</v>
      </c>
      <c r="AC35" s="22">
        <v>34</v>
      </c>
      <c r="AD35" s="22" t="s">
        <v>169</v>
      </c>
      <c r="AE35" s="1">
        <f t="shared" si="5"/>
        <v>30</v>
      </c>
      <c r="AF35" s="1">
        <f t="shared" si="6"/>
        <v>30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74</v>
      </c>
      <c r="B36" s="13" t="s">
        <v>32</v>
      </c>
      <c r="C36" s="13"/>
      <c r="D36" s="13">
        <v>2</v>
      </c>
      <c r="E36" s="12">
        <v>2</v>
      </c>
      <c r="F36" s="13"/>
      <c r="G36" s="14">
        <v>0</v>
      </c>
      <c r="H36" s="13" t="e">
        <v>#N/A</v>
      </c>
      <c r="I36" s="13" t="s">
        <v>37</v>
      </c>
      <c r="J36" s="13">
        <v>2</v>
      </c>
      <c r="K36" s="13">
        <f t="shared" si="19"/>
        <v>0</v>
      </c>
      <c r="L36" s="13"/>
      <c r="M36" s="13"/>
      <c r="N36" s="13"/>
      <c r="O36" s="13"/>
      <c r="P36" s="13">
        <f t="shared" si="3"/>
        <v>0.4</v>
      </c>
      <c r="Q36" s="15"/>
      <c r="R36" s="15"/>
      <c r="S36" s="15"/>
      <c r="T36" s="15"/>
      <c r="U36" s="15"/>
      <c r="V36" s="13"/>
      <c r="W36" s="13">
        <f t="shared" si="7"/>
        <v>0</v>
      </c>
      <c r="X36" s="13">
        <f t="shared" si="4"/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6" t="s">
        <v>159</v>
      </c>
      <c r="AE36" s="13">
        <f t="shared" si="5"/>
        <v>0</v>
      </c>
      <c r="AF36" s="13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32</v>
      </c>
      <c r="C37" s="1">
        <v>38</v>
      </c>
      <c r="D37" s="1">
        <v>90</v>
      </c>
      <c r="E37" s="1">
        <v>81</v>
      </c>
      <c r="F37" s="1">
        <v>38</v>
      </c>
      <c r="G37" s="6">
        <v>0.09</v>
      </c>
      <c r="H37" s="1">
        <v>45</v>
      </c>
      <c r="I37" s="1" t="s">
        <v>33</v>
      </c>
      <c r="J37" s="1">
        <v>79</v>
      </c>
      <c r="K37" s="1">
        <f t="shared" si="19"/>
        <v>2</v>
      </c>
      <c r="L37" s="1"/>
      <c r="M37" s="1"/>
      <c r="N37" s="1">
        <v>200</v>
      </c>
      <c r="O37" s="1"/>
      <c r="P37" s="1">
        <f t="shared" si="3"/>
        <v>16.2</v>
      </c>
      <c r="Q37" s="5">
        <v>30</v>
      </c>
      <c r="R37" s="5">
        <v>50</v>
      </c>
      <c r="S37" s="5"/>
      <c r="T37" s="5">
        <f>R37-S37</f>
        <v>50</v>
      </c>
      <c r="U37" s="5">
        <v>100</v>
      </c>
      <c r="V37" s="1"/>
      <c r="W37" s="1">
        <f>(F37+N37+O37+R37)/P37</f>
        <v>17.777777777777779</v>
      </c>
      <c r="X37" s="1">
        <f t="shared" si="4"/>
        <v>14.691358024691359</v>
      </c>
      <c r="Y37" s="1">
        <v>23.6</v>
      </c>
      <c r="Z37" s="1">
        <v>15.8</v>
      </c>
      <c r="AA37" s="1">
        <v>12</v>
      </c>
      <c r="AB37" s="1">
        <v>17.399999999999999</v>
      </c>
      <c r="AC37" s="1">
        <v>3.2</v>
      </c>
      <c r="AD37" s="1"/>
      <c r="AE37" s="1">
        <f t="shared" si="5"/>
        <v>0</v>
      </c>
      <c r="AF37" s="1">
        <f t="shared" si="6"/>
        <v>4.5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76</v>
      </c>
      <c r="B38" s="13" t="s">
        <v>32</v>
      </c>
      <c r="C38" s="13">
        <v>-2</v>
      </c>
      <c r="D38" s="13">
        <v>2</v>
      </c>
      <c r="E38" s="13"/>
      <c r="F38" s="13"/>
      <c r="G38" s="14">
        <v>0</v>
      </c>
      <c r="H38" s="13">
        <v>45</v>
      </c>
      <c r="I38" s="13" t="s">
        <v>37</v>
      </c>
      <c r="J38" s="13">
        <v>2</v>
      </c>
      <c r="K38" s="13">
        <f t="shared" si="19"/>
        <v>-2</v>
      </c>
      <c r="L38" s="13"/>
      <c r="M38" s="13"/>
      <c r="N38" s="13"/>
      <c r="O38" s="13"/>
      <c r="P38" s="13">
        <f t="shared" ref="P38:P69" si="20">E38/5</f>
        <v>0</v>
      </c>
      <c r="Q38" s="15"/>
      <c r="R38" s="15"/>
      <c r="S38" s="15"/>
      <c r="T38" s="15"/>
      <c r="U38" s="15"/>
      <c r="V38" s="13"/>
      <c r="W38" s="13" t="e">
        <f t="shared" si="7"/>
        <v>#DIV/0!</v>
      </c>
      <c r="X38" s="13" t="e">
        <f t="shared" si="4"/>
        <v>#DIV/0!</v>
      </c>
      <c r="Y38" s="13">
        <v>-1</v>
      </c>
      <c r="Z38" s="13">
        <v>-1.8</v>
      </c>
      <c r="AA38" s="13">
        <v>-0.8</v>
      </c>
      <c r="AB38" s="13">
        <v>-2</v>
      </c>
      <c r="AC38" s="13">
        <v>19.399999999999999</v>
      </c>
      <c r="AD38" s="13" t="s">
        <v>77</v>
      </c>
      <c r="AE38" s="13">
        <f t="shared" si="5"/>
        <v>0</v>
      </c>
      <c r="AF38" s="13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78</v>
      </c>
      <c r="B39" s="13" t="s">
        <v>32</v>
      </c>
      <c r="C39" s="13">
        <v>-1</v>
      </c>
      <c r="D39" s="13">
        <v>1</v>
      </c>
      <c r="E39" s="13">
        <v>-1</v>
      </c>
      <c r="F39" s="13"/>
      <c r="G39" s="14">
        <v>0</v>
      </c>
      <c r="H39" s="13">
        <v>45</v>
      </c>
      <c r="I39" s="13" t="s">
        <v>37</v>
      </c>
      <c r="J39" s="13">
        <v>1</v>
      </c>
      <c r="K39" s="13">
        <f t="shared" si="19"/>
        <v>-2</v>
      </c>
      <c r="L39" s="13"/>
      <c r="M39" s="13"/>
      <c r="N39" s="13"/>
      <c r="O39" s="13"/>
      <c r="P39" s="13">
        <f t="shared" si="20"/>
        <v>-0.2</v>
      </c>
      <c r="Q39" s="15"/>
      <c r="R39" s="15"/>
      <c r="S39" s="15"/>
      <c r="T39" s="15"/>
      <c r="U39" s="15"/>
      <c r="V39" s="13"/>
      <c r="W39" s="13">
        <f t="shared" si="7"/>
        <v>0</v>
      </c>
      <c r="X39" s="13">
        <f t="shared" si="4"/>
        <v>0</v>
      </c>
      <c r="Y39" s="13">
        <v>-0.8</v>
      </c>
      <c r="Z39" s="13">
        <v>13.4</v>
      </c>
      <c r="AA39" s="13">
        <v>41</v>
      </c>
      <c r="AB39" s="13">
        <v>36.4</v>
      </c>
      <c r="AC39" s="13">
        <v>38.6</v>
      </c>
      <c r="AD39" s="13" t="s">
        <v>79</v>
      </c>
      <c r="AE39" s="13">
        <f t="shared" si="5"/>
        <v>0</v>
      </c>
      <c r="AF39" s="13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35</v>
      </c>
      <c r="C40" s="1">
        <v>303.97899999999998</v>
      </c>
      <c r="D40" s="1">
        <v>121.28400000000001</v>
      </c>
      <c r="E40" s="1">
        <v>220.77699999999999</v>
      </c>
      <c r="F40" s="1">
        <v>179.065</v>
      </c>
      <c r="G40" s="6">
        <v>1</v>
      </c>
      <c r="H40" s="1">
        <v>45</v>
      </c>
      <c r="I40" s="1" t="s">
        <v>40</v>
      </c>
      <c r="J40" s="1">
        <v>209.2</v>
      </c>
      <c r="K40" s="1">
        <f t="shared" si="19"/>
        <v>11.576999999999998</v>
      </c>
      <c r="L40" s="1"/>
      <c r="M40" s="1"/>
      <c r="N40" s="1">
        <v>120</v>
      </c>
      <c r="O40" s="1"/>
      <c r="P40" s="1">
        <f t="shared" si="20"/>
        <v>44.1554</v>
      </c>
      <c r="Q40" s="5">
        <f t="shared" ref="Q40:Q41" si="21">14*P40-O40-N40-F40</f>
        <v>319.11060000000003</v>
      </c>
      <c r="R40" s="5">
        <v>350</v>
      </c>
      <c r="S40" s="5">
        <v>200</v>
      </c>
      <c r="T40" s="5">
        <f t="shared" ref="T40:T43" si="22">R40-S40</f>
        <v>150</v>
      </c>
      <c r="U40" s="5">
        <v>400</v>
      </c>
      <c r="V40" s="1"/>
      <c r="W40" s="1">
        <f t="shared" ref="W40:W43" si="23">(F40+N40+O40+R40)/P40</f>
        <v>14.699561095585139</v>
      </c>
      <c r="X40" s="1">
        <f t="shared" si="4"/>
        <v>6.7730107755789781</v>
      </c>
      <c r="Y40" s="1">
        <v>31.980399999999999</v>
      </c>
      <c r="Z40" s="1">
        <v>33.96</v>
      </c>
      <c r="AA40" s="1">
        <v>35.0092</v>
      </c>
      <c r="AB40" s="1">
        <v>38.992600000000003</v>
      </c>
      <c r="AC40" s="1">
        <v>7.6109999999999998</v>
      </c>
      <c r="AD40" s="1"/>
      <c r="AE40" s="1">
        <f t="shared" si="5"/>
        <v>200</v>
      </c>
      <c r="AF40" s="1">
        <f t="shared" si="6"/>
        <v>150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32</v>
      </c>
      <c r="C41" s="1">
        <v>743</v>
      </c>
      <c r="D41" s="1">
        <v>600</v>
      </c>
      <c r="E41" s="1">
        <v>765</v>
      </c>
      <c r="F41" s="1">
        <v>423</v>
      </c>
      <c r="G41" s="6">
        <v>0.4</v>
      </c>
      <c r="H41" s="1">
        <v>60</v>
      </c>
      <c r="I41" s="1" t="s">
        <v>42</v>
      </c>
      <c r="J41" s="1">
        <v>759</v>
      </c>
      <c r="K41" s="1">
        <f t="shared" si="19"/>
        <v>6</v>
      </c>
      <c r="L41" s="1"/>
      <c r="M41" s="1"/>
      <c r="N41" s="1">
        <v>525</v>
      </c>
      <c r="O41" s="1">
        <v>525</v>
      </c>
      <c r="P41" s="1">
        <f t="shared" si="20"/>
        <v>153</v>
      </c>
      <c r="Q41" s="5">
        <f t="shared" si="21"/>
        <v>669</v>
      </c>
      <c r="R41" s="5">
        <v>820</v>
      </c>
      <c r="S41" s="5">
        <v>500</v>
      </c>
      <c r="T41" s="5">
        <f t="shared" si="22"/>
        <v>320</v>
      </c>
      <c r="U41" s="5">
        <v>1000</v>
      </c>
      <c r="V41" s="1"/>
      <c r="W41" s="1">
        <f t="shared" si="23"/>
        <v>14.986928104575163</v>
      </c>
      <c r="X41" s="1">
        <f t="shared" si="4"/>
        <v>9.6274509803921564</v>
      </c>
      <c r="Y41" s="1">
        <v>131</v>
      </c>
      <c r="Z41" s="1">
        <v>104</v>
      </c>
      <c r="AA41" s="1">
        <v>113.6</v>
      </c>
      <c r="AB41" s="1">
        <v>71.400000000000006</v>
      </c>
      <c r="AC41" s="1">
        <v>32</v>
      </c>
      <c r="AD41" s="1"/>
      <c r="AE41" s="1">
        <f t="shared" si="5"/>
        <v>200</v>
      </c>
      <c r="AF41" s="1">
        <f t="shared" si="6"/>
        <v>128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32</v>
      </c>
      <c r="C42" s="1">
        <v>195</v>
      </c>
      <c r="D42" s="1"/>
      <c r="E42" s="1">
        <v>36</v>
      </c>
      <c r="F42" s="1">
        <v>156</v>
      </c>
      <c r="G42" s="6">
        <v>0.5</v>
      </c>
      <c r="H42" s="1">
        <v>45</v>
      </c>
      <c r="I42" s="1" t="s">
        <v>33</v>
      </c>
      <c r="J42" s="1">
        <v>36</v>
      </c>
      <c r="K42" s="1">
        <f t="shared" si="19"/>
        <v>0</v>
      </c>
      <c r="L42" s="1"/>
      <c r="M42" s="1"/>
      <c r="N42" s="1">
        <v>0</v>
      </c>
      <c r="O42" s="1"/>
      <c r="P42" s="1">
        <f t="shared" si="20"/>
        <v>7.2</v>
      </c>
      <c r="Q42" s="5"/>
      <c r="R42" s="5">
        <f t="shared" ref="R42" si="24">ROUND(Q42,0)</f>
        <v>0</v>
      </c>
      <c r="S42" s="5"/>
      <c r="T42" s="5">
        <f t="shared" si="22"/>
        <v>0</v>
      </c>
      <c r="U42" s="5"/>
      <c r="V42" s="1"/>
      <c r="W42" s="1">
        <f t="shared" si="23"/>
        <v>21.666666666666668</v>
      </c>
      <c r="X42" s="1">
        <f t="shared" si="4"/>
        <v>21.666666666666668</v>
      </c>
      <c r="Y42" s="1">
        <v>8</v>
      </c>
      <c r="Z42" s="1">
        <v>1.6</v>
      </c>
      <c r="AA42" s="1">
        <v>0</v>
      </c>
      <c r="AB42" s="1">
        <v>0</v>
      </c>
      <c r="AC42" s="1">
        <v>0</v>
      </c>
      <c r="AD42" s="17" t="s">
        <v>166</v>
      </c>
      <c r="AE42" s="1">
        <f t="shared" si="5"/>
        <v>0</v>
      </c>
      <c r="AF42" s="1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32</v>
      </c>
      <c r="C43" s="1">
        <v>8</v>
      </c>
      <c r="D43" s="1"/>
      <c r="E43" s="1">
        <v>10</v>
      </c>
      <c r="F43" s="1">
        <v>-3</v>
      </c>
      <c r="G43" s="6">
        <v>0.5</v>
      </c>
      <c r="H43" s="1">
        <v>45</v>
      </c>
      <c r="I43" s="1" t="s">
        <v>33</v>
      </c>
      <c r="J43" s="1">
        <v>19</v>
      </c>
      <c r="K43" s="1">
        <f t="shared" si="19"/>
        <v>-9</v>
      </c>
      <c r="L43" s="1"/>
      <c r="M43" s="1"/>
      <c r="N43" s="1">
        <v>91</v>
      </c>
      <c r="O43" s="1"/>
      <c r="P43" s="1">
        <f t="shared" si="20"/>
        <v>2</v>
      </c>
      <c r="Q43" s="5">
        <v>40</v>
      </c>
      <c r="R43" s="5">
        <v>50</v>
      </c>
      <c r="S43" s="5"/>
      <c r="T43" s="5">
        <f t="shared" si="22"/>
        <v>50</v>
      </c>
      <c r="U43" s="5">
        <v>100</v>
      </c>
      <c r="V43" s="1"/>
      <c r="W43" s="1">
        <f t="shared" si="23"/>
        <v>69</v>
      </c>
      <c r="X43" s="1">
        <f t="shared" si="4"/>
        <v>44</v>
      </c>
      <c r="Y43" s="1">
        <v>9.8000000000000007</v>
      </c>
      <c r="Z43" s="1">
        <v>0</v>
      </c>
      <c r="AA43" s="1">
        <v>0</v>
      </c>
      <c r="AB43" s="1">
        <v>0</v>
      </c>
      <c r="AC43" s="1">
        <v>0</v>
      </c>
      <c r="AD43" s="1" t="s">
        <v>84</v>
      </c>
      <c r="AE43" s="1">
        <f t="shared" si="5"/>
        <v>0</v>
      </c>
      <c r="AF43" s="1">
        <f t="shared" si="6"/>
        <v>25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85</v>
      </c>
      <c r="B44" s="13" t="s">
        <v>32</v>
      </c>
      <c r="C44" s="13"/>
      <c r="D44" s="13">
        <v>2</v>
      </c>
      <c r="E44" s="13">
        <v>1</v>
      </c>
      <c r="F44" s="13"/>
      <c r="G44" s="14">
        <v>0</v>
      </c>
      <c r="H44" s="13" t="e">
        <v>#N/A</v>
      </c>
      <c r="I44" s="13" t="s">
        <v>37</v>
      </c>
      <c r="J44" s="13">
        <v>2</v>
      </c>
      <c r="K44" s="13">
        <f t="shared" si="19"/>
        <v>-1</v>
      </c>
      <c r="L44" s="13"/>
      <c r="M44" s="13"/>
      <c r="N44" s="13"/>
      <c r="O44" s="13"/>
      <c r="P44" s="13">
        <f t="shared" si="20"/>
        <v>0.2</v>
      </c>
      <c r="Q44" s="15"/>
      <c r="R44" s="15"/>
      <c r="S44" s="15"/>
      <c r="T44" s="15"/>
      <c r="U44" s="15"/>
      <c r="V44" s="13"/>
      <c r="W44" s="13">
        <f t="shared" si="7"/>
        <v>0</v>
      </c>
      <c r="X44" s="13">
        <f t="shared" si="4"/>
        <v>0</v>
      </c>
      <c r="Y44" s="13">
        <v>0</v>
      </c>
      <c r="Z44" s="13">
        <v>0.2</v>
      </c>
      <c r="AA44" s="13">
        <v>8.6</v>
      </c>
      <c r="AB44" s="13">
        <v>47.8</v>
      </c>
      <c r="AC44" s="13">
        <v>72</v>
      </c>
      <c r="AD44" s="13"/>
      <c r="AE44" s="13">
        <f t="shared" si="5"/>
        <v>0</v>
      </c>
      <c r="AF44" s="13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8</v>
      </c>
      <c r="D45" s="1">
        <v>618</v>
      </c>
      <c r="E45" s="1">
        <v>398</v>
      </c>
      <c r="F45" s="1">
        <v>212</v>
      </c>
      <c r="G45" s="6">
        <v>0.4</v>
      </c>
      <c r="H45" s="1">
        <v>60</v>
      </c>
      <c r="I45" s="1" t="s">
        <v>42</v>
      </c>
      <c r="J45" s="1">
        <v>389</v>
      </c>
      <c r="K45" s="1">
        <f t="shared" si="19"/>
        <v>9</v>
      </c>
      <c r="L45" s="1"/>
      <c r="M45" s="1"/>
      <c r="N45" s="1">
        <v>350</v>
      </c>
      <c r="O45" s="1">
        <v>350</v>
      </c>
      <c r="P45" s="1">
        <f t="shared" si="20"/>
        <v>79.599999999999994</v>
      </c>
      <c r="Q45" s="5">
        <f>14*P45-O45-N45-F45</f>
        <v>202.39999999999986</v>
      </c>
      <c r="R45" s="5">
        <v>280</v>
      </c>
      <c r="S45" s="5">
        <v>150</v>
      </c>
      <c r="T45" s="5">
        <f>R45-S45</f>
        <v>130</v>
      </c>
      <c r="U45" s="5">
        <v>400</v>
      </c>
      <c r="V45" s="1"/>
      <c r="W45" s="1">
        <f>(F45+N45+O45+R45)/P45</f>
        <v>14.974874371859297</v>
      </c>
      <c r="X45" s="1">
        <f t="shared" si="4"/>
        <v>11.457286432160805</v>
      </c>
      <c r="Y45" s="1">
        <v>74</v>
      </c>
      <c r="Z45" s="1">
        <v>70.2</v>
      </c>
      <c r="AA45" s="1">
        <v>87.6</v>
      </c>
      <c r="AB45" s="1">
        <v>75.400000000000006</v>
      </c>
      <c r="AC45" s="1">
        <v>37.4</v>
      </c>
      <c r="AD45" s="1"/>
      <c r="AE45" s="1">
        <f t="shared" si="5"/>
        <v>60</v>
      </c>
      <c r="AF45" s="1">
        <f t="shared" si="6"/>
        <v>52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87</v>
      </c>
      <c r="B46" s="13" t="s">
        <v>32</v>
      </c>
      <c r="C46" s="13">
        <v>-6</v>
      </c>
      <c r="D46" s="13"/>
      <c r="E46" s="13"/>
      <c r="F46" s="12">
        <v>-6</v>
      </c>
      <c r="G46" s="14">
        <v>0</v>
      </c>
      <c r="H46" s="13" t="e">
        <v>#N/A</v>
      </c>
      <c r="I46" s="13" t="s">
        <v>37</v>
      </c>
      <c r="J46" s="13"/>
      <c r="K46" s="13">
        <f t="shared" si="19"/>
        <v>0</v>
      </c>
      <c r="L46" s="13"/>
      <c r="M46" s="13"/>
      <c r="N46" s="13"/>
      <c r="O46" s="13"/>
      <c r="P46" s="13">
        <f t="shared" si="20"/>
        <v>0</v>
      </c>
      <c r="Q46" s="15"/>
      <c r="R46" s="15"/>
      <c r="S46" s="15"/>
      <c r="T46" s="15"/>
      <c r="U46" s="15"/>
      <c r="V46" s="13"/>
      <c r="W46" s="13" t="e">
        <f t="shared" si="7"/>
        <v>#DIV/0!</v>
      </c>
      <c r="X46" s="13" t="e">
        <f t="shared" si="4"/>
        <v>#DIV/0!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6" t="s">
        <v>162</v>
      </c>
      <c r="AE46" s="13">
        <f t="shared" si="5"/>
        <v>0</v>
      </c>
      <c r="AF46" s="13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32</v>
      </c>
      <c r="C47" s="1">
        <v>386</v>
      </c>
      <c r="D47" s="1">
        <v>1096</v>
      </c>
      <c r="E47" s="1">
        <v>563</v>
      </c>
      <c r="F47" s="1">
        <v>771</v>
      </c>
      <c r="G47" s="6">
        <v>0.4</v>
      </c>
      <c r="H47" s="1">
        <v>60</v>
      </c>
      <c r="I47" s="1" t="s">
        <v>33</v>
      </c>
      <c r="J47" s="1">
        <v>738</v>
      </c>
      <c r="K47" s="1">
        <f t="shared" si="19"/>
        <v>-175</v>
      </c>
      <c r="L47" s="1"/>
      <c r="M47" s="1"/>
      <c r="N47" s="1">
        <v>250</v>
      </c>
      <c r="O47" s="1">
        <v>250</v>
      </c>
      <c r="P47" s="1">
        <f t="shared" si="20"/>
        <v>112.6</v>
      </c>
      <c r="Q47" s="5">
        <f t="shared" ref="Q47:Q53" si="25">12.5*P47-O47-N47-F47</f>
        <v>136.5</v>
      </c>
      <c r="R47" s="5">
        <v>400</v>
      </c>
      <c r="S47" s="5">
        <v>250</v>
      </c>
      <c r="T47" s="5">
        <f t="shared" ref="T47:T54" si="26">R47-S47</f>
        <v>150</v>
      </c>
      <c r="U47" s="5">
        <v>500</v>
      </c>
      <c r="V47" s="1"/>
      <c r="W47" s="1">
        <f t="shared" ref="W47:W54" si="27">(F47+N47+O47+R47)/P47</f>
        <v>14.840142095914743</v>
      </c>
      <c r="X47" s="1">
        <f t="shared" si="4"/>
        <v>11.287744227353464</v>
      </c>
      <c r="Y47" s="1">
        <v>87.6</v>
      </c>
      <c r="Z47" s="1">
        <v>156.4</v>
      </c>
      <c r="AA47" s="1">
        <v>149</v>
      </c>
      <c r="AB47" s="1">
        <v>46.2</v>
      </c>
      <c r="AC47" s="1">
        <v>54.2</v>
      </c>
      <c r="AD47" s="1"/>
      <c r="AE47" s="1">
        <f t="shared" si="5"/>
        <v>100</v>
      </c>
      <c r="AF47" s="1">
        <f t="shared" si="6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32</v>
      </c>
      <c r="C48" s="1">
        <v>278</v>
      </c>
      <c r="D48" s="1">
        <v>60</v>
      </c>
      <c r="E48" s="1">
        <v>193</v>
      </c>
      <c r="F48" s="1">
        <v>66</v>
      </c>
      <c r="G48" s="6">
        <v>0.1</v>
      </c>
      <c r="H48" s="1">
        <v>45</v>
      </c>
      <c r="I48" s="1" t="s">
        <v>33</v>
      </c>
      <c r="J48" s="1">
        <v>190</v>
      </c>
      <c r="K48" s="1">
        <f t="shared" si="19"/>
        <v>3</v>
      </c>
      <c r="L48" s="1"/>
      <c r="M48" s="1"/>
      <c r="N48" s="1">
        <v>200</v>
      </c>
      <c r="O48" s="1">
        <v>200</v>
      </c>
      <c r="P48" s="1">
        <f t="shared" si="20"/>
        <v>38.6</v>
      </c>
      <c r="Q48" s="5">
        <f t="shared" si="25"/>
        <v>16.5</v>
      </c>
      <c r="R48" s="5">
        <v>100</v>
      </c>
      <c r="S48" s="5"/>
      <c r="T48" s="5">
        <f t="shared" si="26"/>
        <v>100</v>
      </c>
      <c r="U48" s="5">
        <v>200</v>
      </c>
      <c r="V48" s="11">
        <f>Y48/(Z48/100)-100</f>
        <v>71.428571428571416</v>
      </c>
      <c r="W48" s="1">
        <f t="shared" si="27"/>
        <v>14.663212435233159</v>
      </c>
      <c r="X48" s="1">
        <f t="shared" si="4"/>
        <v>12.072538860103627</v>
      </c>
      <c r="Y48" s="1">
        <v>48</v>
      </c>
      <c r="Z48" s="1">
        <v>28</v>
      </c>
      <c r="AA48" s="1">
        <v>37.4</v>
      </c>
      <c r="AB48" s="1">
        <v>29</v>
      </c>
      <c r="AC48" s="1">
        <v>24.2</v>
      </c>
      <c r="AD48" s="1"/>
      <c r="AE48" s="1">
        <f t="shared" si="5"/>
        <v>0</v>
      </c>
      <c r="AF48" s="1">
        <f t="shared" si="6"/>
        <v>10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32</v>
      </c>
      <c r="C49" s="1">
        <v>115</v>
      </c>
      <c r="D49" s="1">
        <v>42</v>
      </c>
      <c r="E49" s="1">
        <v>86</v>
      </c>
      <c r="F49" s="1">
        <v>13</v>
      </c>
      <c r="G49" s="6">
        <v>0.1</v>
      </c>
      <c r="H49" s="1">
        <v>60</v>
      </c>
      <c r="I49" s="1" t="s">
        <v>33</v>
      </c>
      <c r="J49" s="1">
        <v>80</v>
      </c>
      <c r="K49" s="1">
        <f t="shared" si="19"/>
        <v>6</v>
      </c>
      <c r="L49" s="1"/>
      <c r="M49" s="1"/>
      <c r="N49" s="18">
        <v>70</v>
      </c>
      <c r="O49" s="1">
        <v>150</v>
      </c>
      <c r="P49" s="1">
        <f t="shared" si="20"/>
        <v>17.2</v>
      </c>
      <c r="Q49" s="5">
        <v>100</v>
      </c>
      <c r="R49" s="5">
        <f t="shared" ref="R49:R53" si="28">ROUND(Q49,0)</f>
        <v>100</v>
      </c>
      <c r="S49" s="5"/>
      <c r="T49" s="5">
        <f t="shared" si="26"/>
        <v>100</v>
      </c>
      <c r="U49" s="5"/>
      <c r="V49" s="1"/>
      <c r="W49" s="1">
        <f t="shared" si="27"/>
        <v>19.36046511627907</v>
      </c>
      <c r="X49" s="1">
        <f t="shared" si="4"/>
        <v>13.546511627906977</v>
      </c>
      <c r="Y49" s="1">
        <v>29.6</v>
      </c>
      <c r="Z49" s="1">
        <v>11.8</v>
      </c>
      <c r="AA49" s="1">
        <v>10</v>
      </c>
      <c r="AB49" s="1">
        <v>21.6</v>
      </c>
      <c r="AC49" s="1">
        <v>1.4</v>
      </c>
      <c r="AD49" s="1"/>
      <c r="AE49" s="1">
        <f t="shared" si="5"/>
        <v>0</v>
      </c>
      <c r="AF49" s="1">
        <f t="shared" si="6"/>
        <v>10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32</v>
      </c>
      <c r="C50" s="1">
        <v>30</v>
      </c>
      <c r="D50" s="1">
        <v>20</v>
      </c>
      <c r="E50" s="1">
        <v>17</v>
      </c>
      <c r="F50" s="1"/>
      <c r="G50" s="6">
        <v>0.1</v>
      </c>
      <c r="H50" s="1">
        <v>60</v>
      </c>
      <c r="I50" s="1" t="s">
        <v>33</v>
      </c>
      <c r="J50" s="1">
        <v>35</v>
      </c>
      <c r="K50" s="1">
        <f t="shared" si="19"/>
        <v>-18</v>
      </c>
      <c r="L50" s="1"/>
      <c r="M50" s="1"/>
      <c r="N50" s="1">
        <v>180</v>
      </c>
      <c r="O50" s="1"/>
      <c r="P50" s="1">
        <f t="shared" si="20"/>
        <v>3.4</v>
      </c>
      <c r="Q50" s="5">
        <v>30</v>
      </c>
      <c r="R50" s="5">
        <v>45</v>
      </c>
      <c r="S50" s="5"/>
      <c r="T50" s="5">
        <f t="shared" si="26"/>
        <v>45</v>
      </c>
      <c r="U50" s="5">
        <v>70</v>
      </c>
      <c r="V50" s="11">
        <f>Y50/(Z50/100)-100</f>
        <v>76.470588235294116</v>
      </c>
      <c r="W50" s="1">
        <f t="shared" si="27"/>
        <v>66.17647058823529</v>
      </c>
      <c r="X50" s="1">
        <f t="shared" si="4"/>
        <v>52.941176470588239</v>
      </c>
      <c r="Y50" s="1">
        <v>18</v>
      </c>
      <c r="Z50" s="1">
        <v>10.199999999999999</v>
      </c>
      <c r="AA50" s="1">
        <v>0</v>
      </c>
      <c r="AB50" s="1">
        <v>0</v>
      </c>
      <c r="AC50" s="1">
        <v>8.4</v>
      </c>
      <c r="AD50" s="1"/>
      <c r="AE50" s="1">
        <f t="shared" si="5"/>
        <v>0</v>
      </c>
      <c r="AF50" s="1">
        <f t="shared" si="6"/>
        <v>4.5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32</v>
      </c>
      <c r="C51" s="1">
        <v>201</v>
      </c>
      <c r="D51" s="1">
        <v>402</v>
      </c>
      <c r="E51" s="1">
        <v>239</v>
      </c>
      <c r="F51" s="1">
        <v>271</v>
      </c>
      <c r="G51" s="6">
        <v>0.4</v>
      </c>
      <c r="H51" s="1">
        <v>45</v>
      </c>
      <c r="I51" s="1" t="s">
        <v>33</v>
      </c>
      <c r="J51" s="1">
        <v>277</v>
      </c>
      <c r="K51" s="1">
        <f t="shared" si="19"/>
        <v>-38</v>
      </c>
      <c r="L51" s="1"/>
      <c r="M51" s="1"/>
      <c r="N51" s="1">
        <v>90</v>
      </c>
      <c r="O51" s="1"/>
      <c r="P51" s="1">
        <f t="shared" si="20"/>
        <v>47.8</v>
      </c>
      <c r="Q51" s="5">
        <f t="shared" si="25"/>
        <v>236.5</v>
      </c>
      <c r="R51" s="5">
        <v>300</v>
      </c>
      <c r="S51" s="5">
        <v>200</v>
      </c>
      <c r="T51" s="5">
        <f t="shared" si="26"/>
        <v>100</v>
      </c>
      <c r="U51" s="5">
        <v>350</v>
      </c>
      <c r="V51" s="1"/>
      <c r="W51" s="1">
        <f t="shared" si="27"/>
        <v>13.828451882845188</v>
      </c>
      <c r="X51" s="1">
        <f t="shared" si="4"/>
        <v>7.5523012552301259</v>
      </c>
      <c r="Y51" s="1">
        <v>43.2</v>
      </c>
      <c r="Z51" s="1">
        <v>55.6</v>
      </c>
      <c r="AA51" s="1">
        <v>51</v>
      </c>
      <c r="AB51" s="1">
        <v>17.600000000000001</v>
      </c>
      <c r="AC51" s="1">
        <v>55.4</v>
      </c>
      <c r="AD51" s="1"/>
      <c r="AE51" s="1">
        <f t="shared" si="5"/>
        <v>80</v>
      </c>
      <c r="AF51" s="1">
        <f t="shared" si="6"/>
        <v>40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35</v>
      </c>
      <c r="C52" s="1">
        <v>205.506</v>
      </c>
      <c r="D52" s="1"/>
      <c r="E52" s="1">
        <v>143.57599999999999</v>
      </c>
      <c r="F52" s="1">
        <v>27.875</v>
      </c>
      <c r="G52" s="6">
        <v>1</v>
      </c>
      <c r="H52" s="1">
        <v>60</v>
      </c>
      <c r="I52" s="1" t="s">
        <v>42</v>
      </c>
      <c r="J52" s="1">
        <v>139.6</v>
      </c>
      <c r="K52" s="1">
        <f t="shared" si="19"/>
        <v>3.9759999999999991</v>
      </c>
      <c r="L52" s="1"/>
      <c r="M52" s="1"/>
      <c r="N52" s="1">
        <v>176</v>
      </c>
      <c r="O52" s="1">
        <v>150</v>
      </c>
      <c r="P52" s="1">
        <f t="shared" si="20"/>
        <v>28.715199999999999</v>
      </c>
      <c r="Q52" s="5">
        <f>14*P52-O52-N52-F52</f>
        <v>48.13779999999997</v>
      </c>
      <c r="R52" s="5">
        <v>80</v>
      </c>
      <c r="S52" s="5"/>
      <c r="T52" s="5">
        <f t="shared" si="26"/>
        <v>80</v>
      </c>
      <c r="U52" s="5">
        <v>150</v>
      </c>
      <c r="V52" s="11">
        <f>Y52/(AA52/100)-100</f>
        <v>61.166178334684048</v>
      </c>
      <c r="W52" s="1">
        <f t="shared" si="27"/>
        <v>15.109593525380287</v>
      </c>
      <c r="X52" s="1">
        <f t="shared" si="4"/>
        <v>12.323612581489943</v>
      </c>
      <c r="Y52" s="1">
        <v>31.023199999999999</v>
      </c>
      <c r="Z52" s="1">
        <v>6.2249999999999996</v>
      </c>
      <c r="AA52" s="1">
        <v>19.249199999999998</v>
      </c>
      <c r="AB52" s="1">
        <v>17.399000000000001</v>
      </c>
      <c r="AC52" s="1">
        <v>8.8141999999999996</v>
      </c>
      <c r="AD52" s="1"/>
      <c r="AE52" s="1">
        <f t="shared" si="5"/>
        <v>0</v>
      </c>
      <c r="AF52" s="1">
        <f t="shared" si="6"/>
        <v>80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35</v>
      </c>
      <c r="C53" s="1">
        <v>160.4</v>
      </c>
      <c r="D53" s="1">
        <v>242.52799999999999</v>
      </c>
      <c r="E53" s="1">
        <v>223.48500000000001</v>
      </c>
      <c r="F53" s="1">
        <v>140.15899999999999</v>
      </c>
      <c r="G53" s="6">
        <v>1</v>
      </c>
      <c r="H53" s="1">
        <v>45</v>
      </c>
      <c r="I53" s="1" t="s">
        <v>33</v>
      </c>
      <c r="J53" s="1">
        <v>221.00700000000001</v>
      </c>
      <c r="K53" s="1">
        <f t="shared" si="19"/>
        <v>2.4780000000000086</v>
      </c>
      <c r="L53" s="1"/>
      <c r="M53" s="1"/>
      <c r="N53" s="1">
        <v>120</v>
      </c>
      <c r="O53" s="1"/>
      <c r="P53" s="1">
        <f t="shared" si="20"/>
        <v>44.697000000000003</v>
      </c>
      <c r="Q53" s="5">
        <f t="shared" si="25"/>
        <v>298.5535000000001</v>
      </c>
      <c r="R53" s="5">
        <f t="shared" si="28"/>
        <v>299</v>
      </c>
      <c r="S53" s="5">
        <v>150</v>
      </c>
      <c r="T53" s="5">
        <f t="shared" si="26"/>
        <v>149</v>
      </c>
      <c r="U53" s="5"/>
      <c r="V53" s="1"/>
      <c r="W53" s="1">
        <f t="shared" si="27"/>
        <v>12.509989484752891</v>
      </c>
      <c r="X53" s="1">
        <f t="shared" si="4"/>
        <v>5.8205024945745798</v>
      </c>
      <c r="Y53" s="1">
        <v>33.734200000000001</v>
      </c>
      <c r="Z53" s="1">
        <v>39.055999999999997</v>
      </c>
      <c r="AA53" s="1">
        <v>35.030799999999999</v>
      </c>
      <c r="AB53" s="1">
        <v>30.536999999999999</v>
      </c>
      <c r="AC53" s="1">
        <v>30.001999999999999</v>
      </c>
      <c r="AD53" s="1"/>
      <c r="AE53" s="1">
        <f t="shared" si="5"/>
        <v>150</v>
      </c>
      <c r="AF53" s="1">
        <f t="shared" si="6"/>
        <v>149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35</v>
      </c>
      <c r="C54" s="1">
        <v>100.2</v>
      </c>
      <c r="D54" s="1">
        <v>12.146000000000001</v>
      </c>
      <c r="E54" s="1">
        <v>68.658000000000001</v>
      </c>
      <c r="F54" s="1">
        <v>33.707000000000001</v>
      </c>
      <c r="G54" s="6">
        <v>1</v>
      </c>
      <c r="H54" s="1">
        <v>45</v>
      </c>
      <c r="I54" s="1" t="s">
        <v>33</v>
      </c>
      <c r="J54" s="1">
        <v>100.164</v>
      </c>
      <c r="K54" s="1">
        <f t="shared" si="19"/>
        <v>-31.506</v>
      </c>
      <c r="L54" s="1"/>
      <c r="M54" s="1"/>
      <c r="N54" s="1">
        <v>130</v>
      </c>
      <c r="O54" s="1"/>
      <c r="P54" s="1">
        <f t="shared" si="20"/>
        <v>13.7316</v>
      </c>
      <c r="Q54" s="5">
        <v>10</v>
      </c>
      <c r="R54" s="5">
        <v>40</v>
      </c>
      <c r="S54" s="5"/>
      <c r="T54" s="5">
        <f t="shared" si="26"/>
        <v>40</v>
      </c>
      <c r="U54" s="5">
        <v>40</v>
      </c>
      <c r="V54" s="11">
        <f>Y54/(Z54/100)-100</f>
        <v>44.984462634530843</v>
      </c>
      <c r="W54" s="1">
        <f t="shared" si="27"/>
        <v>14.83490634740307</v>
      </c>
      <c r="X54" s="1">
        <f t="shared" si="4"/>
        <v>11.921917329371668</v>
      </c>
      <c r="Y54" s="1">
        <v>15.3034</v>
      </c>
      <c r="Z54" s="1">
        <v>10.555199999999999</v>
      </c>
      <c r="AA54" s="1">
        <v>12.042400000000001</v>
      </c>
      <c r="AB54" s="1">
        <v>9.6836000000000002</v>
      </c>
      <c r="AC54" s="1">
        <v>7.3377999999999997</v>
      </c>
      <c r="AD54" s="1"/>
      <c r="AE54" s="1">
        <f t="shared" si="5"/>
        <v>0</v>
      </c>
      <c r="AF54" s="1">
        <f t="shared" si="6"/>
        <v>40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96</v>
      </c>
      <c r="B55" s="13" t="s">
        <v>32</v>
      </c>
      <c r="C55" s="13"/>
      <c r="D55" s="13">
        <v>6</v>
      </c>
      <c r="E55" s="13">
        <v>6</v>
      </c>
      <c r="F55" s="13"/>
      <c r="G55" s="14">
        <v>0</v>
      </c>
      <c r="H55" s="13">
        <v>60</v>
      </c>
      <c r="I55" s="13" t="s">
        <v>37</v>
      </c>
      <c r="J55" s="13">
        <v>6</v>
      </c>
      <c r="K55" s="13">
        <f t="shared" si="19"/>
        <v>0</v>
      </c>
      <c r="L55" s="13"/>
      <c r="M55" s="13"/>
      <c r="N55" s="13"/>
      <c r="O55" s="13"/>
      <c r="P55" s="13">
        <f t="shared" si="20"/>
        <v>1.2</v>
      </c>
      <c r="Q55" s="15"/>
      <c r="R55" s="15"/>
      <c r="S55" s="15"/>
      <c r="T55" s="15"/>
      <c r="U55" s="15"/>
      <c r="V55" s="13"/>
      <c r="W55" s="13">
        <f t="shared" si="7"/>
        <v>0</v>
      </c>
      <c r="X55" s="13">
        <f t="shared" si="4"/>
        <v>0</v>
      </c>
      <c r="Y55" s="13">
        <v>5.2</v>
      </c>
      <c r="Z55" s="13">
        <v>12.2</v>
      </c>
      <c r="AA55" s="13">
        <v>15.6</v>
      </c>
      <c r="AB55" s="13">
        <v>15.2</v>
      </c>
      <c r="AC55" s="13">
        <v>11</v>
      </c>
      <c r="AD55" s="13" t="s">
        <v>97</v>
      </c>
      <c r="AE55" s="13">
        <f t="shared" si="5"/>
        <v>0</v>
      </c>
      <c r="AF55" s="13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32</v>
      </c>
      <c r="C56" s="1">
        <v>55</v>
      </c>
      <c r="D56" s="1">
        <v>88</v>
      </c>
      <c r="E56" s="1">
        <v>42</v>
      </c>
      <c r="F56" s="1">
        <v>60</v>
      </c>
      <c r="G56" s="6">
        <v>0.35</v>
      </c>
      <c r="H56" s="1">
        <v>45</v>
      </c>
      <c r="I56" s="1" t="s">
        <v>33</v>
      </c>
      <c r="J56" s="1">
        <v>48</v>
      </c>
      <c r="K56" s="1">
        <f t="shared" si="19"/>
        <v>-6</v>
      </c>
      <c r="L56" s="1"/>
      <c r="M56" s="1"/>
      <c r="N56" s="1">
        <v>200</v>
      </c>
      <c r="O56" s="1"/>
      <c r="P56" s="1">
        <f t="shared" si="20"/>
        <v>8.4</v>
      </c>
      <c r="Q56" s="5"/>
      <c r="R56" s="5">
        <v>20</v>
      </c>
      <c r="S56" s="5"/>
      <c r="T56" s="5">
        <f t="shared" ref="T56:T59" si="29">R56-S56</f>
        <v>20</v>
      </c>
      <c r="U56" s="5">
        <v>100</v>
      </c>
      <c r="V56" s="1"/>
      <c r="W56" s="1">
        <f t="shared" ref="W56:W59" si="30">(F56+N56+O56+R56)/P56</f>
        <v>33.333333333333329</v>
      </c>
      <c r="X56" s="1">
        <f t="shared" si="4"/>
        <v>30.952380952380953</v>
      </c>
      <c r="Y56" s="1">
        <v>20.8</v>
      </c>
      <c r="Z56" s="1">
        <v>14.4</v>
      </c>
      <c r="AA56" s="1">
        <v>18.2</v>
      </c>
      <c r="AB56" s="1">
        <v>18.8</v>
      </c>
      <c r="AC56" s="1">
        <v>14.4</v>
      </c>
      <c r="AD56" s="1"/>
      <c r="AE56" s="1">
        <f t="shared" si="5"/>
        <v>0</v>
      </c>
      <c r="AF56" s="1">
        <f t="shared" si="6"/>
        <v>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35</v>
      </c>
      <c r="C57" s="1">
        <v>83.745000000000005</v>
      </c>
      <c r="D57" s="1">
        <v>21.184000000000001</v>
      </c>
      <c r="E57" s="1">
        <v>62.442999999999998</v>
      </c>
      <c r="F57" s="1">
        <v>0.46400000000000002</v>
      </c>
      <c r="G57" s="6">
        <v>1</v>
      </c>
      <c r="H57" s="1">
        <v>45</v>
      </c>
      <c r="I57" s="1" t="s">
        <v>33</v>
      </c>
      <c r="J57" s="1">
        <v>79</v>
      </c>
      <c r="K57" s="1">
        <f t="shared" si="19"/>
        <v>-16.557000000000002</v>
      </c>
      <c r="L57" s="1"/>
      <c r="M57" s="1"/>
      <c r="N57" s="1">
        <v>280</v>
      </c>
      <c r="O57" s="1"/>
      <c r="P57" s="1">
        <f t="shared" si="20"/>
        <v>12.4886</v>
      </c>
      <c r="Q57" s="5">
        <v>20</v>
      </c>
      <c r="R57" s="5">
        <v>40</v>
      </c>
      <c r="S57" s="5"/>
      <c r="T57" s="5">
        <f t="shared" si="29"/>
        <v>40</v>
      </c>
      <c r="U57" s="5">
        <v>150</v>
      </c>
      <c r="V57" s="11">
        <f>Y57/(Z57/100)-100</f>
        <v>170.91885392047101</v>
      </c>
      <c r="W57" s="1">
        <f t="shared" si="30"/>
        <v>25.660522396425542</v>
      </c>
      <c r="X57" s="1">
        <f t="shared" si="4"/>
        <v>22.457601332415162</v>
      </c>
      <c r="Y57" s="1">
        <v>26.135000000000002</v>
      </c>
      <c r="Z57" s="1">
        <v>9.6468000000000007</v>
      </c>
      <c r="AA57" s="1">
        <v>12.604799999999999</v>
      </c>
      <c r="AB57" s="1">
        <v>18.558800000000002</v>
      </c>
      <c r="AC57" s="1">
        <v>6.3019999999999996</v>
      </c>
      <c r="AD57" s="1"/>
      <c r="AE57" s="1">
        <f t="shared" si="5"/>
        <v>0</v>
      </c>
      <c r="AF57" s="1">
        <f t="shared" si="6"/>
        <v>40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35</v>
      </c>
      <c r="C58" s="1">
        <v>41.267000000000003</v>
      </c>
      <c r="D58" s="1">
        <v>49.451000000000001</v>
      </c>
      <c r="E58" s="1">
        <v>86.715999999999994</v>
      </c>
      <c r="F58" s="1">
        <v>-0.71</v>
      </c>
      <c r="G58" s="6">
        <v>1</v>
      </c>
      <c r="H58" s="1">
        <v>45</v>
      </c>
      <c r="I58" s="1" t="s">
        <v>33</v>
      </c>
      <c r="J58" s="1">
        <v>82.5</v>
      </c>
      <c r="K58" s="1">
        <f t="shared" si="19"/>
        <v>4.215999999999994</v>
      </c>
      <c r="L58" s="1"/>
      <c r="M58" s="1"/>
      <c r="N58" s="1">
        <v>100</v>
      </c>
      <c r="O58" s="1"/>
      <c r="P58" s="1">
        <f t="shared" si="20"/>
        <v>17.3432</v>
      </c>
      <c r="Q58" s="5">
        <f t="shared" ref="Q58:Q59" si="31">12.5*P58-O58-N58-F58</f>
        <v>117.49999999999999</v>
      </c>
      <c r="R58" s="5">
        <v>140</v>
      </c>
      <c r="S58" s="5"/>
      <c r="T58" s="5">
        <f t="shared" si="29"/>
        <v>140</v>
      </c>
      <c r="U58" s="5">
        <v>200</v>
      </c>
      <c r="V58" s="1"/>
      <c r="W58" s="1">
        <f t="shared" si="30"/>
        <v>13.797338438119841</v>
      </c>
      <c r="X58" s="1">
        <f t="shared" si="4"/>
        <v>5.7250103787075055</v>
      </c>
      <c r="Y58" s="1">
        <v>13.0306</v>
      </c>
      <c r="Z58" s="1">
        <v>4.7771999999999997</v>
      </c>
      <c r="AA58" s="1">
        <v>9.4565999999999999</v>
      </c>
      <c r="AB58" s="1">
        <v>18.686399999999999</v>
      </c>
      <c r="AC58" s="1">
        <v>9.2376000000000005</v>
      </c>
      <c r="AD58" s="1"/>
      <c r="AE58" s="1">
        <f t="shared" si="5"/>
        <v>0</v>
      </c>
      <c r="AF58" s="1">
        <f t="shared" si="6"/>
        <v>140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32</v>
      </c>
      <c r="C59" s="1">
        <v>392</v>
      </c>
      <c r="D59" s="1">
        <v>296</v>
      </c>
      <c r="E59" s="1">
        <v>501</v>
      </c>
      <c r="F59" s="1">
        <v>28</v>
      </c>
      <c r="G59" s="6">
        <v>0.28000000000000003</v>
      </c>
      <c r="H59" s="1">
        <v>45</v>
      </c>
      <c r="I59" s="1" t="s">
        <v>33</v>
      </c>
      <c r="J59" s="1">
        <v>497</v>
      </c>
      <c r="K59" s="1">
        <f t="shared" si="19"/>
        <v>4</v>
      </c>
      <c r="L59" s="1"/>
      <c r="M59" s="1"/>
      <c r="N59" s="1">
        <v>350</v>
      </c>
      <c r="O59" s="1">
        <v>350</v>
      </c>
      <c r="P59" s="1">
        <f t="shared" si="20"/>
        <v>100.2</v>
      </c>
      <c r="Q59" s="5">
        <f t="shared" si="31"/>
        <v>524.5</v>
      </c>
      <c r="R59" s="5">
        <v>600</v>
      </c>
      <c r="S59" s="5">
        <v>350</v>
      </c>
      <c r="T59" s="5">
        <f t="shared" si="29"/>
        <v>250</v>
      </c>
      <c r="U59" s="5">
        <v>750</v>
      </c>
      <c r="V59" s="11">
        <f>Y59/(Z59/100)-100</f>
        <v>28.653295128939845</v>
      </c>
      <c r="W59" s="1">
        <f t="shared" si="30"/>
        <v>13.253493013972056</v>
      </c>
      <c r="X59" s="1">
        <f t="shared" si="4"/>
        <v>7.2654690618762476</v>
      </c>
      <c r="Y59" s="1">
        <v>89.8</v>
      </c>
      <c r="Z59" s="1">
        <v>69.8</v>
      </c>
      <c r="AA59" s="1">
        <v>76.599999999999994</v>
      </c>
      <c r="AB59" s="1">
        <v>16.399999999999999</v>
      </c>
      <c r="AC59" s="1">
        <v>75</v>
      </c>
      <c r="AD59" s="1"/>
      <c r="AE59" s="1">
        <f t="shared" si="5"/>
        <v>98.000000000000014</v>
      </c>
      <c r="AF59" s="1">
        <f t="shared" si="6"/>
        <v>70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102</v>
      </c>
      <c r="B60" s="13" t="s">
        <v>32</v>
      </c>
      <c r="C60" s="13"/>
      <c r="D60" s="13">
        <v>2</v>
      </c>
      <c r="E60" s="12">
        <v>2</v>
      </c>
      <c r="F60" s="13"/>
      <c r="G60" s="14">
        <v>0</v>
      </c>
      <c r="H60" s="13" t="e">
        <v>#N/A</v>
      </c>
      <c r="I60" s="13" t="s">
        <v>37</v>
      </c>
      <c r="J60" s="13">
        <v>4</v>
      </c>
      <c r="K60" s="13">
        <f t="shared" si="19"/>
        <v>-2</v>
      </c>
      <c r="L60" s="13"/>
      <c r="M60" s="13"/>
      <c r="N60" s="13"/>
      <c r="O60" s="13"/>
      <c r="P60" s="13">
        <f t="shared" si="20"/>
        <v>0.4</v>
      </c>
      <c r="Q60" s="15"/>
      <c r="R60" s="15"/>
      <c r="S60" s="15"/>
      <c r="T60" s="15"/>
      <c r="U60" s="15"/>
      <c r="V60" s="13"/>
      <c r="W60" s="13">
        <f t="shared" si="7"/>
        <v>0</v>
      </c>
      <c r="X60" s="13">
        <f t="shared" si="4"/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6" t="s">
        <v>163</v>
      </c>
      <c r="AE60" s="13">
        <f t="shared" si="5"/>
        <v>0</v>
      </c>
      <c r="AF60" s="13">
        <f t="shared" si="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32</v>
      </c>
      <c r="C61" s="1">
        <v>1001</v>
      </c>
      <c r="D61" s="1">
        <v>154</v>
      </c>
      <c r="E61" s="1">
        <v>748</v>
      </c>
      <c r="F61" s="12">
        <f>220+F46</f>
        <v>214</v>
      </c>
      <c r="G61" s="6">
        <v>0.35</v>
      </c>
      <c r="H61" s="1">
        <v>45</v>
      </c>
      <c r="I61" s="1" t="s">
        <v>33</v>
      </c>
      <c r="J61" s="1">
        <v>745</v>
      </c>
      <c r="K61" s="1">
        <f t="shared" si="19"/>
        <v>3</v>
      </c>
      <c r="L61" s="1"/>
      <c r="M61" s="1"/>
      <c r="N61" s="1">
        <v>400</v>
      </c>
      <c r="O61" s="1">
        <v>400</v>
      </c>
      <c r="P61" s="1">
        <f t="shared" si="20"/>
        <v>149.6</v>
      </c>
      <c r="Q61" s="5">
        <f t="shared" ref="Q61:Q75" si="32">12.5*P61-O61-N61-F61</f>
        <v>856</v>
      </c>
      <c r="R61" s="5">
        <v>1000</v>
      </c>
      <c r="S61" s="5">
        <v>600</v>
      </c>
      <c r="T61" s="5">
        <f t="shared" ref="T61:T75" si="33">R61-S61</f>
        <v>400</v>
      </c>
      <c r="U61" s="5">
        <v>1100</v>
      </c>
      <c r="V61" s="1"/>
      <c r="W61" s="1">
        <f t="shared" ref="W61:W75" si="34">(F61+N61+O61+R61)/P61</f>
        <v>13.462566844919786</v>
      </c>
      <c r="X61" s="1">
        <f t="shared" si="4"/>
        <v>6.7780748663101607</v>
      </c>
      <c r="Y61" s="1">
        <v>125.2</v>
      </c>
      <c r="Z61" s="1">
        <v>76.8</v>
      </c>
      <c r="AA61" s="1">
        <v>129.4</v>
      </c>
      <c r="AB61" s="1">
        <v>83</v>
      </c>
      <c r="AC61" s="1">
        <v>119</v>
      </c>
      <c r="AD61" s="10" t="s">
        <v>161</v>
      </c>
      <c r="AE61" s="1">
        <f t="shared" si="5"/>
        <v>210</v>
      </c>
      <c r="AF61" s="1">
        <f t="shared" si="6"/>
        <v>140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32</v>
      </c>
      <c r="C62" s="1">
        <v>685</v>
      </c>
      <c r="D62" s="1">
        <v>160</v>
      </c>
      <c r="E62" s="1">
        <v>544</v>
      </c>
      <c r="F62" s="1">
        <v>179</v>
      </c>
      <c r="G62" s="6">
        <v>0.28000000000000003</v>
      </c>
      <c r="H62" s="1">
        <v>45</v>
      </c>
      <c r="I62" s="1" t="s">
        <v>33</v>
      </c>
      <c r="J62" s="1">
        <v>540</v>
      </c>
      <c r="K62" s="1">
        <f t="shared" si="19"/>
        <v>4</v>
      </c>
      <c r="L62" s="1"/>
      <c r="M62" s="1"/>
      <c r="N62" s="1">
        <v>375</v>
      </c>
      <c r="O62" s="1">
        <v>375</v>
      </c>
      <c r="P62" s="1">
        <f t="shared" si="20"/>
        <v>108.8</v>
      </c>
      <c r="Q62" s="5">
        <f t="shared" si="32"/>
        <v>431</v>
      </c>
      <c r="R62" s="5">
        <v>500</v>
      </c>
      <c r="S62" s="5">
        <v>300</v>
      </c>
      <c r="T62" s="5">
        <f t="shared" si="33"/>
        <v>200</v>
      </c>
      <c r="U62" s="5">
        <v>650</v>
      </c>
      <c r="V62" s="11">
        <f>Y62/(Z62/100)-100</f>
        <v>42.735042735042725</v>
      </c>
      <c r="W62" s="1">
        <f t="shared" si="34"/>
        <v>13.134191176470589</v>
      </c>
      <c r="X62" s="1">
        <f t="shared" si="4"/>
        <v>8.538602941176471</v>
      </c>
      <c r="Y62" s="1">
        <v>100.2</v>
      </c>
      <c r="Z62" s="1">
        <v>70.2</v>
      </c>
      <c r="AA62" s="1">
        <v>103</v>
      </c>
      <c r="AB62" s="1">
        <v>83.4</v>
      </c>
      <c r="AC62" s="1">
        <v>84.8</v>
      </c>
      <c r="AD62" s="1"/>
      <c r="AE62" s="1">
        <f t="shared" si="5"/>
        <v>84.000000000000014</v>
      </c>
      <c r="AF62" s="1">
        <f t="shared" si="6"/>
        <v>56.000000000000007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32</v>
      </c>
      <c r="C63" s="1">
        <v>501</v>
      </c>
      <c r="D63" s="1">
        <v>864</v>
      </c>
      <c r="E63" s="1">
        <v>639</v>
      </c>
      <c r="F63" s="1">
        <v>660</v>
      </c>
      <c r="G63" s="6">
        <v>0.35</v>
      </c>
      <c r="H63" s="1">
        <v>45</v>
      </c>
      <c r="I63" s="1" t="s">
        <v>40</v>
      </c>
      <c r="J63" s="1">
        <v>638</v>
      </c>
      <c r="K63" s="1">
        <f t="shared" si="19"/>
        <v>1</v>
      </c>
      <c r="L63" s="1"/>
      <c r="M63" s="1"/>
      <c r="N63" s="1">
        <v>474</v>
      </c>
      <c r="O63" s="1">
        <v>475</v>
      </c>
      <c r="P63" s="1">
        <f t="shared" si="20"/>
        <v>127.8</v>
      </c>
      <c r="Q63" s="5">
        <f t="shared" ref="Q63:Q64" si="35">14*P63-O63-N63-F63</f>
        <v>180.20000000000005</v>
      </c>
      <c r="R63" s="5">
        <v>220</v>
      </c>
      <c r="S63" s="5">
        <v>100</v>
      </c>
      <c r="T63" s="5">
        <f t="shared" si="33"/>
        <v>120</v>
      </c>
      <c r="U63" s="5">
        <v>300</v>
      </c>
      <c r="V63" s="1"/>
      <c r="W63" s="1">
        <f t="shared" si="34"/>
        <v>14.311424100156495</v>
      </c>
      <c r="X63" s="1">
        <f t="shared" si="4"/>
        <v>12.589984350547731</v>
      </c>
      <c r="Y63" s="1">
        <v>121.8</v>
      </c>
      <c r="Z63" s="1">
        <v>127.2</v>
      </c>
      <c r="AA63" s="1">
        <v>115.6</v>
      </c>
      <c r="AB63" s="1">
        <v>107</v>
      </c>
      <c r="AC63" s="1">
        <v>101.8</v>
      </c>
      <c r="AD63" s="1"/>
      <c r="AE63" s="1">
        <f t="shared" si="5"/>
        <v>35</v>
      </c>
      <c r="AF63" s="1">
        <f t="shared" si="6"/>
        <v>42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32</v>
      </c>
      <c r="C64" s="1">
        <v>837</v>
      </c>
      <c r="D64" s="1">
        <v>160</v>
      </c>
      <c r="E64" s="12">
        <f>696+E36</f>
        <v>698</v>
      </c>
      <c r="F64" s="1">
        <v>76</v>
      </c>
      <c r="G64" s="6">
        <v>0.35</v>
      </c>
      <c r="H64" s="1">
        <v>45</v>
      </c>
      <c r="I64" s="1" t="s">
        <v>40</v>
      </c>
      <c r="J64" s="1">
        <v>717</v>
      </c>
      <c r="K64" s="1">
        <f t="shared" ref="K64:K93" si="36">E64-J64</f>
        <v>-19</v>
      </c>
      <c r="L64" s="1"/>
      <c r="M64" s="1"/>
      <c r="N64" s="1">
        <v>709</v>
      </c>
      <c r="O64" s="1">
        <v>710</v>
      </c>
      <c r="P64" s="1">
        <f t="shared" si="20"/>
        <v>139.6</v>
      </c>
      <c r="Q64" s="5">
        <f t="shared" si="35"/>
        <v>459.39999999999986</v>
      </c>
      <c r="R64" s="5">
        <v>500</v>
      </c>
      <c r="S64" s="5">
        <v>300</v>
      </c>
      <c r="T64" s="5">
        <f t="shared" si="33"/>
        <v>200</v>
      </c>
      <c r="U64" s="5">
        <v>800</v>
      </c>
      <c r="V64" s="11">
        <f>Y64/(Z64/100)-100</f>
        <v>66.666666666666686</v>
      </c>
      <c r="W64" s="1">
        <f t="shared" si="34"/>
        <v>14.29083094555874</v>
      </c>
      <c r="X64" s="1">
        <f t="shared" si="4"/>
        <v>10.709169054441261</v>
      </c>
      <c r="Y64" s="1">
        <v>146</v>
      </c>
      <c r="Z64" s="1">
        <v>87.6</v>
      </c>
      <c r="AA64" s="1">
        <v>121</v>
      </c>
      <c r="AB64" s="1">
        <v>113.8</v>
      </c>
      <c r="AC64" s="1">
        <v>82.6</v>
      </c>
      <c r="AD64" s="10" t="s">
        <v>160</v>
      </c>
      <c r="AE64" s="1">
        <f t="shared" si="5"/>
        <v>105</v>
      </c>
      <c r="AF64" s="1">
        <f t="shared" si="6"/>
        <v>70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32</v>
      </c>
      <c r="C65" s="1">
        <v>104</v>
      </c>
      <c r="D65" s="1">
        <v>64</v>
      </c>
      <c r="E65" s="1">
        <v>127</v>
      </c>
      <c r="F65" s="1"/>
      <c r="G65" s="6">
        <v>0.28000000000000003</v>
      </c>
      <c r="H65" s="1">
        <v>45</v>
      </c>
      <c r="I65" s="1" t="s">
        <v>33</v>
      </c>
      <c r="J65" s="1">
        <v>125</v>
      </c>
      <c r="K65" s="1">
        <f t="shared" si="36"/>
        <v>2</v>
      </c>
      <c r="L65" s="1"/>
      <c r="M65" s="1"/>
      <c r="N65" s="1">
        <v>210</v>
      </c>
      <c r="O65" s="1">
        <v>190</v>
      </c>
      <c r="P65" s="1">
        <f t="shared" si="20"/>
        <v>25.4</v>
      </c>
      <c r="Q65" s="5"/>
      <c r="R65" s="5">
        <v>50</v>
      </c>
      <c r="S65" s="5"/>
      <c r="T65" s="5">
        <f t="shared" si="33"/>
        <v>50</v>
      </c>
      <c r="U65" s="5">
        <v>350</v>
      </c>
      <c r="V65" s="11">
        <f>Y65/(Z65/100)-100</f>
        <v>159.09090909090912</v>
      </c>
      <c r="W65" s="1">
        <f t="shared" si="34"/>
        <v>17.716535433070867</v>
      </c>
      <c r="X65" s="1">
        <f t="shared" si="4"/>
        <v>15.748031496062993</v>
      </c>
      <c r="Y65" s="1">
        <v>34.200000000000003</v>
      </c>
      <c r="Z65" s="1">
        <v>13.2</v>
      </c>
      <c r="AA65" s="1">
        <v>8.6</v>
      </c>
      <c r="AB65" s="1">
        <v>27.8</v>
      </c>
      <c r="AC65" s="1">
        <v>3.2</v>
      </c>
      <c r="AD65" s="1"/>
      <c r="AE65" s="1">
        <f t="shared" si="5"/>
        <v>0</v>
      </c>
      <c r="AF65" s="1">
        <f t="shared" si="6"/>
        <v>14.000000000000002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32</v>
      </c>
      <c r="C66" s="1">
        <v>557</v>
      </c>
      <c r="D66" s="1">
        <v>1696</v>
      </c>
      <c r="E66" s="1">
        <v>954</v>
      </c>
      <c r="F66" s="1">
        <v>1035</v>
      </c>
      <c r="G66" s="6">
        <v>0.41</v>
      </c>
      <c r="H66" s="1">
        <v>45</v>
      </c>
      <c r="I66" s="1" t="s">
        <v>33</v>
      </c>
      <c r="J66" s="1">
        <v>948</v>
      </c>
      <c r="K66" s="1">
        <f t="shared" si="36"/>
        <v>6</v>
      </c>
      <c r="L66" s="1"/>
      <c r="M66" s="1"/>
      <c r="N66" s="1">
        <v>425</v>
      </c>
      <c r="O66" s="1">
        <v>425</v>
      </c>
      <c r="P66" s="1">
        <f t="shared" si="20"/>
        <v>190.8</v>
      </c>
      <c r="Q66" s="5">
        <f t="shared" si="32"/>
        <v>500</v>
      </c>
      <c r="R66" s="5">
        <v>600</v>
      </c>
      <c r="S66" s="5">
        <v>350</v>
      </c>
      <c r="T66" s="5">
        <f t="shared" si="33"/>
        <v>250</v>
      </c>
      <c r="U66" s="5">
        <v>800</v>
      </c>
      <c r="V66" s="1"/>
      <c r="W66" s="1">
        <f t="shared" si="34"/>
        <v>13.024109014675052</v>
      </c>
      <c r="X66" s="1">
        <f t="shared" si="4"/>
        <v>9.8794549266247369</v>
      </c>
      <c r="Y66" s="1">
        <v>191.6</v>
      </c>
      <c r="Z66" s="1">
        <v>210</v>
      </c>
      <c r="AA66" s="1">
        <v>178.6</v>
      </c>
      <c r="AB66" s="1">
        <v>115.6</v>
      </c>
      <c r="AC66" s="1">
        <v>175.2</v>
      </c>
      <c r="AD66" s="1"/>
      <c r="AE66" s="1">
        <f t="shared" si="5"/>
        <v>143.5</v>
      </c>
      <c r="AF66" s="1">
        <f t="shared" si="6"/>
        <v>102.5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32</v>
      </c>
      <c r="C67" s="1">
        <v>343</v>
      </c>
      <c r="D67" s="1"/>
      <c r="E67" s="12">
        <f>149+E104+E19</f>
        <v>170</v>
      </c>
      <c r="F67" s="1">
        <v>2</v>
      </c>
      <c r="G67" s="6">
        <v>0.41</v>
      </c>
      <c r="H67" s="1">
        <v>45</v>
      </c>
      <c r="I67" s="1" t="s">
        <v>40</v>
      </c>
      <c r="J67" s="1">
        <v>567</v>
      </c>
      <c r="K67" s="1">
        <f t="shared" si="36"/>
        <v>-397</v>
      </c>
      <c r="L67" s="1"/>
      <c r="M67" s="1"/>
      <c r="N67" s="1">
        <v>900</v>
      </c>
      <c r="O67" s="1">
        <v>900</v>
      </c>
      <c r="P67" s="1">
        <f t="shared" si="20"/>
        <v>34</v>
      </c>
      <c r="Q67" s="5">
        <v>200</v>
      </c>
      <c r="R67" s="5">
        <v>250</v>
      </c>
      <c r="S67" s="5">
        <v>150</v>
      </c>
      <c r="T67" s="5">
        <f t="shared" si="33"/>
        <v>100</v>
      </c>
      <c r="U67" s="5">
        <v>700</v>
      </c>
      <c r="V67" s="1"/>
      <c r="W67" s="1">
        <f t="shared" si="34"/>
        <v>60.352941176470587</v>
      </c>
      <c r="X67" s="1">
        <f t="shared" si="4"/>
        <v>53</v>
      </c>
      <c r="Y67" s="1">
        <v>153</v>
      </c>
      <c r="Z67" s="1">
        <v>50.8</v>
      </c>
      <c r="AA67" s="1">
        <v>160</v>
      </c>
      <c r="AB67" s="1">
        <v>118.6</v>
      </c>
      <c r="AC67" s="1">
        <v>147</v>
      </c>
      <c r="AD67" s="1" t="s">
        <v>110</v>
      </c>
      <c r="AE67" s="1">
        <f t="shared" si="5"/>
        <v>61.499999999999993</v>
      </c>
      <c r="AF67" s="1">
        <f t="shared" si="6"/>
        <v>41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32</v>
      </c>
      <c r="C68" s="1">
        <v>254</v>
      </c>
      <c r="D68" s="1">
        <v>1000</v>
      </c>
      <c r="E68" s="1">
        <v>640</v>
      </c>
      <c r="F68" s="1">
        <v>481</v>
      </c>
      <c r="G68" s="6">
        <v>0.41</v>
      </c>
      <c r="H68" s="1">
        <v>45</v>
      </c>
      <c r="I68" s="1" t="s">
        <v>33</v>
      </c>
      <c r="J68" s="1">
        <v>632</v>
      </c>
      <c r="K68" s="1">
        <f t="shared" si="36"/>
        <v>8</v>
      </c>
      <c r="L68" s="1"/>
      <c r="M68" s="1"/>
      <c r="N68" s="1">
        <v>205</v>
      </c>
      <c r="O68" s="1">
        <v>205</v>
      </c>
      <c r="P68" s="1">
        <f t="shared" si="20"/>
        <v>128</v>
      </c>
      <c r="Q68" s="5">
        <f t="shared" si="32"/>
        <v>709</v>
      </c>
      <c r="R68" s="5">
        <v>800</v>
      </c>
      <c r="S68" s="5">
        <v>500</v>
      </c>
      <c r="T68" s="5">
        <f t="shared" si="33"/>
        <v>300</v>
      </c>
      <c r="U68" s="5">
        <v>900</v>
      </c>
      <c r="V68" s="1"/>
      <c r="W68" s="1">
        <f t="shared" si="34"/>
        <v>13.2109375</v>
      </c>
      <c r="X68" s="1">
        <f t="shared" si="4"/>
        <v>6.9609375</v>
      </c>
      <c r="Y68" s="1">
        <v>108.4</v>
      </c>
      <c r="Z68" s="1">
        <v>118.2</v>
      </c>
      <c r="AA68" s="1">
        <v>94.8</v>
      </c>
      <c r="AB68" s="1">
        <v>62.811599999999999</v>
      </c>
      <c r="AC68" s="1">
        <v>98.2</v>
      </c>
      <c r="AD68" s="1"/>
      <c r="AE68" s="1">
        <f t="shared" si="5"/>
        <v>205</v>
      </c>
      <c r="AF68" s="1">
        <f t="shared" si="6"/>
        <v>122.99999999999999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32</v>
      </c>
      <c r="C69" s="1">
        <v>32</v>
      </c>
      <c r="D69" s="1">
        <v>42</v>
      </c>
      <c r="E69" s="1">
        <v>50</v>
      </c>
      <c r="F69" s="1">
        <v>15</v>
      </c>
      <c r="G69" s="6">
        <v>0.4</v>
      </c>
      <c r="H69" s="1" t="e">
        <v>#N/A</v>
      </c>
      <c r="I69" s="1" t="s">
        <v>33</v>
      </c>
      <c r="J69" s="1">
        <v>57</v>
      </c>
      <c r="K69" s="1">
        <f t="shared" si="36"/>
        <v>-7</v>
      </c>
      <c r="L69" s="1"/>
      <c r="M69" s="1"/>
      <c r="N69" s="1">
        <v>140</v>
      </c>
      <c r="O69" s="1"/>
      <c r="P69" s="1">
        <f t="shared" si="20"/>
        <v>10</v>
      </c>
      <c r="Q69" s="5">
        <v>20</v>
      </c>
      <c r="R69" s="5">
        <v>30</v>
      </c>
      <c r="S69" s="5"/>
      <c r="T69" s="5">
        <f t="shared" si="33"/>
        <v>30</v>
      </c>
      <c r="U69" s="5">
        <v>70</v>
      </c>
      <c r="V69" s="11">
        <f>Y69/(AA69/100)-100</f>
        <v>38</v>
      </c>
      <c r="W69" s="1">
        <f t="shared" si="34"/>
        <v>18.5</v>
      </c>
      <c r="X69" s="1">
        <f t="shared" si="4"/>
        <v>15.5</v>
      </c>
      <c r="Y69" s="1">
        <v>13.8</v>
      </c>
      <c r="Z69" s="1">
        <v>4.2</v>
      </c>
      <c r="AA69" s="1">
        <v>10</v>
      </c>
      <c r="AB69" s="1">
        <v>0</v>
      </c>
      <c r="AC69" s="1">
        <v>0</v>
      </c>
      <c r="AD69" s="1"/>
      <c r="AE69" s="1">
        <f t="shared" si="5"/>
        <v>0</v>
      </c>
      <c r="AF69" s="1">
        <f t="shared" si="6"/>
        <v>12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35</v>
      </c>
      <c r="C70" s="1">
        <v>99.704999999999998</v>
      </c>
      <c r="D70" s="1"/>
      <c r="E70" s="1">
        <v>5.6539999999999999</v>
      </c>
      <c r="F70" s="1">
        <v>93.423000000000002</v>
      </c>
      <c r="G70" s="6">
        <v>1</v>
      </c>
      <c r="H70" s="1">
        <v>30</v>
      </c>
      <c r="I70" s="1" t="s">
        <v>33</v>
      </c>
      <c r="J70" s="1">
        <v>6</v>
      </c>
      <c r="K70" s="1">
        <f t="shared" si="36"/>
        <v>-0.34600000000000009</v>
      </c>
      <c r="L70" s="1"/>
      <c r="M70" s="1"/>
      <c r="N70" s="1">
        <v>0</v>
      </c>
      <c r="O70" s="1"/>
      <c r="P70" s="1">
        <f t="shared" ref="P70:P107" si="37">E70/5</f>
        <v>1.1308</v>
      </c>
      <c r="Q70" s="5"/>
      <c r="R70" s="5">
        <f t="shared" ref="R70" si="38">ROUND(Q70,0)</f>
        <v>0</v>
      </c>
      <c r="S70" s="5"/>
      <c r="T70" s="5">
        <f t="shared" si="33"/>
        <v>0</v>
      </c>
      <c r="U70" s="5"/>
      <c r="V70" s="1"/>
      <c r="W70" s="1">
        <f t="shared" si="34"/>
        <v>82.616731517509734</v>
      </c>
      <c r="X70" s="1">
        <f t="shared" si="4"/>
        <v>82.616731517509734</v>
      </c>
      <c r="Y70" s="1">
        <v>2.4922</v>
      </c>
      <c r="Z70" s="1">
        <v>3.2423999999999999</v>
      </c>
      <c r="AA70" s="1">
        <v>1.4643999999999999</v>
      </c>
      <c r="AB70" s="1">
        <v>6.1999999999999998E-3</v>
      </c>
      <c r="AC70" s="1">
        <v>4.6311999999999998</v>
      </c>
      <c r="AD70" s="19" t="s">
        <v>114</v>
      </c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32</v>
      </c>
      <c r="C71" s="1">
        <v>45</v>
      </c>
      <c r="D71" s="1">
        <v>23</v>
      </c>
      <c r="E71" s="1">
        <v>46</v>
      </c>
      <c r="F71" s="1">
        <v>13</v>
      </c>
      <c r="G71" s="6">
        <v>0.41</v>
      </c>
      <c r="H71" s="1" t="e">
        <v>#N/A</v>
      </c>
      <c r="I71" s="1" t="s">
        <v>33</v>
      </c>
      <c r="J71" s="1">
        <v>49</v>
      </c>
      <c r="K71" s="1">
        <f t="shared" si="36"/>
        <v>-3</v>
      </c>
      <c r="L71" s="1"/>
      <c r="M71" s="1"/>
      <c r="N71" s="1">
        <v>169</v>
      </c>
      <c r="O71" s="1"/>
      <c r="P71" s="1">
        <f t="shared" si="37"/>
        <v>9.1999999999999993</v>
      </c>
      <c r="Q71" s="5">
        <v>20</v>
      </c>
      <c r="R71" s="5">
        <v>50</v>
      </c>
      <c r="S71" s="5"/>
      <c r="T71" s="5">
        <f t="shared" si="33"/>
        <v>50</v>
      </c>
      <c r="U71" s="5">
        <v>100</v>
      </c>
      <c r="V71" s="1"/>
      <c r="W71" s="1">
        <f t="shared" si="34"/>
        <v>25.217391304347828</v>
      </c>
      <c r="X71" s="1">
        <f t="shared" ref="X71:X107" si="39">(F71+N71+O71)/P71</f>
        <v>19.782608695652176</v>
      </c>
      <c r="Y71" s="1">
        <v>18.399999999999999</v>
      </c>
      <c r="Z71" s="1">
        <v>2.8</v>
      </c>
      <c r="AA71" s="1">
        <v>9.1999999999999993</v>
      </c>
      <c r="AB71" s="1">
        <v>0</v>
      </c>
      <c r="AC71" s="1">
        <v>0</v>
      </c>
      <c r="AD71" s="1"/>
      <c r="AE71" s="1">
        <f t="shared" ref="AE71:AE108" si="40">S71*G71</f>
        <v>0</v>
      </c>
      <c r="AF71" s="1">
        <f t="shared" ref="AF71:AF108" si="41">T71*G71</f>
        <v>20.5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35</v>
      </c>
      <c r="C72" s="1">
        <v>32.72</v>
      </c>
      <c r="D72" s="1">
        <v>4.0780000000000003</v>
      </c>
      <c r="E72" s="1">
        <v>12.59</v>
      </c>
      <c r="F72" s="1">
        <v>23.19</v>
      </c>
      <c r="G72" s="6">
        <v>1</v>
      </c>
      <c r="H72" s="1">
        <v>45</v>
      </c>
      <c r="I72" s="1" t="s">
        <v>33</v>
      </c>
      <c r="J72" s="1">
        <v>13</v>
      </c>
      <c r="K72" s="1">
        <f t="shared" si="36"/>
        <v>-0.41000000000000014</v>
      </c>
      <c r="L72" s="1"/>
      <c r="M72" s="1"/>
      <c r="N72" s="1">
        <v>0</v>
      </c>
      <c r="O72" s="1"/>
      <c r="P72" s="1">
        <f t="shared" si="37"/>
        <v>2.5179999999999998</v>
      </c>
      <c r="Q72" s="5">
        <v>10</v>
      </c>
      <c r="R72" s="5">
        <v>15</v>
      </c>
      <c r="S72" s="5"/>
      <c r="T72" s="5">
        <f t="shared" si="33"/>
        <v>15</v>
      </c>
      <c r="U72" s="5">
        <v>60</v>
      </c>
      <c r="V72" s="1"/>
      <c r="W72" s="1">
        <f t="shared" si="34"/>
        <v>15.16679904686259</v>
      </c>
      <c r="X72" s="1">
        <f t="shared" si="39"/>
        <v>9.2096902303415416</v>
      </c>
      <c r="Y72" s="1">
        <v>2.0684</v>
      </c>
      <c r="Z72" s="1">
        <v>3.008</v>
      </c>
      <c r="AA72" s="1">
        <v>2.7246000000000001</v>
      </c>
      <c r="AB72" s="1">
        <v>2.2770000000000001</v>
      </c>
      <c r="AC72" s="1">
        <v>3.9874000000000001</v>
      </c>
      <c r="AD72" s="1"/>
      <c r="AE72" s="1">
        <f t="shared" si="40"/>
        <v>0</v>
      </c>
      <c r="AF72" s="1">
        <f t="shared" si="41"/>
        <v>15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32</v>
      </c>
      <c r="C73" s="1">
        <v>26</v>
      </c>
      <c r="D73" s="1">
        <v>49</v>
      </c>
      <c r="E73" s="1">
        <v>60</v>
      </c>
      <c r="F73" s="1"/>
      <c r="G73" s="6">
        <v>0.36</v>
      </c>
      <c r="H73" s="1" t="e">
        <v>#N/A</v>
      </c>
      <c r="I73" s="1" t="s">
        <v>33</v>
      </c>
      <c r="J73" s="1">
        <v>76</v>
      </c>
      <c r="K73" s="1">
        <f t="shared" si="36"/>
        <v>-16</v>
      </c>
      <c r="L73" s="1"/>
      <c r="M73" s="1"/>
      <c r="N73" s="1">
        <v>200</v>
      </c>
      <c r="O73" s="1"/>
      <c r="P73" s="1">
        <f t="shared" si="37"/>
        <v>12</v>
      </c>
      <c r="Q73" s="5">
        <v>40</v>
      </c>
      <c r="R73" s="5">
        <v>60</v>
      </c>
      <c r="S73" s="5"/>
      <c r="T73" s="5">
        <f t="shared" si="33"/>
        <v>60</v>
      </c>
      <c r="U73" s="5">
        <v>250</v>
      </c>
      <c r="V73" s="11">
        <f>Y73/(Z73/100)-100</f>
        <v>227.58620689655174</v>
      </c>
      <c r="W73" s="1">
        <f t="shared" si="34"/>
        <v>21.666666666666668</v>
      </c>
      <c r="X73" s="1">
        <f t="shared" si="39"/>
        <v>16.666666666666668</v>
      </c>
      <c r="Y73" s="1">
        <v>19</v>
      </c>
      <c r="Z73" s="1">
        <v>5.8</v>
      </c>
      <c r="AA73" s="1">
        <v>9.4</v>
      </c>
      <c r="AB73" s="1">
        <v>0</v>
      </c>
      <c r="AC73" s="1">
        <v>0</v>
      </c>
      <c r="AD73" s="1"/>
      <c r="AE73" s="1">
        <f t="shared" si="40"/>
        <v>0</v>
      </c>
      <c r="AF73" s="1">
        <f t="shared" si="41"/>
        <v>21.599999999999998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35</v>
      </c>
      <c r="C74" s="1">
        <v>47.500999999999998</v>
      </c>
      <c r="D74" s="1">
        <v>21.437999999999999</v>
      </c>
      <c r="E74" s="1">
        <v>32.472999999999999</v>
      </c>
      <c r="F74" s="1">
        <v>33.003999999999998</v>
      </c>
      <c r="G74" s="6">
        <v>1</v>
      </c>
      <c r="H74" s="1">
        <v>45</v>
      </c>
      <c r="I74" s="1" t="s">
        <v>33</v>
      </c>
      <c r="J74" s="1">
        <v>33</v>
      </c>
      <c r="K74" s="1">
        <f t="shared" si="36"/>
        <v>-0.52700000000000102</v>
      </c>
      <c r="L74" s="1"/>
      <c r="M74" s="1"/>
      <c r="N74" s="1">
        <v>10</v>
      </c>
      <c r="O74" s="1"/>
      <c r="P74" s="1">
        <f t="shared" si="37"/>
        <v>6.4946000000000002</v>
      </c>
      <c r="Q74" s="5">
        <f t="shared" si="32"/>
        <v>38.178500000000007</v>
      </c>
      <c r="R74" s="5">
        <v>45</v>
      </c>
      <c r="S74" s="5"/>
      <c r="T74" s="5">
        <f t="shared" si="33"/>
        <v>45</v>
      </c>
      <c r="U74" s="5">
        <v>60</v>
      </c>
      <c r="V74" s="1"/>
      <c r="W74" s="1">
        <f t="shared" si="34"/>
        <v>13.550334123733561</v>
      </c>
      <c r="X74" s="1">
        <f t="shared" si="39"/>
        <v>6.6215009392418311</v>
      </c>
      <c r="Y74" s="1">
        <v>5.1832000000000003</v>
      </c>
      <c r="Z74" s="1">
        <v>4.6625999999999994</v>
      </c>
      <c r="AA74" s="1">
        <v>5.3002000000000002</v>
      </c>
      <c r="AB74" s="1">
        <v>4.4079999999999986</v>
      </c>
      <c r="AC74" s="1">
        <v>2.8077999999999999</v>
      </c>
      <c r="AD74" s="1"/>
      <c r="AE74" s="1">
        <f t="shared" si="40"/>
        <v>0</v>
      </c>
      <c r="AF74" s="1">
        <f t="shared" si="41"/>
        <v>45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32</v>
      </c>
      <c r="C75" s="1">
        <v>60</v>
      </c>
      <c r="D75" s="1">
        <v>12</v>
      </c>
      <c r="E75" s="1">
        <v>62</v>
      </c>
      <c r="F75" s="1"/>
      <c r="G75" s="6">
        <v>0.41</v>
      </c>
      <c r="H75" s="1" t="e">
        <v>#N/A</v>
      </c>
      <c r="I75" s="1" t="s">
        <v>33</v>
      </c>
      <c r="J75" s="1">
        <v>62</v>
      </c>
      <c r="K75" s="1">
        <f t="shared" si="36"/>
        <v>0</v>
      </c>
      <c r="L75" s="1"/>
      <c r="M75" s="1"/>
      <c r="N75" s="1">
        <v>140</v>
      </c>
      <c r="O75" s="1"/>
      <c r="P75" s="1">
        <f t="shared" si="37"/>
        <v>12.4</v>
      </c>
      <c r="Q75" s="5">
        <f t="shared" si="32"/>
        <v>15</v>
      </c>
      <c r="R75" s="5">
        <v>60</v>
      </c>
      <c r="S75" s="5"/>
      <c r="T75" s="5">
        <f t="shared" si="33"/>
        <v>60</v>
      </c>
      <c r="U75" s="5">
        <v>250</v>
      </c>
      <c r="V75" s="1"/>
      <c r="W75" s="1">
        <f t="shared" si="34"/>
        <v>16.129032258064516</v>
      </c>
      <c r="X75" s="1">
        <f t="shared" si="39"/>
        <v>11.29032258064516</v>
      </c>
      <c r="Y75" s="1">
        <v>13.4</v>
      </c>
      <c r="Z75" s="1">
        <v>5</v>
      </c>
      <c r="AA75" s="1">
        <v>10</v>
      </c>
      <c r="AB75" s="1">
        <v>0</v>
      </c>
      <c r="AC75" s="1">
        <v>0</v>
      </c>
      <c r="AD75" s="1"/>
      <c r="AE75" s="1">
        <f t="shared" si="40"/>
        <v>0</v>
      </c>
      <c r="AF75" s="1">
        <f t="shared" si="41"/>
        <v>24.599999999999998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120</v>
      </c>
      <c r="B76" s="13" t="s">
        <v>35</v>
      </c>
      <c r="C76" s="13">
        <v>27.11</v>
      </c>
      <c r="D76" s="13"/>
      <c r="E76" s="13"/>
      <c r="F76" s="13">
        <v>27.11</v>
      </c>
      <c r="G76" s="14">
        <v>0</v>
      </c>
      <c r="H76" s="13">
        <v>60</v>
      </c>
      <c r="I76" s="13" t="s">
        <v>37</v>
      </c>
      <c r="J76" s="13">
        <v>27.3</v>
      </c>
      <c r="K76" s="13">
        <f t="shared" si="36"/>
        <v>-27.3</v>
      </c>
      <c r="L76" s="13"/>
      <c r="M76" s="13"/>
      <c r="N76" s="13"/>
      <c r="O76" s="13"/>
      <c r="P76" s="13">
        <f t="shared" si="37"/>
        <v>0</v>
      </c>
      <c r="Q76" s="15"/>
      <c r="R76" s="15"/>
      <c r="S76" s="15"/>
      <c r="T76" s="15"/>
      <c r="U76" s="15"/>
      <c r="V76" s="13"/>
      <c r="W76" s="13" t="e">
        <f t="shared" ref="W76:W107" si="42">(F76+N76+O76+Q76)/P76</f>
        <v>#DIV/0!</v>
      </c>
      <c r="X76" s="13" t="e">
        <f t="shared" si="39"/>
        <v>#DIV/0!</v>
      </c>
      <c r="Y76" s="13">
        <v>1.3520000000000001</v>
      </c>
      <c r="Z76" s="13">
        <v>7.0237999999999996</v>
      </c>
      <c r="AA76" s="13">
        <v>4.0284000000000004</v>
      </c>
      <c r="AB76" s="13">
        <v>4.0541999999999998</v>
      </c>
      <c r="AC76" s="13">
        <v>5.1505999999999998</v>
      </c>
      <c r="AD76" s="13" t="s">
        <v>58</v>
      </c>
      <c r="AE76" s="13">
        <f t="shared" si="40"/>
        <v>0</v>
      </c>
      <c r="AF76" s="13">
        <f t="shared" si="41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32</v>
      </c>
      <c r="C77" s="1">
        <v>78</v>
      </c>
      <c r="D77" s="1">
        <v>42</v>
      </c>
      <c r="E77" s="1">
        <v>57</v>
      </c>
      <c r="F77" s="1">
        <v>59</v>
      </c>
      <c r="G77" s="6">
        <v>0.41</v>
      </c>
      <c r="H77" s="1" t="e">
        <v>#N/A</v>
      </c>
      <c r="I77" s="1" t="s">
        <v>33</v>
      </c>
      <c r="J77" s="1">
        <v>58</v>
      </c>
      <c r="K77" s="1">
        <f t="shared" si="36"/>
        <v>-1</v>
      </c>
      <c r="L77" s="1"/>
      <c r="M77" s="1"/>
      <c r="N77" s="1">
        <v>40</v>
      </c>
      <c r="O77" s="1"/>
      <c r="P77" s="1">
        <f t="shared" si="37"/>
        <v>11.4</v>
      </c>
      <c r="Q77" s="5">
        <f t="shared" ref="Q77:Q99" si="43">12.5*P77-O77-N77-F77</f>
        <v>43.5</v>
      </c>
      <c r="R77" s="5">
        <v>55</v>
      </c>
      <c r="S77" s="5"/>
      <c r="T77" s="5">
        <f t="shared" ref="T77:T103" si="44">R77-S77</f>
        <v>55</v>
      </c>
      <c r="U77" s="5">
        <v>100</v>
      </c>
      <c r="V77" s="1"/>
      <c r="W77" s="1">
        <f t="shared" ref="W77:W103" si="45">(F77+N77+O77+R77)/P77</f>
        <v>13.508771929824562</v>
      </c>
      <c r="X77" s="1">
        <f t="shared" si="39"/>
        <v>8.6842105263157894</v>
      </c>
      <c r="Y77" s="1">
        <v>10.4</v>
      </c>
      <c r="Z77" s="1">
        <v>5.6</v>
      </c>
      <c r="AA77" s="1">
        <v>9.6</v>
      </c>
      <c r="AB77" s="1">
        <v>0</v>
      </c>
      <c r="AC77" s="1">
        <v>0</v>
      </c>
      <c r="AD77" s="1"/>
      <c r="AE77" s="1">
        <f t="shared" si="40"/>
        <v>0</v>
      </c>
      <c r="AF77" s="1">
        <f t="shared" si="41"/>
        <v>22.549999999999997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32</v>
      </c>
      <c r="C78" s="1">
        <v>193</v>
      </c>
      <c r="D78" s="1">
        <v>160</v>
      </c>
      <c r="E78" s="12">
        <f>212+E60</f>
        <v>214</v>
      </c>
      <c r="F78" s="1">
        <v>104</v>
      </c>
      <c r="G78" s="6">
        <v>0.28000000000000003</v>
      </c>
      <c r="H78" s="1">
        <v>45</v>
      </c>
      <c r="I78" s="1" t="s">
        <v>33</v>
      </c>
      <c r="J78" s="1">
        <v>210</v>
      </c>
      <c r="K78" s="1">
        <f t="shared" si="36"/>
        <v>4</v>
      </c>
      <c r="L78" s="1"/>
      <c r="M78" s="1"/>
      <c r="N78" s="1">
        <v>150</v>
      </c>
      <c r="O78" s="1"/>
      <c r="P78" s="1">
        <f t="shared" si="37"/>
        <v>42.8</v>
      </c>
      <c r="Q78" s="5">
        <f t="shared" si="43"/>
        <v>281</v>
      </c>
      <c r="R78" s="5">
        <v>320</v>
      </c>
      <c r="S78" s="5"/>
      <c r="T78" s="5">
        <f t="shared" si="44"/>
        <v>320</v>
      </c>
      <c r="U78" s="5">
        <v>400</v>
      </c>
      <c r="V78" s="1"/>
      <c r="W78" s="1">
        <f t="shared" si="45"/>
        <v>13.411214953271029</v>
      </c>
      <c r="X78" s="1">
        <f t="shared" si="39"/>
        <v>5.934579439252337</v>
      </c>
      <c r="Y78" s="1">
        <v>32.4</v>
      </c>
      <c r="Z78" s="1">
        <v>34.799999999999997</v>
      </c>
      <c r="AA78" s="1">
        <v>33.200000000000003</v>
      </c>
      <c r="AB78" s="1">
        <v>21.4</v>
      </c>
      <c r="AC78" s="1">
        <v>36.6</v>
      </c>
      <c r="AD78" s="10" t="s">
        <v>164</v>
      </c>
      <c r="AE78" s="1">
        <f t="shared" si="40"/>
        <v>0</v>
      </c>
      <c r="AF78" s="1">
        <f t="shared" si="41"/>
        <v>89.600000000000009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32</v>
      </c>
      <c r="C79" s="1">
        <v>79</v>
      </c>
      <c r="D79" s="1">
        <v>395</v>
      </c>
      <c r="E79" s="1">
        <v>143</v>
      </c>
      <c r="F79" s="1">
        <v>311</v>
      </c>
      <c r="G79" s="6">
        <v>0.35</v>
      </c>
      <c r="H79" s="1">
        <v>45</v>
      </c>
      <c r="I79" s="1" t="s">
        <v>33</v>
      </c>
      <c r="J79" s="1">
        <v>147</v>
      </c>
      <c r="K79" s="1">
        <f t="shared" si="36"/>
        <v>-4</v>
      </c>
      <c r="L79" s="1"/>
      <c r="M79" s="1"/>
      <c r="N79" s="1">
        <v>0</v>
      </c>
      <c r="O79" s="1"/>
      <c r="P79" s="1">
        <f t="shared" si="37"/>
        <v>28.6</v>
      </c>
      <c r="Q79" s="5">
        <f t="shared" si="43"/>
        <v>46.5</v>
      </c>
      <c r="R79" s="5">
        <v>80</v>
      </c>
      <c r="S79" s="5"/>
      <c r="T79" s="5">
        <f t="shared" si="44"/>
        <v>80</v>
      </c>
      <c r="U79" s="5">
        <v>150</v>
      </c>
      <c r="V79" s="1"/>
      <c r="W79" s="1">
        <f t="shared" si="45"/>
        <v>13.67132867132867</v>
      </c>
      <c r="X79" s="1">
        <f t="shared" si="39"/>
        <v>10.874125874125873</v>
      </c>
      <c r="Y79" s="1">
        <v>28.6</v>
      </c>
      <c r="Z79" s="1">
        <v>42.6</v>
      </c>
      <c r="AA79" s="1">
        <v>32.200000000000003</v>
      </c>
      <c r="AB79" s="1">
        <v>14.6</v>
      </c>
      <c r="AC79" s="1">
        <v>39.4</v>
      </c>
      <c r="AD79" s="1"/>
      <c r="AE79" s="1">
        <f t="shared" si="40"/>
        <v>0</v>
      </c>
      <c r="AF79" s="1">
        <f t="shared" si="41"/>
        <v>28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32</v>
      </c>
      <c r="C80" s="1">
        <v>861</v>
      </c>
      <c r="D80" s="1"/>
      <c r="E80" s="1">
        <v>665</v>
      </c>
      <c r="F80" s="1">
        <v>-3</v>
      </c>
      <c r="G80" s="6">
        <v>0.4</v>
      </c>
      <c r="H80" s="1">
        <v>45</v>
      </c>
      <c r="I80" s="1" t="s">
        <v>33</v>
      </c>
      <c r="J80" s="1">
        <v>697</v>
      </c>
      <c r="K80" s="1">
        <f t="shared" si="36"/>
        <v>-32</v>
      </c>
      <c r="L80" s="1"/>
      <c r="M80" s="1"/>
      <c r="N80" s="1">
        <v>650</v>
      </c>
      <c r="O80" s="1">
        <v>650</v>
      </c>
      <c r="P80" s="1">
        <f t="shared" si="37"/>
        <v>133</v>
      </c>
      <c r="Q80" s="5">
        <f t="shared" si="43"/>
        <v>365.5</v>
      </c>
      <c r="R80" s="5">
        <v>500</v>
      </c>
      <c r="S80" s="5">
        <v>300</v>
      </c>
      <c r="T80" s="5">
        <f t="shared" si="44"/>
        <v>200</v>
      </c>
      <c r="U80" s="5">
        <v>700</v>
      </c>
      <c r="V80" s="1"/>
      <c r="W80" s="1">
        <f t="shared" si="45"/>
        <v>13.511278195488721</v>
      </c>
      <c r="X80" s="1">
        <f t="shared" si="39"/>
        <v>9.7518796992481196</v>
      </c>
      <c r="Y80" s="1">
        <v>127.8</v>
      </c>
      <c r="Z80" s="1">
        <v>41.2</v>
      </c>
      <c r="AA80" s="1">
        <v>113.6</v>
      </c>
      <c r="AB80" s="1">
        <v>45.6</v>
      </c>
      <c r="AC80" s="1">
        <v>72</v>
      </c>
      <c r="AD80" s="1"/>
      <c r="AE80" s="1">
        <f t="shared" si="40"/>
        <v>120</v>
      </c>
      <c r="AF80" s="1">
        <f t="shared" si="41"/>
        <v>80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32</v>
      </c>
      <c r="C81" s="1">
        <v>126</v>
      </c>
      <c r="D81" s="1"/>
      <c r="E81" s="1">
        <v>10</v>
      </c>
      <c r="F81" s="1">
        <v>116</v>
      </c>
      <c r="G81" s="6">
        <v>0.5</v>
      </c>
      <c r="H81" s="1">
        <v>120</v>
      </c>
      <c r="I81" s="1" t="s">
        <v>33</v>
      </c>
      <c r="J81" s="1">
        <v>10</v>
      </c>
      <c r="K81" s="1">
        <f t="shared" si="36"/>
        <v>0</v>
      </c>
      <c r="L81" s="1"/>
      <c r="M81" s="1"/>
      <c r="N81" s="1">
        <v>0</v>
      </c>
      <c r="O81" s="1"/>
      <c r="P81" s="1">
        <f t="shared" si="37"/>
        <v>2</v>
      </c>
      <c r="Q81" s="5"/>
      <c r="R81" s="5">
        <f t="shared" ref="R81:R103" si="46">ROUND(Q81,0)</f>
        <v>0</v>
      </c>
      <c r="S81" s="5"/>
      <c r="T81" s="5">
        <f t="shared" si="44"/>
        <v>0</v>
      </c>
      <c r="U81" s="5"/>
      <c r="V81" s="1"/>
      <c r="W81" s="1">
        <f t="shared" si="45"/>
        <v>58</v>
      </c>
      <c r="X81" s="1">
        <f t="shared" si="39"/>
        <v>58</v>
      </c>
      <c r="Y81" s="1">
        <v>0.4</v>
      </c>
      <c r="Z81" s="1">
        <v>0.4</v>
      </c>
      <c r="AA81" s="1">
        <v>0.1</v>
      </c>
      <c r="AB81" s="1">
        <v>0.2</v>
      </c>
      <c r="AC81" s="1">
        <v>0.4</v>
      </c>
      <c r="AD81" s="19" t="s">
        <v>114</v>
      </c>
      <c r="AE81" s="1">
        <f t="shared" si="40"/>
        <v>0</v>
      </c>
      <c r="AF81" s="1">
        <f t="shared" si="4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35</v>
      </c>
      <c r="C82" s="1">
        <v>53.66</v>
      </c>
      <c r="D82" s="1">
        <v>26.613</v>
      </c>
      <c r="E82" s="1">
        <v>31.045999999999999</v>
      </c>
      <c r="F82" s="1">
        <v>45.838000000000001</v>
      </c>
      <c r="G82" s="6">
        <v>1</v>
      </c>
      <c r="H82" s="1">
        <v>45</v>
      </c>
      <c r="I82" s="1" t="s">
        <v>33</v>
      </c>
      <c r="J82" s="1">
        <v>28.9</v>
      </c>
      <c r="K82" s="1">
        <f t="shared" si="36"/>
        <v>2.1460000000000008</v>
      </c>
      <c r="L82" s="1"/>
      <c r="M82" s="1"/>
      <c r="N82" s="1">
        <v>0</v>
      </c>
      <c r="O82" s="1"/>
      <c r="P82" s="1">
        <f t="shared" si="37"/>
        <v>6.2092000000000001</v>
      </c>
      <c r="Q82" s="5">
        <f t="shared" si="43"/>
        <v>31.776999999999994</v>
      </c>
      <c r="R82" s="5">
        <v>40</v>
      </c>
      <c r="S82" s="5"/>
      <c r="T82" s="5">
        <f t="shared" si="44"/>
        <v>40</v>
      </c>
      <c r="U82" s="5">
        <v>60</v>
      </c>
      <c r="V82" s="1"/>
      <c r="W82" s="1">
        <f t="shared" si="45"/>
        <v>13.824325194872124</v>
      </c>
      <c r="X82" s="1">
        <f t="shared" si="39"/>
        <v>7.3822714681440447</v>
      </c>
      <c r="Y82" s="1">
        <v>4.0928000000000004</v>
      </c>
      <c r="Z82" s="1">
        <v>5.9938000000000002</v>
      </c>
      <c r="AA82" s="1">
        <v>2.7928000000000002</v>
      </c>
      <c r="AB82" s="1">
        <v>2.4556</v>
      </c>
      <c r="AC82" s="1">
        <v>8.3144000000000009</v>
      </c>
      <c r="AD82" s="1"/>
      <c r="AE82" s="1">
        <f t="shared" si="40"/>
        <v>0</v>
      </c>
      <c r="AF82" s="1">
        <f t="shared" si="41"/>
        <v>40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32</v>
      </c>
      <c r="C83" s="1">
        <v>56</v>
      </c>
      <c r="D83" s="1">
        <v>16</v>
      </c>
      <c r="E83" s="1">
        <v>33</v>
      </c>
      <c r="F83" s="1">
        <v>35</v>
      </c>
      <c r="G83" s="6">
        <v>0.33</v>
      </c>
      <c r="H83" s="1">
        <v>45</v>
      </c>
      <c r="I83" s="1" t="s">
        <v>33</v>
      </c>
      <c r="J83" s="1">
        <v>34</v>
      </c>
      <c r="K83" s="1">
        <f t="shared" si="36"/>
        <v>-1</v>
      </c>
      <c r="L83" s="1"/>
      <c r="M83" s="1"/>
      <c r="N83" s="1">
        <v>35</v>
      </c>
      <c r="O83" s="1"/>
      <c r="P83" s="1">
        <f t="shared" si="37"/>
        <v>6.6</v>
      </c>
      <c r="Q83" s="5">
        <f t="shared" si="43"/>
        <v>12.5</v>
      </c>
      <c r="R83" s="5">
        <v>20</v>
      </c>
      <c r="S83" s="5"/>
      <c r="T83" s="5">
        <f t="shared" si="44"/>
        <v>20</v>
      </c>
      <c r="U83" s="5">
        <v>60</v>
      </c>
      <c r="V83" s="1"/>
      <c r="W83" s="1">
        <f t="shared" si="45"/>
        <v>13.636363636363637</v>
      </c>
      <c r="X83" s="1">
        <f t="shared" si="39"/>
        <v>10.606060606060607</v>
      </c>
      <c r="Y83" s="1">
        <v>6.8</v>
      </c>
      <c r="Z83" s="1">
        <v>3.8</v>
      </c>
      <c r="AA83" s="1">
        <v>3</v>
      </c>
      <c r="AB83" s="1">
        <v>4.2</v>
      </c>
      <c r="AC83" s="1">
        <v>7.6</v>
      </c>
      <c r="AD83" s="1"/>
      <c r="AE83" s="1">
        <f t="shared" si="40"/>
        <v>0</v>
      </c>
      <c r="AF83" s="1">
        <f t="shared" si="41"/>
        <v>6.6000000000000005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35</v>
      </c>
      <c r="C84" s="1">
        <v>70.486999999999995</v>
      </c>
      <c r="D84" s="1"/>
      <c r="E84" s="1">
        <v>24.718</v>
      </c>
      <c r="F84" s="1">
        <v>43.758000000000003</v>
      </c>
      <c r="G84" s="6">
        <v>1</v>
      </c>
      <c r="H84" s="1">
        <v>45</v>
      </c>
      <c r="I84" s="1" t="s">
        <v>33</v>
      </c>
      <c r="J84" s="1">
        <v>22.9</v>
      </c>
      <c r="K84" s="1">
        <f t="shared" si="36"/>
        <v>1.8180000000000014</v>
      </c>
      <c r="L84" s="1"/>
      <c r="M84" s="1"/>
      <c r="N84" s="1">
        <v>0</v>
      </c>
      <c r="O84" s="1"/>
      <c r="P84" s="1">
        <f t="shared" si="37"/>
        <v>4.9436</v>
      </c>
      <c r="Q84" s="5">
        <f t="shared" si="43"/>
        <v>18.036999999999999</v>
      </c>
      <c r="R84" s="5">
        <v>25</v>
      </c>
      <c r="S84" s="5"/>
      <c r="T84" s="5">
        <f t="shared" si="44"/>
        <v>25</v>
      </c>
      <c r="U84" s="5">
        <v>60</v>
      </c>
      <c r="V84" s="1"/>
      <c r="W84" s="1">
        <f t="shared" si="45"/>
        <v>13.908487741726679</v>
      </c>
      <c r="X84" s="1">
        <f t="shared" si="39"/>
        <v>8.8514442916093543</v>
      </c>
      <c r="Y84" s="1">
        <v>2.4032</v>
      </c>
      <c r="Z84" s="1">
        <v>2.0072000000000001</v>
      </c>
      <c r="AA84" s="1">
        <v>0.65880000000000005</v>
      </c>
      <c r="AB84" s="1">
        <v>0</v>
      </c>
      <c r="AC84" s="1">
        <v>0</v>
      </c>
      <c r="AD84" s="1"/>
      <c r="AE84" s="1">
        <f t="shared" si="40"/>
        <v>0</v>
      </c>
      <c r="AF84" s="1">
        <f t="shared" si="41"/>
        <v>25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32</v>
      </c>
      <c r="C85" s="1">
        <v>27</v>
      </c>
      <c r="D85" s="1">
        <v>152</v>
      </c>
      <c r="E85" s="1">
        <v>72</v>
      </c>
      <c r="F85" s="1">
        <v>95</v>
      </c>
      <c r="G85" s="6">
        <v>0.33</v>
      </c>
      <c r="H85" s="1">
        <v>45</v>
      </c>
      <c r="I85" s="1" t="s">
        <v>33</v>
      </c>
      <c r="J85" s="1">
        <v>74</v>
      </c>
      <c r="K85" s="1">
        <f t="shared" si="36"/>
        <v>-2</v>
      </c>
      <c r="L85" s="1"/>
      <c r="M85" s="1"/>
      <c r="N85" s="1">
        <v>50</v>
      </c>
      <c r="O85" s="1"/>
      <c r="P85" s="1">
        <f t="shared" si="37"/>
        <v>14.4</v>
      </c>
      <c r="Q85" s="5">
        <f t="shared" si="43"/>
        <v>35</v>
      </c>
      <c r="R85" s="5">
        <v>50</v>
      </c>
      <c r="S85" s="5"/>
      <c r="T85" s="5">
        <f t="shared" si="44"/>
        <v>50</v>
      </c>
      <c r="U85" s="5">
        <v>100</v>
      </c>
      <c r="V85" s="1"/>
      <c r="W85" s="1">
        <f t="shared" si="45"/>
        <v>13.541666666666666</v>
      </c>
      <c r="X85" s="1">
        <f t="shared" si="39"/>
        <v>10.069444444444445</v>
      </c>
      <c r="Y85" s="1">
        <v>15.4</v>
      </c>
      <c r="Z85" s="1">
        <v>16.399999999999999</v>
      </c>
      <c r="AA85" s="1">
        <v>14</v>
      </c>
      <c r="AB85" s="1">
        <v>18.8</v>
      </c>
      <c r="AC85" s="1">
        <v>13.8</v>
      </c>
      <c r="AD85" s="1"/>
      <c r="AE85" s="1">
        <f t="shared" si="40"/>
        <v>0</v>
      </c>
      <c r="AF85" s="1">
        <f t="shared" si="41"/>
        <v>16.5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35</v>
      </c>
      <c r="C86" s="1">
        <v>38.052</v>
      </c>
      <c r="D86" s="1">
        <v>10.551</v>
      </c>
      <c r="E86" s="1">
        <v>20.195</v>
      </c>
      <c r="F86" s="1">
        <v>27.087</v>
      </c>
      <c r="G86" s="6">
        <v>1</v>
      </c>
      <c r="H86" s="1">
        <v>45</v>
      </c>
      <c r="I86" s="1" t="s">
        <v>33</v>
      </c>
      <c r="J86" s="1">
        <v>19.899999999999999</v>
      </c>
      <c r="K86" s="1">
        <f t="shared" si="36"/>
        <v>0.29500000000000171</v>
      </c>
      <c r="L86" s="1"/>
      <c r="M86" s="1"/>
      <c r="N86" s="1">
        <v>0</v>
      </c>
      <c r="O86" s="1"/>
      <c r="P86" s="1">
        <f t="shared" si="37"/>
        <v>4.0389999999999997</v>
      </c>
      <c r="Q86" s="5">
        <f t="shared" si="43"/>
        <v>23.400499999999997</v>
      </c>
      <c r="R86" s="5">
        <v>30</v>
      </c>
      <c r="S86" s="5"/>
      <c r="T86" s="5">
        <f t="shared" si="44"/>
        <v>30</v>
      </c>
      <c r="U86" s="5">
        <v>60</v>
      </c>
      <c r="V86" s="1"/>
      <c r="W86" s="1">
        <f t="shared" si="45"/>
        <v>14.133944045555833</v>
      </c>
      <c r="X86" s="1">
        <f t="shared" si="39"/>
        <v>6.7063629611289928</v>
      </c>
      <c r="Y86" s="1">
        <v>1.5062</v>
      </c>
      <c r="Z86" s="1">
        <v>2.3778000000000001</v>
      </c>
      <c r="AA86" s="1">
        <v>3.883</v>
      </c>
      <c r="AB86" s="1">
        <v>5.2270000000000003</v>
      </c>
      <c r="AC86" s="1">
        <v>3.2595999999999998</v>
      </c>
      <c r="AD86" s="1"/>
      <c r="AE86" s="1">
        <f t="shared" si="40"/>
        <v>0</v>
      </c>
      <c r="AF86" s="1">
        <f t="shared" si="41"/>
        <v>30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32</v>
      </c>
      <c r="C87" s="1">
        <v>33</v>
      </c>
      <c r="D87" s="1">
        <v>24</v>
      </c>
      <c r="E87" s="1">
        <v>28</v>
      </c>
      <c r="F87" s="1">
        <v>27</v>
      </c>
      <c r="G87" s="6">
        <v>0.33</v>
      </c>
      <c r="H87" s="1">
        <v>45</v>
      </c>
      <c r="I87" s="1" t="s">
        <v>33</v>
      </c>
      <c r="J87" s="1">
        <v>28</v>
      </c>
      <c r="K87" s="1">
        <f t="shared" si="36"/>
        <v>0</v>
      </c>
      <c r="L87" s="1"/>
      <c r="M87" s="1"/>
      <c r="N87" s="1">
        <v>10</v>
      </c>
      <c r="O87" s="1"/>
      <c r="P87" s="1">
        <f t="shared" si="37"/>
        <v>5.6</v>
      </c>
      <c r="Q87" s="5">
        <f t="shared" si="43"/>
        <v>33</v>
      </c>
      <c r="R87" s="5">
        <v>40</v>
      </c>
      <c r="S87" s="5"/>
      <c r="T87" s="5">
        <f t="shared" si="44"/>
        <v>40</v>
      </c>
      <c r="U87" s="5">
        <v>100</v>
      </c>
      <c r="V87" s="1"/>
      <c r="W87" s="1">
        <f t="shared" si="45"/>
        <v>13.75</v>
      </c>
      <c r="X87" s="1">
        <f t="shared" si="39"/>
        <v>6.6071428571428577</v>
      </c>
      <c r="Y87" s="1">
        <v>3.8</v>
      </c>
      <c r="Z87" s="1">
        <v>6</v>
      </c>
      <c r="AA87" s="1">
        <v>3.2</v>
      </c>
      <c r="AB87" s="1">
        <v>5.2</v>
      </c>
      <c r="AC87" s="1">
        <v>6.6</v>
      </c>
      <c r="AD87" s="1"/>
      <c r="AE87" s="1">
        <f t="shared" si="40"/>
        <v>0</v>
      </c>
      <c r="AF87" s="1">
        <f t="shared" si="41"/>
        <v>13.200000000000001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35</v>
      </c>
      <c r="C88" s="1">
        <v>3.2509999999999999</v>
      </c>
      <c r="D88" s="1">
        <v>10.459</v>
      </c>
      <c r="E88" s="1">
        <v>4.649</v>
      </c>
      <c r="F88" s="1">
        <v>9.0609999999999999</v>
      </c>
      <c r="G88" s="6">
        <v>1</v>
      </c>
      <c r="H88" s="1">
        <v>45</v>
      </c>
      <c r="I88" s="1" t="s">
        <v>33</v>
      </c>
      <c r="J88" s="1">
        <v>4.2</v>
      </c>
      <c r="K88" s="1">
        <f t="shared" si="36"/>
        <v>0.44899999999999984</v>
      </c>
      <c r="L88" s="1"/>
      <c r="M88" s="1"/>
      <c r="N88" s="1">
        <v>5</v>
      </c>
      <c r="O88" s="1"/>
      <c r="P88" s="1">
        <f t="shared" si="37"/>
        <v>0.92979999999999996</v>
      </c>
      <c r="Q88" s="5"/>
      <c r="R88" s="5">
        <v>5</v>
      </c>
      <c r="S88" s="5"/>
      <c r="T88" s="5">
        <f t="shared" si="44"/>
        <v>5</v>
      </c>
      <c r="U88" s="5">
        <v>30</v>
      </c>
      <c r="V88" s="1"/>
      <c r="W88" s="1">
        <f t="shared" si="45"/>
        <v>20.500107550010757</v>
      </c>
      <c r="X88" s="1">
        <f t="shared" si="39"/>
        <v>15.122607012260701</v>
      </c>
      <c r="Y88" s="1">
        <v>0.25879999999999997</v>
      </c>
      <c r="Z88" s="1">
        <v>1.1688000000000001</v>
      </c>
      <c r="AA88" s="1">
        <v>0.63680000000000003</v>
      </c>
      <c r="AB88" s="1">
        <v>0.7994</v>
      </c>
      <c r="AC88" s="1">
        <v>0.621</v>
      </c>
      <c r="AD88" s="1"/>
      <c r="AE88" s="1">
        <f t="shared" si="40"/>
        <v>0</v>
      </c>
      <c r="AF88" s="1">
        <f t="shared" si="41"/>
        <v>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32</v>
      </c>
      <c r="C89" s="1">
        <v>24</v>
      </c>
      <c r="D89" s="1">
        <v>2</v>
      </c>
      <c r="E89" s="1">
        <v>7</v>
      </c>
      <c r="F89" s="1">
        <v>19</v>
      </c>
      <c r="G89" s="6">
        <v>0.66</v>
      </c>
      <c r="H89" s="1">
        <v>45</v>
      </c>
      <c r="I89" s="1" t="s">
        <v>33</v>
      </c>
      <c r="J89" s="1">
        <v>7</v>
      </c>
      <c r="K89" s="1">
        <f t="shared" si="36"/>
        <v>0</v>
      </c>
      <c r="L89" s="1"/>
      <c r="M89" s="1"/>
      <c r="N89" s="1">
        <v>0</v>
      </c>
      <c r="O89" s="1"/>
      <c r="P89" s="1">
        <f t="shared" si="37"/>
        <v>1.4</v>
      </c>
      <c r="Q89" s="5"/>
      <c r="R89" s="5">
        <f t="shared" si="46"/>
        <v>0</v>
      </c>
      <c r="S89" s="5"/>
      <c r="T89" s="5">
        <f t="shared" si="44"/>
        <v>0</v>
      </c>
      <c r="U89" s="5">
        <v>60</v>
      </c>
      <c r="V89" s="1"/>
      <c r="W89" s="1">
        <f t="shared" si="45"/>
        <v>13.571428571428573</v>
      </c>
      <c r="X89" s="1">
        <f t="shared" si="39"/>
        <v>13.571428571428573</v>
      </c>
      <c r="Y89" s="1">
        <v>1.6</v>
      </c>
      <c r="Z89" s="1">
        <v>1.1319999999999999</v>
      </c>
      <c r="AA89" s="1">
        <v>1.8</v>
      </c>
      <c r="AB89" s="1">
        <v>2.4</v>
      </c>
      <c r="AC89" s="1">
        <v>0.2</v>
      </c>
      <c r="AD89" s="11" t="s">
        <v>58</v>
      </c>
      <c r="AE89" s="1">
        <f t="shared" si="40"/>
        <v>0</v>
      </c>
      <c r="AF89" s="1">
        <f t="shared" si="4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32</v>
      </c>
      <c r="C90" s="1">
        <v>18</v>
      </c>
      <c r="D90" s="1"/>
      <c r="E90" s="1">
        <v>7</v>
      </c>
      <c r="F90" s="1">
        <v>11</v>
      </c>
      <c r="G90" s="6">
        <v>0.66</v>
      </c>
      <c r="H90" s="1">
        <v>45</v>
      </c>
      <c r="I90" s="1" t="s">
        <v>33</v>
      </c>
      <c r="J90" s="1">
        <v>7</v>
      </c>
      <c r="K90" s="1">
        <f t="shared" si="36"/>
        <v>0</v>
      </c>
      <c r="L90" s="1"/>
      <c r="M90" s="1"/>
      <c r="N90" s="1">
        <v>0</v>
      </c>
      <c r="O90" s="1"/>
      <c r="P90" s="1">
        <f t="shared" si="37"/>
        <v>1.4</v>
      </c>
      <c r="Q90" s="5">
        <v>8</v>
      </c>
      <c r="R90" s="5">
        <f t="shared" si="46"/>
        <v>8</v>
      </c>
      <c r="S90" s="5"/>
      <c r="T90" s="5">
        <f t="shared" si="44"/>
        <v>8</v>
      </c>
      <c r="U90" s="5">
        <v>50</v>
      </c>
      <c r="V90" s="1"/>
      <c r="W90" s="1">
        <f t="shared" si="45"/>
        <v>13.571428571428573</v>
      </c>
      <c r="X90" s="1">
        <f t="shared" si="39"/>
        <v>7.8571428571428577</v>
      </c>
      <c r="Y90" s="1">
        <v>1</v>
      </c>
      <c r="Z90" s="1">
        <v>2.6</v>
      </c>
      <c r="AA90" s="1">
        <v>2.3319999999999999</v>
      </c>
      <c r="AB90" s="1">
        <v>2.2000000000000002</v>
      </c>
      <c r="AC90" s="1">
        <v>3.6</v>
      </c>
      <c r="AD90" s="1"/>
      <c r="AE90" s="1">
        <f t="shared" si="40"/>
        <v>0</v>
      </c>
      <c r="AF90" s="1">
        <f t="shared" si="41"/>
        <v>5.28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32</v>
      </c>
      <c r="C91" s="1">
        <v>9</v>
      </c>
      <c r="D91" s="1">
        <v>2</v>
      </c>
      <c r="E91" s="1">
        <v>4</v>
      </c>
      <c r="F91" s="1">
        <v>7</v>
      </c>
      <c r="G91" s="6">
        <v>0.66</v>
      </c>
      <c r="H91" s="1">
        <v>45</v>
      </c>
      <c r="I91" s="1" t="s">
        <v>33</v>
      </c>
      <c r="J91" s="1">
        <v>4</v>
      </c>
      <c r="K91" s="1">
        <f t="shared" si="36"/>
        <v>0</v>
      </c>
      <c r="L91" s="1"/>
      <c r="M91" s="1"/>
      <c r="N91" s="1">
        <v>0</v>
      </c>
      <c r="O91" s="1"/>
      <c r="P91" s="1">
        <f t="shared" si="37"/>
        <v>0.8</v>
      </c>
      <c r="Q91" s="5">
        <v>8</v>
      </c>
      <c r="R91" s="5">
        <f t="shared" si="46"/>
        <v>8</v>
      </c>
      <c r="S91" s="5"/>
      <c r="T91" s="5">
        <f t="shared" si="44"/>
        <v>8</v>
      </c>
      <c r="U91" s="5">
        <v>50</v>
      </c>
      <c r="V91" s="1"/>
      <c r="W91" s="1">
        <f t="shared" si="45"/>
        <v>18.75</v>
      </c>
      <c r="X91" s="1">
        <f t="shared" si="39"/>
        <v>8.75</v>
      </c>
      <c r="Y91" s="1">
        <v>0.2</v>
      </c>
      <c r="Z91" s="1">
        <v>0.4</v>
      </c>
      <c r="AA91" s="1">
        <v>0.2</v>
      </c>
      <c r="AB91" s="1">
        <v>0.4</v>
      </c>
      <c r="AC91" s="1">
        <v>3.2</v>
      </c>
      <c r="AD91" s="1"/>
      <c r="AE91" s="1">
        <f t="shared" si="40"/>
        <v>0</v>
      </c>
      <c r="AF91" s="1">
        <f t="shared" si="41"/>
        <v>5.28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32</v>
      </c>
      <c r="C92" s="1">
        <v>57</v>
      </c>
      <c r="D92" s="1">
        <v>40</v>
      </c>
      <c r="E92" s="1">
        <v>26</v>
      </c>
      <c r="F92" s="1">
        <v>67</v>
      </c>
      <c r="G92" s="6">
        <v>0.33</v>
      </c>
      <c r="H92" s="1">
        <v>45</v>
      </c>
      <c r="I92" s="1" t="s">
        <v>33</v>
      </c>
      <c r="J92" s="1">
        <v>26</v>
      </c>
      <c r="K92" s="1">
        <f t="shared" si="36"/>
        <v>0</v>
      </c>
      <c r="L92" s="1"/>
      <c r="M92" s="1"/>
      <c r="N92" s="1">
        <v>0</v>
      </c>
      <c r="O92" s="1"/>
      <c r="P92" s="1">
        <f t="shared" si="37"/>
        <v>5.2</v>
      </c>
      <c r="Q92" s="5">
        <v>10</v>
      </c>
      <c r="R92" s="5">
        <v>16</v>
      </c>
      <c r="S92" s="5"/>
      <c r="T92" s="5">
        <f t="shared" si="44"/>
        <v>16</v>
      </c>
      <c r="U92" s="5">
        <v>120</v>
      </c>
      <c r="V92" s="1"/>
      <c r="W92" s="1">
        <f t="shared" si="45"/>
        <v>15.961538461538462</v>
      </c>
      <c r="X92" s="1">
        <f t="shared" si="39"/>
        <v>12.884615384615385</v>
      </c>
      <c r="Y92" s="1">
        <v>3.2</v>
      </c>
      <c r="Z92" s="1">
        <v>7</v>
      </c>
      <c r="AA92" s="1">
        <v>4.4000000000000004</v>
      </c>
      <c r="AB92" s="1">
        <v>9.1999999999999993</v>
      </c>
      <c r="AC92" s="1">
        <v>7</v>
      </c>
      <c r="AD92" s="1"/>
      <c r="AE92" s="1">
        <f t="shared" si="40"/>
        <v>0</v>
      </c>
      <c r="AF92" s="1">
        <f t="shared" si="41"/>
        <v>5.28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32</v>
      </c>
      <c r="C93" s="1">
        <v>42</v>
      </c>
      <c r="D93" s="1">
        <v>216</v>
      </c>
      <c r="E93" s="1">
        <v>163</v>
      </c>
      <c r="F93" s="1">
        <v>54</v>
      </c>
      <c r="G93" s="6">
        <v>0.36</v>
      </c>
      <c r="H93" s="1">
        <v>45</v>
      </c>
      <c r="I93" s="1" t="s">
        <v>33</v>
      </c>
      <c r="J93" s="1">
        <v>169</v>
      </c>
      <c r="K93" s="1">
        <f t="shared" si="36"/>
        <v>-6</v>
      </c>
      <c r="L93" s="1"/>
      <c r="M93" s="1"/>
      <c r="N93" s="1">
        <v>350</v>
      </c>
      <c r="O93" s="1">
        <v>100</v>
      </c>
      <c r="P93" s="1">
        <f t="shared" si="37"/>
        <v>32.6</v>
      </c>
      <c r="Q93" s="5"/>
      <c r="R93" s="5">
        <v>30</v>
      </c>
      <c r="S93" s="5"/>
      <c r="T93" s="5">
        <f t="shared" si="44"/>
        <v>30</v>
      </c>
      <c r="U93" s="5">
        <v>300</v>
      </c>
      <c r="V93" s="1"/>
      <c r="W93" s="1">
        <f t="shared" si="45"/>
        <v>16.380368098159508</v>
      </c>
      <c r="X93" s="1">
        <f t="shared" si="39"/>
        <v>15.460122699386503</v>
      </c>
      <c r="Y93" s="1">
        <v>44.2</v>
      </c>
      <c r="Z93" s="1">
        <v>32.4</v>
      </c>
      <c r="AA93" s="1">
        <v>24.4</v>
      </c>
      <c r="AB93" s="1">
        <v>35.799999999999997</v>
      </c>
      <c r="AC93" s="1">
        <v>20.399999999999999</v>
      </c>
      <c r="AD93" s="1"/>
      <c r="AE93" s="1">
        <f t="shared" si="40"/>
        <v>0</v>
      </c>
      <c r="AF93" s="1">
        <f t="shared" si="41"/>
        <v>10.799999999999999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93</v>
      </c>
      <c r="D94" s="1">
        <v>132</v>
      </c>
      <c r="E94" s="1">
        <v>143</v>
      </c>
      <c r="F94" s="1">
        <v>-5</v>
      </c>
      <c r="G94" s="6">
        <v>0.15</v>
      </c>
      <c r="H94" s="1">
        <v>60</v>
      </c>
      <c r="I94" s="1" t="s">
        <v>33</v>
      </c>
      <c r="J94" s="1">
        <v>288</v>
      </c>
      <c r="K94" s="1">
        <f t="shared" ref="K94:K107" si="47">E94-J94</f>
        <v>-145</v>
      </c>
      <c r="L94" s="1"/>
      <c r="M94" s="1"/>
      <c r="N94" s="1">
        <v>490</v>
      </c>
      <c r="O94" s="1"/>
      <c r="P94" s="1">
        <f t="shared" si="37"/>
        <v>28.6</v>
      </c>
      <c r="Q94" s="5">
        <v>200</v>
      </c>
      <c r="R94" s="5">
        <f t="shared" si="46"/>
        <v>200</v>
      </c>
      <c r="S94" s="5"/>
      <c r="T94" s="5">
        <f t="shared" si="44"/>
        <v>200</v>
      </c>
      <c r="U94" s="5">
        <v>400</v>
      </c>
      <c r="V94" s="11">
        <f>Y94/(Z94/100)-100</f>
        <v>54.891304347826093</v>
      </c>
      <c r="W94" s="1">
        <f t="shared" si="45"/>
        <v>23.95104895104895</v>
      </c>
      <c r="X94" s="1">
        <f t="shared" si="39"/>
        <v>16.958041958041957</v>
      </c>
      <c r="Y94" s="1">
        <v>57</v>
      </c>
      <c r="Z94" s="1">
        <v>36.799999999999997</v>
      </c>
      <c r="AA94" s="1">
        <v>46</v>
      </c>
      <c r="AB94" s="1">
        <v>34.799999999999997</v>
      </c>
      <c r="AC94" s="1">
        <v>49.8</v>
      </c>
      <c r="AD94" s="1"/>
      <c r="AE94" s="1">
        <f t="shared" si="40"/>
        <v>0</v>
      </c>
      <c r="AF94" s="1">
        <f t="shared" si="41"/>
        <v>30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32</v>
      </c>
      <c r="C95" s="1">
        <v>206</v>
      </c>
      <c r="D95" s="1">
        <v>434</v>
      </c>
      <c r="E95" s="1">
        <v>404</v>
      </c>
      <c r="F95" s="1">
        <v>137</v>
      </c>
      <c r="G95" s="6">
        <v>0.15</v>
      </c>
      <c r="H95" s="1">
        <v>60</v>
      </c>
      <c r="I95" s="1" t="s">
        <v>33</v>
      </c>
      <c r="J95" s="1">
        <v>411</v>
      </c>
      <c r="K95" s="1">
        <f t="shared" si="47"/>
        <v>-7</v>
      </c>
      <c r="L95" s="1"/>
      <c r="M95" s="1"/>
      <c r="N95" s="1">
        <v>250</v>
      </c>
      <c r="O95" s="1"/>
      <c r="P95" s="1">
        <f t="shared" si="37"/>
        <v>80.8</v>
      </c>
      <c r="Q95" s="5">
        <f t="shared" si="43"/>
        <v>623</v>
      </c>
      <c r="R95" s="5">
        <v>700</v>
      </c>
      <c r="S95" s="5">
        <v>400</v>
      </c>
      <c r="T95" s="5">
        <f t="shared" si="44"/>
        <v>300</v>
      </c>
      <c r="U95" s="5">
        <v>720</v>
      </c>
      <c r="V95" s="1"/>
      <c r="W95" s="1">
        <f t="shared" si="45"/>
        <v>13.452970297029703</v>
      </c>
      <c r="X95" s="1">
        <f t="shared" si="39"/>
        <v>4.7896039603960396</v>
      </c>
      <c r="Y95" s="1">
        <v>56</v>
      </c>
      <c r="Z95" s="1">
        <v>61.8</v>
      </c>
      <c r="AA95" s="1">
        <v>52.8</v>
      </c>
      <c r="AB95" s="1">
        <v>41.2</v>
      </c>
      <c r="AC95" s="1">
        <v>43.6</v>
      </c>
      <c r="AD95" s="1"/>
      <c r="AE95" s="1">
        <f t="shared" si="40"/>
        <v>60</v>
      </c>
      <c r="AF95" s="1">
        <f t="shared" si="41"/>
        <v>45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32</v>
      </c>
      <c r="C96" s="1">
        <v>54</v>
      </c>
      <c r="D96" s="1">
        <v>572</v>
      </c>
      <c r="E96" s="1">
        <v>412</v>
      </c>
      <c r="F96" s="1">
        <v>198</v>
      </c>
      <c r="G96" s="6">
        <v>0.15</v>
      </c>
      <c r="H96" s="1">
        <v>60</v>
      </c>
      <c r="I96" s="1" t="s">
        <v>33</v>
      </c>
      <c r="J96" s="1">
        <v>449</v>
      </c>
      <c r="K96" s="1">
        <f t="shared" si="47"/>
        <v>-37</v>
      </c>
      <c r="L96" s="1"/>
      <c r="M96" s="1"/>
      <c r="N96" s="1">
        <v>280</v>
      </c>
      <c r="O96" s="1"/>
      <c r="P96" s="1">
        <f t="shared" si="37"/>
        <v>82.4</v>
      </c>
      <c r="Q96" s="5">
        <f t="shared" si="43"/>
        <v>552</v>
      </c>
      <c r="R96" s="5">
        <v>630</v>
      </c>
      <c r="S96" s="5">
        <v>350</v>
      </c>
      <c r="T96" s="5">
        <f t="shared" si="44"/>
        <v>280</v>
      </c>
      <c r="U96" s="5">
        <v>650</v>
      </c>
      <c r="V96" s="1"/>
      <c r="W96" s="1">
        <f t="shared" si="45"/>
        <v>13.446601941747572</v>
      </c>
      <c r="X96" s="1">
        <f t="shared" si="39"/>
        <v>5.8009708737864072</v>
      </c>
      <c r="Y96" s="1">
        <v>56.6</v>
      </c>
      <c r="Z96" s="1">
        <v>65</v>
      </c>
      <c r="AA96" s="1">
        <v>50</v>
      </c>
      <c r="AB96" s="1">
        <v>48</v>
      </c>
      <c r="AC96" s="1">
        <v>50.8</v>
      </c>
      <c r="AD96" s="1"/>
      <c r="AE96" s="1">
        <f t="shared" si="40"/>
        <v>52.5</v>
      </c>
      <c r="AF96" s="1">
        <f t="shared" si="41"/>
        <v>42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35</v>
      </c>
      <c r="C97" s="1">
        <v>273</v>
      </c>
      <c r="D97" s="1">
        <v>727.53200000000004</v>
      </c>
      <c r="E97" s="1">
        <v>307.738</v>
      </c>
      <c r="F97" s="1">
        <v>582.50699999999995</v>
      </c>
      <c r="G97" s="6">
        <v>1</v>
      </c>
      <c r="H97" s="1">
        <v>45</v>
      </c>
      <c r="I97" s="1" t="s">
        <v>40</v>
      </c>
      <c r="J97" s="1">
        <v>287</v>
      </c>
      <c r="K97" s="1">
        <f t="shared" si="47"/>
        <v>20.738</v>
      </c>
      <c r="L97" s="1"/>
      <c r="M97" s="1"/>
      <c r="N97" s="1">
        <v>0</v>
      </c>
      <c r="O97" s="1"/>
      <c r="P97" s="1">
        <f t="shared" si="37"/>
        <v>61.547600000000003</v>
      </c>
      <c r="Q97" s="5">
        <f>14*P97-O97-N97-F97</f>
        <v>279.15940000000012</v>
      </c>
      <c r="R97" s="5">
        <v>300</v>
      </c>
      <c r="S97" s="5">
        <v>200</v>
      </c>
      <c r="T97" s="5">
        <f t="shared" si="44"/>
        <v>100</v>
      </c>
      <c r="U97" s="5">
        <v>400</v>
      </c>
      <c r="V97" s="1"/>
      <c r="W97" s="1">
        <f t="shared" si="45"/>
        <v>14.338609466494225</v>
      </c>
      <c r="X97" s="1">
        <f t="shared" si="39"/>
        <v>9.4643332965054672</v>
      </c>
      <c r="Y97" s="1">
        <v>56.223400000000012</v>
      </c>
      <c r="Z97" s="1">
        <v>77.136200000000002</v>
      </c>
      <c r="AA97" s="1">
        <v>56.114400000000003</v>
      </c>
      <c r="AB97" s="1">
        <v>62.219399999999993</v>
      </c>
      <c r="AC97" s="1">
        <v>57.653599999999997</v>
      </c>
      <c r="AD97" s="1" t="s">
        <v>142</v>
      </c>
      <c r="AE97" s="1">
        <f t="shared" si="40"/>
        <v>200</v>
      </c>
      <c r="AF97" s="1">
        <f t="shared" si="41"/>
        <v>100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32</v>
      </c>
      <c r="C98" s="1">
        <v>84</v>
      </c>
      <c r="D98" s="1">
        <v>80</v>
      </c>
      <c r="E98" s="1">
        <v>66</v>
      </c>
      <c r="F98" s="1">
        <v>58</v>
      </c>
      <c r="G98" s="6">
        <v>0.1</v>
      </c>
      <c r="H98" s="1" t="e">
        <v>#N/A</v>
      </c>
      <c r="I98" s="1" t="s">
        <v>33</v>
      </c>
      <c r="J98" s="1">
        <v>60</v>
      </c>
      <c r="K98" s="1">
        <f t="shared" si="47"/>
        <v>6</v>
      </c>
      <c r="L98" s="1"/>
      <c r="M98" s="1"/>
      <c r="N98" s="1">
        <v>100</v>
      </c>
      <c r="O98" s="1"/>
      <c r="P98" s="1">
        <f t="shared" si="37"/>
        <v>13.2</v>
      </c>
      <c r="Q98" s="5">
        <v>10</v>
      </c>
      <c r="R98" s="5">
        <v>30</v>
      </c>
      <c r="S98" s="5"/>
      <c r="T98" s="5">
        <f t="shared" si="44"/>
        <v>30</v>
      </c>
      <c r="U98" s="5">
        <v>150</v>
      </c>
      <c r="V98" s="1"/>
      <c r="W98" s="1">
        <f t="shared" si="45"/>
        <v>14.242424242424244</v>
      </c>
      <c r="X98" s="1">
        <f t="shared" si="39"/>
        <v>11.969696969696971</v>
      </c>
      <c r="Y98" s="1">
        <v>15</v>
      </c>
      <c r="Z98" s="1">
        <v>16.600000000000001</v>
      </c>
      <c r="AA98" s="1">
        <v>0</v>
      </c>
      <c r="AB98" s="1">
        <v>0</v>
      </c>
      <c r="AC98" s="1">
        <v>0</v>
      </c>
      <c r="AD98" s="1" t="s">
        <v>144</v>
      </c>
      <c r="AE98" s="1">
        <f t="shared" si="40"/>
        <v>0</v>
      </c>
      <c r="AF98" s="1">
        <f t="shared" si="41"/>
        <v>3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145</v>
      </c>
      <c r="B99" s="1" t="s">
        <v>35</v>
      </c>
      <c r="C99" s="1">
        <v>61.078000000000003</v>
      </c>
      <c r="D99" s="1">
        <v>51.25</v>
      </c>
      <c r="E99" s="1">
        <v>56.091000000000001</v>
      </c>
      <c r="F99" s="1">
        <v>54.146999999999998</v>
      </c>
      <c r="G99" s="6">
        <v>1</v>
      </c>
      <c r="H99" s="1" t="e">
        <v>#N/A</v>
      </c>
      <c r="I99" s="1" t="s">
        <v>33</v>
      </c>
      <c r="J99" s="1">
        <v>56</v>
      </c>
      <c r="K99" s="1">
        <f t="shared" si="47"/>
        <v>9.100000000000108E-2</v>
      </c>
      <c r="L99" s="1"/>
      <c r="M99" s="1"/>
      <c r="N99" s="1">
        <v>10</v>
      </c>
      <c r="O99" s="1"/>
      <c r="P99" s="1">
        <f t="shared" si="37"/>
        <v>11.2182</v>
      </c>
      <c r="Q99" s="5">
        <f t="shared" si="43"/>
        <v>76.080500000000001</v>
      </c>
      <c r="R99" s="5">
        <v>90</v>
      </c>
      <c r="S99" s="5"/>
      <c r="T99" s="5">
        <f t="shared" si="44"/>
        <v>90</v>
      </c>
      <c r="U99" s="5">
        <v>120</v>
      </c>
      <c r="V99" s="1"/>
      <c r="W99" s="1">
        <f t="shared" si="45"/>
        <v>13.740796206164982</v>
      </c>
      <c r="X99" s="1">
        <f t="shared" si="39"/>
        <v>5.7181187712823798</v>
      </c>
      <c r="Y99" s="1">
        <v>1.9104000000000001</v>
      </c>
      <c r="Z99" s="1">
        <v>0</v>
      </c>
      <c r="AA99" s="1">
        <v>0</v>
      </c>
      <c r="AB99" s="1">
        <v>0</v>
      </c>
      <c r="AC99" s="1">
        <v>0</v>
      </c>
      <c r="AD99" s="1" t="s">
        <v>146</v>
      </c>
      <c r="AE99" s="1">
        <f t="shared" si="40"/>
        <v>0</v>
      </c>
      <c r="AF99" s="1">
        <f t="shared" si="41"/>
        <v>90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35</v>
      </c>
      <c r="C100" s="1">
        <v>16.907</v>
      </c>
      <c r="D100" s="1">
        <v>304.02100000000002</v>
      </c>
      <c r="E100" s="1">
        <v>140.327</v>
      </c>
      <c r="F100" s="1">
        <v>176.73400000000001</v>
      </c>
      <c r="G100" s="6">
        <v>1</v>
      </c>
      <c r="H100" s="1" t="e">
        <v>#N/A</v>
      </c>
      <c r="I100" s="1" t="s">
        <v>40</v>
      </c>
      <c r="J100" s="1">
        <v>140.30000000000001</v>
      </c>
      <c r="K100" s="1">
        <f t="shared" si="47"/>
        <v>2.6999999999986812E-2</v>
      </c>
      <c r="L100" s="1"/>
      <c r="M100" s="1"/>
      <c r="N100" s="1">
        <v>0</v>
      </c>
      <c r="O100" s="1"/>
      <c r="P100" s="1">
        <f t="shared" si="37"/>
        <v>28.0654</v>
      </c>
      <c r="Q100" s="5">
        <f t="shared" ref="Q100:Q102" si="48">14*P100-O100-N100-F100</f>
        <v>216.18159999999997</v>
      </c>
      <c r="R100" s="5">
        <v>250</v>
      </c>
      <c r="S100" s="5"/>
      <c r="T100" s="5">
        <f t="shared" si="44"/>
        <v>250</v>
      </c>
      <c r="U100" s="5">
        <v>300</v>
      </c>
      <c r="V100" s="1"/>
      <c r="W100" s="1">
        <f t="shared" si="45"/>
        <v>15.204985498157875</v>
      </c>
      <c r="X100" s="1">
        <f t="shared" si="39"/>
        <v>6.2972200645634837</v>
      </c>
      <c r="Y100" s="1">
        <v>13.291</v>
      </c>
      <c r="Z100" s="1">
        <v>24.985399999999998</v>
      </c>
      <c r="AA100" s="1">
        <v>6.3746</v>
      </c>
      <c r="AB100" s="1">
        <v>0</v>
      </c>
      <c r="AC100" s="1">
        <v>0</v>
      </c>
      <c r="AD100" s="1"/>
      <c r="AE100" s="1">
        <f t="shared" si="40"/>
        <v>0</v>
      </c>
      <c r="AF100" s="1">
        <f t="shared" si="41"/>
        <v>250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35</v>
      </c>
      <c r="C101" s="1">
        <v>36.212000000000003</v>
      </c>
      <c r="D101" s="1">
        <v>228.44300000000001</v>
      </c>
      <c r="E101" s="1">
        <v>106.82599999999999</v>
      </c>
      <c r="F101" s="1">
        <v>155.86000000000001</v>
      </c>
      <c r="G101" s="6">
        <v>1</v>
      </c>
      <c r="H101" s="1" t="e">
        <v>#N/A</v>
      </c>
      <c r="I101" s="1" t="s">
        <v>40</v>
      </c>
      <c r="J101" s="1">
        <v>151.4</v>
      </c>
      <c r="K101" s="1">
        <f t="shared" si="47"/>
        <v>-44.574000000000012</v>
      </c>
      <c r="L101" s="1"/>
      <c r="M101" s="1"/>
      <c r="N101" s="1">
        <v>0</v>
      </c>
      <c r="O101" s="1"/>
      <c r="P101" s="1">
        <f t="shared" si="37"/>
        <v>21.365199999999998</v>
      </c>
      <c r="Q101" s="5">
        <f t="shared" si="48"/>
        <v>143.25279999999998</v>
      </c>
      <c r="R101" s="5">
        <v>160</v>
      </c>
      <c r="S101" s="5"/>
      <c r="T101" s="5">
        <f t="shared" si="44"/>
        <v>160</v>
      </c>
      <c r="U101" s="5">
        <v>220</v>
      </c>
      <c r="V101" s="1"/>
      <c r="W101" s="1">
        <f t="shared" si="45"/>
        <v>14.783854117911371</v>
      </c>
      <c r="X101" s="1">
        <f t="shared" si="39"/>
        <v>7.2950405332035286</v>
      </c>
      <c r="Y101" s="1">
        <v>11.071</v>
      </c>
      <c r="Z101" s="1">
        <v>20.157</v>
      </c>
      <c r="AA101" s="1">
        <v>5.1222000000000003</v>
      </c>
      <c r="AB101" s="1">
        <v>0</v>
      </c>
      <c r="AC101" s="1">
        <v>0</v>
      </c>
      <c r="AD101" s="1"/>
      <c r="AE101" s="1">
        <f t="shared" si="40"/>
        <v>0</v>
      </c>
      <c r="AF101" s="1">
        <f t="shared" si="41"/>
        <v>160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149</v>
      </c>
      <c r="B102" s="1" t="s">
        <v>35</v>
      </c>
      <c r="C102" s="1">
        <v>121.188</v>
      </c>
      <c r="D102" s="1">
        <v>59.86</v>
      </c>
      <c r="E102" s="1">
        <v>104.563</v>
      </c>
      <c r="F102" s="1">
        <v>72.010000000000005</v>
      </c>
      <c r="G102" s="6">
        <v>1</v>
      </c>
      <c r="H102" s="1">
        <v>60</v>
      </c>
      <c r="I102" s="1" t="s">
        <v>42</v>
      </c>
      <c r="J102" s="1">
        <v>107.5</v>
      </c>
      <c r="K102" s="1">
        <f t="shared" si="47"/>
        <v>-2.9369999999999976</v>
      </c>
      <c r="L102" s="1"/>
      <c r="M102" s="1"/>
      <c r="N102" s="1">
        <v>87</v>
      </c>
      <c r="O102" s="1"/>
      <c r="P102" s="1">
        <f t="shared" si="37"/>
        <v>20.912600000000001</v>
      </c>
      <c r="Q102" s="5">
        <f t="shared" si="48"/>
        <v>133.76640000000003</v>
      </c>
      <c r="R102" s="5">
        <v>150</v>
      </c>
      <c r="S102" s="5"/>
      <c r="T102" s="5">
        <f t="shared" si="44"/>
        <v>150</v>
      </c>
      <c r="U102" s="5">
        <v>230</v>
      </c>
      <c r="V102" s="1"/>
      <c r="W102" s="1">
        <f t="shared" si="45"/>
        <v>14.77625928865851</v>
      </c>
      <c r="X102" s="1">
        <f t="shared" si="39"/>
        <v>7.6035500129108762</v>
      </c>
      <c r="Y102" s="1">
        <v>16.45</v>
      </c>
      <c r="Z102" s="1">
        <v>16.11</v>
      </c>
      <c r="AA102" s="1">
        <v>14.0488</v>
      </c>
      <c r="AB102" s="1">
        <v>21.8354</v>
      </c>
      <c r="AC102" s="1">
        <v>14.367599999999999</v>
      </c>
      <c r="AD102" s="1" t="s">
        <v>150</v>
      </c>
      <c r="AE102" s="1">
        <f t="shared" si="40"/>
        <v>0</v>
      </c>
      <c r="AF102" s="1">
        <f t="shared" si="41"/>
        <v>150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151</v>
      </c>
      <c r="B103" s="1" t="s">
        <v>35</v>
      </c>
      <c r="C103" s="1">
        <v>43.911999999999999</v>
      </c>
      <c r="D103" s="1">
        <v>32.427999999999997</v>
      </c>
      <c r="E103" s="1"/>
      <c r="F103" s="1">
        <v>76.34</v>
      </c>
      <c r="G103" s="6">
        <v>1</v>
      </c>
      <c r="H103" s="1" t="e">
        <v>#N/A</v>
      </c>
      <c r="I103" s="1" t="s">
        <v>33</v>
      </c>
      <c r="J103" s="1"/>
      <c r="K103" s="1">
        <f t="shared" si="47"/>
        <v>0</v>
      </c>
      <c r="L103" s="1"/>
      <c r="M103" s="1"/>
      <c r="N103" s="1">
        <v>0</v>
      </c>
      <c r="O103" s="1"/>
      <c r="P103" s="1">
        <f t="shared" si="37"/>
        <v>0</v>
      </c>
      <c r="Q103" s="5"/>
      <c r="R103" s="5">
        <f t="shared" si="46"/>
        <v>0</v>
      </c>
      <c r="S103" s="5"/>
      <c r="T103" s="5">
        <f t="shared" si="44"/>
        <v>0</v>
      </c>
      <c r="U103" s="5"/>
      <c r="V103" s="1"/>
      <c r="W103" s="1" t="e">
        <f t="shared" si="45"/>
        <v>#DIV/0!</v>
      </c>
      <c r="X103" s="1" t="e">
        <f t="shared" si="39"/>
        <v>#DIV/0!</v>
      </c>
      <c r="Y103" s="1">
        <v>1.2374000000000001</v>
      </c>
      <c r="Z103" s="1">
        <v>1.6242000000000001</v>
      </c>
      <c r="AA103" s="1">
        <v>0</v>
      </c>
      <c r="AB103" s="1">
        <v>0</v>
      </c>
      <c r="AC103" s="1">
        <v>0</v>
      </c>
      <c r="AD103" s="19" t="s">
        <v>114</v>
      </c>
      <c r="AE103" s="1">
        <f t="shared" si="40"/>
        <v>0</v>
      </c>
      <c r="AF103" s="1">
        <f t="shared" si="41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152</v>
      </c>
      <c r="B104" s="13" t="s">
        <v>32</v>
      </c>
      <c r="C104" s="13">
        <v>-1</v>
      </c>
      <c r="D104" s="13">
        <v>28</v>
      </c>
      <c r="E104" s="12">
        <v>14</v>
      </c>
      <c r="F104" s="13"/>
      <c r="G104" s="14">
        <v>0</v>
      </c>
      <c r="H104" s="13">
        <v>45</v>
      </c>
      <c r="I104" s="13" t="s">
        <v>37</v>
      </c>
      <c r="J104" s="13">
        <v>17</v>
      </c>
      <c r="K104" s="13">
        <f t="shared" si="47"/>
        <v>-3</v>
      </c>
      <c r="L104" s="13"/>
      <c r="M104" s="13"/>
      <c r="N104" s="13"/>
      <c r="O104" s="13"/>
      <c r="P104" s="13">
        <f t="shared" si="37"/>
        <v>2.8</v>
      </c>
      <c r="Q104" s="15"/>
      <c r="R104" s="15"/>
      <c r="S104" s="15"/>
      <c r="T104" s="15"/>
      <c r="U104" s="15"/>
      <c r="V104" s="13"/>
      <c r="W104" s="13">
        <f t="shared" si="42"/>
        <v>0</v>
      </c>
      <c r="X104" s="13">
        <f t="shared" si="39"/>
        <v>0</v>
      </c>
      <c r="Y104" s="13">
        <v>39.799999999999997</v>
      </c>
      <c r="Z104" s="13">
        <v>18.600000000000001</v>
      </c>
      <c r="AA104" s="13">
        <v>0</v>
      </c>
      <c r="AB104" s="13">
        <v>0</v>
      </c>
      <c r="AC104" s="13">
        <v>0</v>
      </c>
      <c r="AD104" s="13" t="s">
        <v>153</v>
      </c>
      <c r="AE104" s="13">
        <f t="shared" si="40"/>
        <v>0</v>
      </c>
      <c r="AF104" s="13">
        <f t="shared" si="41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154</v>
      </c>
      <c r="B105" s="1" t="s">
        <v>32</v>
      </c>
      <c r="C105" s="1">
        <v>96</v>
      </c>
      <c r="D105" s="1"/>
      <c r="E105" s="1">
        <v>53</v>
      </c>
      <c r="F105" s="1">
        <v>40</v>
      </c>
      <c r="G105" s="6">
        <v>0.18</v>
      </c>
      <c r="H105" s="1">
        <v>45</v>
      </c>
      <c r="I105" s="1" t="s">
        <v>33</v>
      </c>
      <c r="J105" s="1">
        <v>53</v>
      </c>
      <c r="K105" s="1">
        <f t="shared" si="47"/>
        <v>0</v>
      </c>
      <c r="L105" s="1"/>
      <c r="M105" s="1"/>
      <c r="N105" s="1">
        <v>180</v>
      </c>
      <c r="O105" s="1"/>
      <c r="P105" s="1">
        <f t="shared" si="37"/>
        <v>10.6</v>
      </c>
      <c r="Q105" s="5"/>
      <c r="R105" s="5">
        <v>40</v>
      </c>
      <c r="S105" s="5"/>
      <c r="T105" s="5">
        <f>R105-S105</f>
        <v>40</v>
      </c>
      <c r="U105" s="5">
        <v>200</v>
      </c>
      <c r="V105" s="1"/>
      <c r="W105" s="1">
        <f>(F105+N105+O105+R105)/P105</f>
        <v>24.528301886792455</v>
      </c>
      <c r="X105" s="1">
        <f t="shared" si="39"/>
        <v>20.754716981132077</v>
      </c>
      <c r="Y105" s="1">
        <v>18.600000000000001</v>
      </c>
      <c r="Z105" s="1">
        <v>2</v>
      </c>
      <c r="AA105" s="1">
        <v>9.6</v>
      </c>
      <c r="AB105" s="1">
        <v>0</v>
      </c>
      <c r="AC105" s="1">
        <v>0</v>
      </c>
      <c r="AD105" s="1" t="s">
        <v>155</v>
      </c>
      <c r="AE105" s="1">
        <f t="shared" si="40"/>
        <v>0</v>
      </c>
      <c r="AF105" s="1">
        <f t="shared" si="41"/>
        <v>7.1999999999999993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156</v>
      </c>
      <c r="B106" s="1" t="s">
        <v>32</v>
      </c>
      <c r="C106" s="1"/>
      <c r="D106" s="1">
        <v>2</v>
      </c>
      <c r="E106" s="1"/>
      <c r="F106" s="1"/>
      <c r="G106" s="6">
        <v>0</v>
      </c>
      <c r="H106" s="1">
        <v>45</v>
      </c>
      <c r="I106" s="1" t="s">
        <v>157</v>
      </c>
      <c r="J106" s="1">
        <v>2</v>
      </c>
      <c r="K106" s="1">
        <f t="shared" si="47"/>
        <v>-2</v>
      </c>
      <c r="L106" s="1"/>
      <c r="M106" s="1"/>
      <c r="N106" s="1"/>
      <c r="O106" s="1"/>
      <c r="P106" s="1">
        <f t="shared" si="37"/>
        <v>0</v>
      </c>
      <c r="Q106" s="5"/>
      <c r="R106" s="5"/>
      <c r="S106" s="5"/>
      <c r="T106" s="5"/>
      <c r="U106" s="5"/>
      <c r="V106" s="1"/>
      <c r="W106" s="1" t="e">
        <f t="shared" si="42"/>
        <v>#DIV/0!</v>
      </c>
      <c r="X106" s="1" t="e">
        <f t="shared" si="39"/>
        <v>#DIV/0!</v>
      </c>
      <c r="Y106" s="1">
        <v>0.4</v>
      </c>
      <c r="Z106" s="1">
        <v>0</v>
      </c>
      <c r="AA106" s="1">
        <v>0.2</v>
      </c>
      <c r="AB106" s="1">
        <v>8.4</v>
      </c>
      <c r="AC106" s="1">
        <v>13.2</v>
      </c>
      <c r="AD106" s="1"/>
      <c r="AE106" s="1">
        <f t="shared" si="40"/>
        <v>0</v>
      </c>
      <c r="AF106" s="1">
        <f t="shared" si="41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3" t="s">
        <v>158</v>
      </c>
      <c r="B107" s="13" t="s">
        <v>35</v>
      </c>
      <c r="C107" s="13">
        <v>-1.43</v>
      </c>
      <c r="D107" s="13"/>
      <c r="E107" s="13"/>
      <c r="F107" s="13">
        <v>-1.43</v>
      </c>
      <c r="G107" s="14">
        <v>0</v>
      </c>
      <c r="H107" s="13" t="e">
        <v>#N/A</v>
      </c>
      <c r="I107" s="13" t="s">
        <v>37</v>
      </c>
      <c r="J107" s="13"/>
      <c r="K107" s="13">
        <f t="shared" si="47"/>
        <v>0</v>
      </c>
      <c r="L107" s="13"/>
      <c r="M107" s="13"/>
      <c r="N107" s="13"/>
      <c r="O107" s="13"/>
      <c r="P107" s="13">
        <f t="shared" si="37"/>
        <v>0</v>
      </c>
      <c r="Q107" s="15"/>
      <c r="R107" s="15"/>
      <c r="S107" s="15"/>
      <c r="T107" s="15"/>
      <c r="U107" s="15"/>
      <c r="V107" s="13"/>
      <c r="W107" s="13" t="e">
        <f t="shared" si="42"/>
        <v>#DIV/0!</v>
      </c>
      <c r="X107" s="13" t="e">
        <f t="shared" si="39"/>
        <v>#DIV/0!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 t="s">
        <v>37</v>
      </c>
      <c r="AE107" s="13">
        <f t="shared" si="40"/>
        <v>0</v>
      </c>
      <c r="AF107" s="13">
        <f t="shared" si="41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20" t="s">
        <v>167</v>
      </c>
      <c r="B108" s="20" t="s">
        <v>32</v>
      </c>
      <c r="C108" s="20"/>
      <c r="D108" s="20"/>
      <c r="E108" s="20"/>
      <c r="F108" s="20"/>
      <c r="G108" s="21">
        <v>0.09</v>
      </c>
      <c r="H108" s="20"/>
      <c r="I108" s="20" t="s">
        <v>33</v>
      </c>
      <c r="J108" s="20"/>
      <c r="K108" s="20"/>
      <c r="L108" s="20"/>
      <c r="M108" s="20"/>
      <c r="N108" s="20"/>
      <c r="O108" s="20"/>
      <c r="P108" s="20"/>
      <c r="Q108" s="5"/>
      <c r="R108" s="5">
        <v>80</v>
      </c>
      <c r="S108" s="25"/>
      <c r="T108" s="5">
        <f>R108-S108</f>
        <v>80</v>
      </c>
      <c r="U108" s="20">
        <v>100</v>
      </c>
      <c r="V108" s="1"/>
      <c r="W108" s="1"/>
      <c r="X108" s="1"/>
      <c r="Y108" s="1">
        <v>0.4</v>
      </c>
      <c r="Z108" s="1">
        <v>0.4</v>
      </c>
      <c r="AA108" s="1">
        <v>0.4</v>
      </c>
      <c r="AB108" s="1">
        <v>0.4</v>
      </c>
      <c r="AC108" s="1">
        <v>0.4</v>
      </c>
      <c r="AD108" s="1"/>
      <c r="AE108" s="1">
        <f t="shared" si="40"/>
        <v>0</v>
      </c>
      <c r="AF108" s="1">
        <f t="shared" si="41"/>
        <v>7.1999999999999993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E108" xr:uid="{3E6B3F7C-8041-4988-A0EB-59158A2E43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2024-07-30T05:59:51Z</dcterms:created>
  <dcterms:modified xsi:type="dcterms:W3CDTF">2024-08-02T12:53:50Z</dcterms:modified>
</cp:coreProperties>
</file>