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0,06,24 Ост СЫР филиалы\"/>
    </mc:Choice>
  </mc:AlternateContent>
  <xr:revisionPtr revIDLastSave="0" documentId="13_ncr:1_{563371B2-0BEC-4EFC-A395-7BEAAEEC392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Sheet!$A$3:$AB$40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30" i="1" l="1"/>
  <c r="O30" i="1"/>
  <c r="S30" i="1" s="1"/>
  <c r="K30" i="1"/>
  <c r="AB29" i="1"/>
  <c r="O29" i="1"/>
  <c r="S29" i="1" s="1"/>
  <c r="K29" i="1"/>
  <c r="AB26" i="1"/>
  <c r="O26" i="1"/>
  <c r="S26" i="1" s="1"/>
  <c r="K26" i="1"/>
  <c r="AB43" i="1"/>
  <c r="O43" i="1"/>
  <c r="S43" i="1" s="1"/>
  <c r="K43" i="1"/>
  <c r="AB42" i="1"/>
  <c r="O42" i="1"/>
  <c r="T42" i="1" s="1"/>
  <c r="K42" i="1"/>
  <c r="AB9" i="1"/>
  <c r="AB17" i="1"/>
  <c r="AB19" i="1"/>
  <c r="AB37" i="1"/>
  <c r="AB40" i="1"/>
  <c r="O7" i="1"/>
  <c r="T7" i="1" s="1"/>
  <c r="O8" i="1"/>
  <c r="T8" i="1" s="1"/>
  <c r="O9" i="1"/>
  <c r="T9" i="1" s="1"/>
  <c r="O10" i="1"/>
  <c r="T10" i="1" s="1"/>
  <c r="O11" i="1"/>
  <c r="T11" i="1" s="1"/>
  <c r="O12" i="1"/>
  <c r="T12" i="1" s="1"/>
  <c r="O13" i="1"/>
  <c r="T13" i="1" s="1"/>
  <c r="O14" i="1"/>
  <c r="T14" i="1" s="1"/>
  <c r="O15" i="1"/>
  <c r="T15" i="1" s="1"/>
  <c r="O16" i="1"/>
  <c r="T16" i="1" s="1"/>
  <c r="O17" i="1"/>
  <c r="T17" i="1" s="1"/>
  <c r="O18" i="1"/>
  <c r="T18" i="1" s="1"/>
  <c r="O19" i="1"/>
  <c r="T19" i="1" s="1"/>
  <c r="O20" i="1"/>
  <c r="T20" i="1" s="1"/>
  <c r="O21" i="1"/>
  <c r="T21" i="1" s="1"/>
  <c r="O22" i="1"/>
  <c r="T22" i="1" s="1"/>
  <c r="O23" i="1"/>
  <c r="T23" i="1" s="1"/>
  <c r="O24" i="1"/>
  <c r="T24" i="1" s="1"/>
  <c r="O25" i="1"/>
  <c r="T25" i="1" s="1"/>
  <c r="O27" i="1"/>
  <c r="T27" i="1" s="1"/>
  <c r="O28" i="1"/>
  <c r="T28" i="1" s="1"/>
  <c r="O31" i="1"/>
  <c r="T31" i="1" s="1"/>
  <c r="O32" i="1"/>
  <c r="T32" i="1" s="1"/>
  <c r="O33" i="1"/>
  <c r="T33" i="1" s="1"/>
  <c r="O34" i="1"/>
  <c r="T34" i="1" s="1"/>
  <c r="O35" i="1"/>
  <c r="T35" i="1" s="1"/>
  <c r="O36" i="1"/>
  <c r="T36" i="1" s="1"/>
  <c r="O37" i="1"/>
  <c r="T37" i="1" s="1"/>
  <c r="O38" i="1"/>
  <c r="T38" i="1" s="1"/>
  <c r="O39" i="1"/>
  <c r="T39" i="1" s="1"/>
  <c r="O40" i="1"/>
  <c r="T40" i="1" s="1"/>
  <c r="O6" i="1"/>
  <c r="K40" i="1"/>
  <c r="K39" i="1"/>
  <c r="K38" i="1"/>
  <c r="K37" i="1"/>
  <c r="K36" i="1"/>
  <c r="K35" i="1"/>
  <c r="K34" i="1"/>
  <c r="K33" i="1"/>
  <c r="K32" i="1"/>
  <c r="K31" i="1"/>
  <c r="K28" i="1"/>
  <c r="K27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Z5" i="1"/>
  <c r="Y5" i="1"/>
  <c r="X5" i="1"/>
  <c r="W5" i="1"/>
  <c r="V5" i="1"/>
  <c r="U5" i="1"/>
  <c r="Q5" i="1"/>
  <c r="N5" i="1"/>
  <c r="M5" i="1"/>
  <c r="L5" i="1"/>
  <c r="J5" i="1"/>
  <c r="F5" i="1"/>
  <c r="E5" i="1"/>
  <c r="P15" i="1" l="1"/>
  <c r="AB15" i="1" s="1"/>
  <c r="P23" i="1"/>
  <c r="AB23" i="1" s="1"/>
  <c r="P11" i="1"/>
  <c r="AB11" i="1" s="1"/>
  <c r="P21" i="1"/>
  <c r="AB21" i="1" s="1"/>
  <c r="P13" i="1"/>
  <c r="AB13" i="1" s="1"/>
  <c r="P7" i="1"/>
  <c r="AB7" i="1" s="1"/>
  <c r="S6" i="1"/>
  <c r="AB6" i="1"/>
  <c r="AB31" i="1"/>
  <c r="P33" i="1"/>
  <c r="AB33" i="1" s="1"/>
  <c r="P35" i="1"/>
  <c r="AB35" i="1" s="1"/>
  <c r="AB39" i="1"/>
  <c r="P25" i="1"/>
  <c r="AB25" i="1" s="1"/>
  <c r="AB24" i="1"/>
  <c r="AB22" i="1"/>
  <c r="AB20" i="1"/>
  <c r="P18" i="1"/>
  <c r="AB18" i="1" s="1"/>
  <c r="P16" i="1"/>
  <c r="AB16" i="1" s="1"/>
  <c r="AB14" i="1"/>
  <c r="AB12" i="1"/>
  <c r="AB10" i="1"/>
  <c r="P8" i="1"/>
  <c r="AB8" i="1" s="1"/>
  <c r="AB27" i="1"/>
  <c r="P32" i="1"/>
  <c r="AB32" i="1" s="1"/>
  <c r="AB34" i="1"/>
  <c r="AB38" i="1"/>
  <c r="AB36" i="1"/>
  <c r="P28" i="1"/>
  <c r="AB28" i="1" s="1"/>
  <c r="T30" i="1"/>
  <c r="T29" i="1"/>
  <c r="T6" i="1"/>
  <c r="T26" i="1"/>
  <c r="S37" i="1"/>
  <c r="S20" i="1"/>
  <c r="S17" i="1"/>
  <c r="S13" i="1"/>
  <c r="S9" i="1"/>
  <c r="S39" i="1"/>
  <c r="S31" i="1"/>
  <c r="S24" i="1"/>
  <c r="S19" i="1"/>
  <c r="S15" i="1"/>
  <c r="S11" i="1"/>
  <c r="S40" i="1"/>
  <c r="S38" i="1"/>
  <c r="S34" i="1"/>
  <c r="S18" i="1"/>
  <c r="S14" i="1"/>
  <c r="S12" i="1"/>
  <c r="S10" i="1"/>
  <c r="S42" i="1"/>
  <c r="T43" i="1"/>
  <c r="O5" i="1"/>
  <c r="K5" i="1"/>
  <c r="AB5" i="1" l="1"/>
  <c r="S23" i="1"/>
  <c r="S28" i="1"/>
  <c r="S8" i="1"/>
  <c r="S16" i="1"/>
  <c r="S32" i="1"/>
  <c r="S7" i="1"/>
  <c r="S21" i="1"/>
  <c r="S33" i="1"/>
  <c r="P5" i="1"/>
  <c r="S22" i="1"/>
  <c r="S25" i="1"/>
  <c r="S36" i="1"/>
  <c r="S35" i="1"/>
  <c r="S27" i="1"/>
</calcChain>
</file>

<file path=xl/sharedStrings.xml><?xml version="1.0" encoding="utf-8"?>
<sst xmlns="http://schemas.openxmlformats.org/spreadsheetml/2006/main" count="126" uniqueCount="78">
  <si>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</si>
  <si>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</si>
  <si>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</si>
  <si>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</si>
  <si>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</si>
  <si>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</si>
  <si>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</si>
  <si>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</si>
  <si>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</si>
  <si>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</si>
  <si>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</si>
  <si>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</si>
  <si>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</si>
  <si>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</si>
  <si>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</si>
  <si>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</si>
  <si>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</si>
  <si>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</si>
  <si>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</si>
  <si>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</si>
  <si>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</si>
  <si>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</si>
  <si>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</si>
  <si>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03,06,</t>
  </si>
  <si>
    <t>09,06,</t>
  </si>
  <si>
    <t>10,06,</t>
  </si>
  <si>
    <t>27,05,</t>
  </si>
  <si>
    <t>20,05,</t>
  </si>
  <si>
    <t>13,05,</t>
  </si>
  <si>
    <t>06,05,</t>
  </si>
  <si>
    <t>29,04,</t>
  </si>
  <si>
    <t>9988421 Творожный Сыр 60 % С маринованными огурчиками и укропом  Останкино</t>
  </si>
  <si>
    <t>шт</t>
  </si>
  <si>
    <t>9988438 Плавленый Сыр 45% "С ветчиной" СТМ"ПапаМожет" 180гр  Останкино</t>
  </si>
  <si>
    <t>новинка</t>
  </si>
  <si>
    <t>9988445 Плавленый Сыр 45%"С грибами" СТМ"ПапаМожет" 180 гр  Останкино</t>
  </si>
  <si>
    <t>Масло "Папа может" 72,5% 180 гр. Фольга   УВА  ОСТАНКИНО</t>
  </si>
  <si>
    <t>нет в наличии</t>
  </si>
  <si>
    <t>Масло сливочное ж.82,5% 180г фольга ТМ Папа Может (вл 12)  Останкино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</si>
  <si>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</si>
  <si>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</si>
  <si>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Сыр "Пармезан" (срок созревания 3 месяцев) м.д.ж. в с.в. 40% брус ОСТАНКИНО</t>
  </si>
  <si>
    <t>кг</t>
  </si>
  <si>
    <t>Сыр "Пармезан" 40% кусок 180 гр  ОСТАНКИНО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</si>
  <si>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</si>
  <si>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</si>
  <si>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</si>
  <si>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</si>
  <si>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</si>
  <si>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</si>
  <si>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Сыр Папа Может "Голландский традиционный" 45% (2,5кг)(6шт)  Останкино</t>
  </si>
  <si>
    <t>Сыр Папа Может "Российский традиционный"  50%, вакуум  Останкино</t>
  </si>
  <si>
    <t>ротация</t>
  </si>
  <si>
    <t>Сыр Папа Может Министерский 45% 200г  Останкино</t>
  </si>
  <si>
    <t>ротация на 0,18 (150 дн.)</t>
  </si>
  <si>
    <t>Сыр Папа Может Российский  50% вес    Останкино</t>
  </si>
  <si>
    <t>дубль</t>
  </si>
  <si>
    <t>Сыр Папа Может Сливочный со вкусом.топл.молока 50% вес (=3,5кг)  Останкино</t>
  </si>
  <si>
    <t>Сыр Папа Может Эдам 45% вес (=3,5кг)  Останкино</t>
  </si>
  <si>
    <t>Сыр Плавленый Сливочный Папа Может 55% 190гр  Останкино</t>
  </si>
  <si>
    <t>ротация завода на (Плавленый сыр "Сливочный" 45% 180 гр ТМ "ПАПА МОЖЕТ", 9988681, 270дн.)</t>
  </si>
  <si>
    <t>Сыр Скаморца свежий 100 гр.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</si>
  <si>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</si>
  <si>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</si>
  <si>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"Пошехонский" с массовой долей жира в пересчете на сухое вещество 45%.1/5  Останкино</t>
  </si>
  <si>
    <t>Сыр полутвердый "Российский" с массовой долей жира 50%  Останкино</t>
  </si>
  <si>
    <t>Сыр полутвердый "Сметанковый", с масс долей жира в пересчете на сухое вещес50%, брус  Останкино</t>
  </si>
  <si>
    <t>Сыр полутвердый "Тильзитер" с массовой долей жира в пересчете на сухое вещество 45%. 1/5  Останкино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</si>
  <si>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</si>
  <si>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</si>
  <si>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</si>
  <si>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Сыч/Прод Коровино Российский Оригин 50% ВЕС (3,5 кг)  Останкино</t>
  </si>
  <si>
    <t>Сыч/Прод Коровино Российский Оригин 50% ВЕС (5 кг)  ОСТАНКИНО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</si>
  <si>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</si>
  <si>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</si>
  <si>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Сыч/Прод Коровино Тильзитер Оригин 50% ВЕС (5 кг брус) СЗМЖ  ОСТАНКИНО</t>
  </si>
  <si>
    <t>необходимо увеличить продажи</t>
  </si>
  <si>
    <t>мин заказ 650кг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</si>
</sst>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5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1" fillId="0" borderId="1"/>
  </cellStyleXfs>
  <cellXfs count="25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4" fillId="0" borderId="1" xfId="1" applyNumberFormat="1" applyFont="1"/>
    <xf numFmtId="164" fontId="1" fillId="0" borderId="4" xfId="1" applyNumberFormat="1" applyBorder="1"/>
    <xf numFmtId="164" fontId="1" fillId="0" borderId="5" xfId="1" applyNumberFormat="1" applyBorder="1"/>
    <xf numFmtId="164" fontId="1" fillId="0" borderId="6" xfId="1" applyNumberFormat="1" applyBorder="1"/>
    <xf numFmtId="164" fontId="1" fillId="0" borderId="7" xfId="1" applyNumberFormat="1" applyBorder="1"/>
    <xf numFmtId="164" fontId="1" fillId="0" borderId="8" xfId="1" applyNumberFormat="1" applyBorder="1"/>
    <xf numFmtId="164" fontId="1" fillId="0" borderId="9" xfId="1" applyNumberFormat="1" applyBorder="1"/>
    <xf numFmtId="164" fontId="1" fillId="0" borderId="1" xfId="1" applyNumberFormat="1" applyBorder="1"/>
    <xf numFmtId="164" fontId="1" fillId="0" borderId="10" xfId="1" applyNumberFormat="1" applyBorder="1"/>
    <xf numFmtId="164" fontId="1" fillId="0" borderId="3" xfId="1" applyNumberFormat="1" applyBorder="1"/>
    <xf numFmtId="164" fontId="4" fillId="6" borderId="1" xfId="1" applyNumberFormat="1" applyFont="1" applyFill="1"/>
    <xf numFmtId="164" fontId="1" fillId="0" borderId="1" xfId="1" applyNumberFormat="1" applyFill="1"/>
    <xf numFmtId="164" fontId="1" fillId="0" borderId="3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8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R10" sqref="R10"/>
    </sheetView>
  </sheetViews>
  <sheetFormatPr defaultRowHeight="15" x14ac:dyDescent="0.25"/>
  <cols>
    <col min="1" max="1" width="60" customWidth="1"/>
    <col min="2" max="2" width="4.28515625" customWidth="1"/>
    <col min="3" max="6" width="6.5703125" customWidth="1"/>
    <col min="7" max="7" width="5.28515625" style="8" customWidth="1"/>
    <col min="8" max="8" width="5.28515625" customWidth="1"/>
    <col min="9" max="9" width="10.85546875" customWidth="1"/>
    <col min="10" max="11" width="6.42578125" customWidth="1"/>
    <col min="12" max="13" width="0.85546875" customWidth="1"/>
    <col min="14" max="17" width="6.42578125" customWidth="1"/>
    <col min="18" max="18" width="21.5703125" customWidth="1"/>
    <col min="19" max="20" width="5.42578125" customWidth="1"/>
    <col min="21" max="26" width="5.7109375" customWidth="1"/>
    <col min="27" max="27" width="37.140625" customWidth="1"/>
    <col min="28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9" t="s">
        <v>16</v>
      </c>
      <c r="R3" s="9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21</v>
      </c>
      <c r="AB3" s="2" t="s">
        <v>22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24</v>
      </c>
      <c r="O4" s="1" t="s">
        <v>25</v>
      </c>
      <c r="P4" s="1"/>
      <c r="Q4" s="1"/>
      <c r="R4" s="1"/>
      <c r="S4" s="1"/>
      <c r="T4" s="1"/>
      <c r="U4" s="1" t="s">
        <v>23</v>
      </c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SUM(E6:E498)</f>
        <v>7978.9029999999993</v>
      </c>
      <c r="F5" s="4">
        <f>SUM(F6:F498)</f>
        <v>25296.928000000004</v>
      </c>
      <c r="G5" s="6"/>
      <c r="H5" s="1"/>
      <c r="I5" s="1"/>
      <c r="J5" s="4">
        <f t="shared" ref="J5:Q5" si="0">SUM(J6:J498)</f>
        <v>7953.6</v>
      </c>
      <c r="K5" s="4">
        <f t="shared" si="0"/>
        <v>25.302999999999997</v>
      </c>
      <c r="L5" s="4">
        <f t="shared" si="0"/>
        <v>0</v>
      </c>
      <c r="M5" s="4">
        <f t="shared" si="0"/>
        <v>0</v>
      </c>
      <c r="N5" s="4">
        <f t="shared" si="0"/>
        <v>2150</v>
      </c>
      <c r="O5" s="4">
        <f t="shared" si="0"/>
        <v>1595.7806</v>
      </c>
      <c r="P5" s="4">
        <f t="shared" si="0"/>
        <v>4407.5599999999995</v>
      </c>
      <c r="Q5" s="4">
        <f t="shared" si="0"/>
        <v>0</v>
      </c>
      <c r="R5" s="1"/>
      <c r="S5" s="1"/>
      <c r="T5" s="1"/>
      <c r="U5" s="4">
        <f t="shared" ref="U5:Z5" si="1">SUM(U6:U498)</f>
        <v>1870.1895999999997</v>
      </c>
      <c r="V5" s="4">
        <f t="shared" si="1"/>
        <v>2537.163</v>
      </c>
      <c r="W5" s="4">
        <f t="shared" si="1"/>
        <v>1643.4494</v>
      </c>
      <c r="X5" s="4">
        <f t="shared" si="1"/>
        <v>1878.8941999999997</v>
      </c>
      <c r="Y5" s="4">
        <f t="shared" si="1"/>
        <v>2255.819</v>
      </c>
      <c r="Z5" s="4">
        <f t="shared" si="1"/>
        <v>1886.9068000000002</v>
      </c>
      <c r="AA5" s="1"/>
      <c r="AB5" s="4">
        <f>SUM(AB6:AB498)</f>
        <v>1535.48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31</v>
      </c>
      <c r="B6" s="1" t="s">
        <v>32</v>
      </c>
      <c r="C6" s="1">
        <v>202</v>
      </c>
      <c r="D6" s="1">
        <v>400</v>
      </c>
      <c r="E6" s="1">
        <v>90</v>
      </c>
      <c r="F6" s="1">
        <v>512</v>
      </c>
      <c r="G6" s="6">
        <v>0.14000000000000001</v>
      </c>
      <c r="H6" s="1">
        <v>180</v>
      </c>
      <c r="I6" s="1">
        <v>9988421</v>
      </c>
      <c r="J6" s="1">
        <v>87</v>
      </c>
      <c r="K6" s="1">
        <f t="shared" ref="K6:K40" si="2">E6-J6</f>
        <v>3</v>
      </c>
      <c r="L6" s="1"/>
      <c r="M6" s="1"/>
      <c r="N6" s="1"/>
      <c r="O6" s="1">
        <f>E6/5</f>
        <v>18</v>
      </c>
      <c r="P6" s="5"/>
      <c r="Q6" s="5"/>
      <c r="R6" s="1"/>
      <c r="S6" s="1">
        <f>(F6+N6+P6)/O6</f>
        <v>28.444444444444443</v>
      </c>
      <c r="T6" s="1">
        <f>(F6+N6)/O6</f>
        <v>28.444444444444443</v>
      </c>
      <c r="U6" s="1">
        <v>5.8</v>
      </c>
      <c r="V6" s="1">
        <v>28.4</v>
      </c>
      <c r="W6" s="1">
        <v>16.399999999999999</v>
      </c>
      <c r="X6" s="1">
        <v>8</v>
      </c>
      <c r="Y6" s="1">
        <v>12.8</v>
      </c>
      <c r="Z6" s="1">
        <v>12.8</v>
      </c>
      <c r="AA6" s="1"/>
      <c r="AB6" s="1">
        <f>P6*G6</f>
        <v>0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33</v>
      </c>
      <c r="B7" s="1" t="s">
        <v>32</v>
      </c>
      <c r="C7" s="1">
        <v>95</v>
      </c>
      <c r="D7" s="1">
        <v>400</v>
      </c>
      <c r="E7" s="1">
        <v>121</v>
      </c>
      <c r="F7" s="1">
        <v>374</v>
      </c>
      <c r="G7" s="6">
        <v>0.18</v>
      </c>
      <c r="H7" s="1">
        <v>270</v>
      </c>
      <c r="I7" s="1">
        <v>9988438</v>
      </c>
      <c r="J7" s="1">
        <v>122</v>
      </c>
      <c r="K7" s="1">
        <f t="shared" si="2"/>
        <v>-1</v>
      </c>
      <c r="L7" s="1"/>
      <c r="M7" s="1"/>
      <c r="N7" s="1"/>
      <c r="O7" s="1">
        <f t="shared" ref="O7:O40" si="3">E7/5</f>
        <v>24.2</v>
      </c>
      <c r="P7" s="5">
        <f t="shared" ref="P7:P23" si="4">20*O7-N7-F7</f>
        <v>110</v>
      </c>
      <c r="Q7" s="5"/>
      <c r="R7" s="1"/>
      <c r="S7" s="1">
        <f t="shared" ref="S7:S40" si="5">(F7+N7+P7)/O7</f>
        <v>20</v>
      </c>
      <c r="T7" s="1">
        <f t="shared" ref="T7:T40" si="6">(F7+N7)/O7</f>
        <v>15.454545454545455</v>
      </c>
      <c r="U7" s="1">
        <v>17.8</v>
      </c>
      <c r="V7" s="1">
        <v>28.6</v>
      </c>
      <c r="W7" s="1">
        <v>15</v>
      </c>
      <c r="X7" s="1">
        <v>7.2</v>
      </c>
      <c r="Y7" s="1">
        <v>0</v>
      </c>
      <c r="Z7" s="1">
        <v>0</v>
      </c>
      <c r="AA7" s="1" t="s">
        <v>34</v>
      </c>
      <c r="AB7" s="1">
        <f t="shared" ref="AB7:AB40" si="7">P7*G7</f>
        <v>19.8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35</v>
      </c>
      <c r="B8" s="1" t="s">
        <v>32</v>
      </c>
      <c r="C8" s="1">
        <v>190</v>
      </c>
      <c r="D8" s="1">
        <v>256</v>
      </c>
      <c r="E8" s="1">
        <v>141</v>
      </c>
      <c r="F8" s="1">
        <v>305</v>
      </c>
      <c r="G8" s="6">
        <v>0.18</v>
      </c>
      <c r="H8" s="1">
        <v>270</v>
      </c>
      <c r="I8" s="1">
        <v>9988445</v>
      </c>
      <c r="J8" s="1">
        <v>135</v>
      </c>
      <c r="K8" s="1">
        <f t="shared" si="2"/>
        <v>6</v>
      </c>
      <c r="L8" s="1"/>
      <c r="M8" s="1"/>
      <c r="N8" s="1">
        <v>130</v>
      </c>
      <c r="O8" s="1">
        <f t="shared" si="3"/>
        <v>28.2</v>
      </c>
      <c r="P8" s="5">
        <f t="shared" si="4"/>
        <v>129</v>
      </c>
      <c r="Q8" s="5"/>
      <c r="R8" s="1"/>
      <c r="S8" s="1">
        <f t="shared" si="5"/>
        <v>20</v>
      </c>
      <c r="T8" s="1">
        <f t="shared" si="6"/>
        <v>15.425531914893618</v>
      </c>
      <c r="U8" s="1">
        <v>25.4</v>
      </c>
      <c r="V8" s="1">
        <v>24.4</v>
      </c>
      <c r="W8" s="1">
        <v>15.4</v>
      </c>
      <c r="X8" s="1">
        <v>20.6</v>
      </c>
      <c r="Y8" s="1">
        <v>21.2</v>
      </c>
      <c r="Z8" s="1">
        <v>33</v>
      </c>
      <c r="AA8" s="1"/>
      <c r="AB8" s="1">
        <f t="shared" si="7"/>
        <v>23.22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39</v>
      </c>
      <c r="B9" s="1" t="s">
        <v>32</v>
      </c>
      <c r="C9" s="1"/>
      <c r="D9" s="1">
        <v>528</v>
      </c>
      <c r="E9" s="1">
        <v>64</v>
      </c>
      <c r="F9" s="1">
        <v>464</v>
      </c>
      <c r="G9" s="6">
        <v>0.4</v>
      </c>
      <c r="H9" s="1">
        <v>270</v>
      </c>
      <c r="I9" s="1">
        <v>9988452</v>
      </c>
      <c r="J9" s="1">
        <v>64</v>
      </c>
      <c r="K9" s="1">
        <f t="shared" si="2"/>
        <v>0</v>
      </c>
      <c r="L9" s="1"/>
      <c r="M9" s="1"/>
      <c r="N9" s="1"/>
      <c r="O9" s="1">
        <f t="shared" si="3"/>
        <v>12.8</v>
      </c>
      <c r="P9" s="5"/>
      <c r="Q9" s="5"/>
      <c r="R9" s="1"/>
      <c r="S9" s="1">
        <f t="shared" si="5"/>
        <v>36.25</v>
      </c>
      <c r="T9" s="1">
        <f t="shared" si="6"/>
        <v>36.25</v>
      </c>
      <c r="U9" s="1">
        <v>4.4000000000000004</v>
      </c>
      <c r="V9" s="1">
        <v>34.6</v>
      </c>
      <c r="W9" s="1">
        <v>2.4</v>
      </c>
      <c r="X9" s="1">
        <v>0</v>
      </c>
      <c r="Y9" s="1">
        <v>9.6</v>
      </c>
      <c r="Z9" s="1">
        <v>0</v>
      </c>
      <c r="AA9" s="1"/>
      <c r="AB9" s="1">
        <f t="shared" si="7"/>
        <v>0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40</v>
      </c>
      <c r="B10" s="1" t="s">
        <v>32</v>
      </c>
      <c r="C10" s="1">
        <v>164</v>
      </c>
      <c r="D10" s="1">
        <v>140</v>
      </c>
      <c r="E10" s="1">
        <v>34</v>
      </c>
      <c r="F10" s="1">
        <v>270</v>
      </c>
      <c r="G10" s="6">
        <v>0.4</v>
      </c>
      <c r="H10" s="1">
        <v>270</v>
      </c>
      <c r="I10" s="1">
        <v>9988476</v>
      </c>
      <c r="J10" s="1">
        <v>34</v>
      </c>
      <c r="K10" s="1">
        <f t="shared" si="2"/>
        <v>0</v>
      </c>
      <c r="L10" s="1"/>
      <c r="M10" s="1"/>
      <c r="N10" s="1"/>
      <c r="O10" s="1">
        <f t="shared" si="3"/>
        <v>6.8</v>
      </c>
      <c r="P10" s="5"/>
      <c r="Q10" s="5"/>
      <c r="R10" s="1"/>
      <c r="S10" s="1">
        <f t="shared" si="5"/>
        <v>39.705882352941174</v>
      </c>
      <c r="T10" s="1">
        <f t="shared" si="6"/>
        <v>39.705882352941174</v>
      </c>
      <c r="U10" s="1">
        <v>6</v>
      </c>
      <c r="V10" s="1">
        <v>16.399999999999999</v>
      </c>
      <c r="W10" s="1">
        <v>0.8</v>
      </c>
      <c r="X10" s="1">
        <v>0</v>
      </c>
      <c r="Y10" s="1">
        <v>11.2</v>
      </c>
      <c r="Z10" s="1">
        <v>0</v>
      </c>
      <c r="AA10" s="22" t="s">
        <v>76</v>
      </c>
      <c r="AB10" s="1">
        <f t="shared" si="7"/>
        <v>0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41</v>
      </c>
      <c r="B11" s="1" t="s">
        <v>42</v>
      </c>
      <c r="C11" s="1">
        <v>48.131999999999998</v>
      </c>
      <c r="D11" s="1">
        <v>30.36</v>
      </c>
      <c r="E11" s="1">
        <v>44.892000000000003</v>
      </c>
      <c r="F11" s="1">
        <v>33.6</v>
      </c>
      <c r="G11" s="6">
        <v>1</v>
      </c>
      <c r="H11" s="1">
        <v>150</v>
      </c>
      <c r="I11" s="1">
        <v>5037308</v>
      </c>
      <c r="J11" s="1">
        <v>40.5</v>
      </c>
      <c r="K11" s="1">
        <f t="shared" si="2"/>
        <v>4.392000000000003</v>
      </c>
      <c r="L11" s="1"/>
      <c r="M11" s="1"/>
      <c r="N11" s="1"/>
      <c r="O11" s="1">
        <f t="shared" si="3"/>
        <v>8.9784000000000006</v>
      </c>
      <c r="P11" s="5">
        <f t="shared" si="4"/>
        <v>145.96800000000002</v>
      </c>
      <c r="Q11" s="5"/>
      <c r="R11" s="1"/>
      <c r="S11" s="1">
        <f t="shared" si="5"/>
        <v>20</v>
      </c>
      <c r="T11" s="1">
        <f t="shared" si="6"/>
        <v>3.7423148890670941</v>
      </c>
      <c r="U11" s="1">
        <v>1.9916</v>
      </c>
      <c r="V11" s="1">
        <v>4.1622000000000003</v>
      </c>
      <c r="W11" s="1">
        <v>3.8603999999999998</v>
      </c>
      <c r="X11" s="1">
        <v>4.8515999999999986</v>
      </c>
      <c r="Y11" s="1">
        <v>6.8537999999999997</v>
      </c>
      <c r="Z11" s="1">
        <v>0</v>
      </c>
      <c r="AA11" s="1"/>
      <c r="AB11" s="1">
        <f t="shared" si="7"/>
        <v>145.96800000000002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43</v>
      </c>
      <c r="B12" s="1" t="s">
        <v>32</v>
      </c>
      <c r="C12" s="1"/>
      <c r="D12" s="1">
        <v>684</v>
      </c>
      <c r="E12" s="1">
        <v>66</v>
      </c>
      <c r="F12" s="1">
        <v>617</v>
      </c>
      <c r="G12" s="6">
        <v>0.18</v>
      </c>
      <c r="H12" s="1">
        <v>150</v>
      </c>
      <c r="I12" s="1">
        <v>5034819</v>
      </c>
      <c r="J12" s="1">
        <v>60</v>
      </c>
      <c r="K12" s="1">
        <f t="shared" si="2"/>
        <v>6</v>
      </c>
      <c r="L12" s="1"/>
      <c r="M12" s="1"/>
      <c r="N12" s="1"/>
      <c r="O12" s="1">
        <f t="shared" si="3"/>
        <v>13.2</v>
      </c>
      <c r="P12" s="5"/>
      <c r="Q12" s="5"/>
      <c r="R12" s="1"/>
      <c r="S12" s="1">
        <f t="shared" si="5"/>
        <v>46.742424242424242</v>
      </c>
      <c r="T12" s="1">
        <f t="shared" si="6"/>
        <v>46.742424242424242</v>
      </c>
      <c r="U12" s="1">
        <v>8.8000000000000007</v>
      </c>
      <c r="V12" s="1">
        <v>45.6</v>
      </c>
      <c r="W12" s="1">
        <v>2.6</v>
      </c>
      <c r="X12" s="1">
        <v>11</v>
      </c>
      <c r="Y12" s="1">
        <v>50.6</v>
      </c>
      <c r="Z12" s="1">
        <v>0</v>
      </c>
      <c r="AA12" s="1"/>
      <c r="AB12" s="1">
        <f t="shared" si="7"/>
        <v>0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44</v>
      </c>
      <c r="B13" s="1" t="s">
        <v>32</v>
      </c>
      <c r="C13" s="1">
        <v>236</v>
      </c>
      <c r="D13" s="1">
        <v>528</v>
      </c>
      <c r="E13" s="1">
        <v>277</v>
      </c>
      <c r="F13" s="1">
        <v>482</v>
      </c>
      <c r="G13" s="6">
        <v>0.1</v>
      </c>
      <c r="H13" s="1">
        <v>90</v>
      </c>
      <c r="I13" s="1">
        <v>8444163</v>
      </c>
      <c r="J13" s="1">
        <v>255</v>
      </c>
      <c r="K13" s="1">
        <f t="shared" si="2"/>
        <v>22</v>
      </c>
      <c r="L13" s="1"/>
      <c r="M13" s="1"/>
      <c r="N13" s="1"/>
      <c r="O13" s="1">
        <f t="shared" si="3"/>
        <v>55.4</v>
      </c>
      <c r="P13" s="5">
        <f t="shared" si="4"/>
        <v>626</v>
      </c>
      <c r="Q13" s="5"/>
      <c r="R13" s="1"/>
      <c r="S13" s="1">
        <f t="shared" si="5"/>
        <v>20</v>
      </c>
      <c r="T13" s="1">
        <f t="shared" si="6"/>
        <v>8.700361010830326</v>
      </c>
      <c r="U13" s="1">
        <v>23.6</v>
      </c>
      <c r="V13" s="1">
        <v>44.2</v>
      </c>
      <c r="W13" s="1">
        <v>26.8</v>
      </c>
      <c r="X13" s="1">
        <v>26</v>
      </c>
      <c r="Y13" s="1">
        <v>11.2</v>
      </c>
      <c r="Z13" s="1">
        <v>35.799999999999997</v>
      </c>
      <c r="AA13" s="1"/>
      <c r="AB13" s="1">
        <f t="shared" si="7"/>
        <v>62.6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45</v>
      </c>
      <c r="B14" s="1" t="s">
        <v>32</v>
      </c>
      <c r="C14" s="1">
        <v>854</v>
      </c>
      <c r="D14" s="1">
        <v>1520</v>
      </c>
      <c r="E14" s="1">
        <v>432</v>
      </c>
      <c r="F14" s="1">
        <v>1929</v>
      </c>
      <c r="G14" s="6">
        <v>0.18</v>
      </c>
      <c r="H14" s="1">
        <v>150</v>
      </c>
      <c r="I14" s="1">
        <v>5038411</v>
      </c>
      <c r="J14" s="1">
        <v>437.5</v>
      </c>
      <c r="K14" s="1">
        <f t="shared" si="2"/>
        <v>-5.5</v>
      </c>
      <c r="L14" s="1"/>
      <c r="M14" s="1"/>
      <c r="N14" s="1"/>
      <c r="O14" s="1">
        <f t="shared" si="3"/>
        <v>86.4</v>
      </c>
      <c r="P14" s="5"/>
      <c r="Q14" s="5"/>
      <c r="R14" s="1"/>
      <c r="S14" s="1">
        <f t="shared" si="5"/>
        <v>22.326388888888886</v>
      </c>
      <c r="T14" s="1">
        <f t="shared" si="6"/>
        <v>22.326388888888886</v>
      </c>
      <c r="U14" s="1">
        <v>100.6</v>
      </c>
      <c r="V14" s="1">
        <v>143.4</v>
      </c>
      <c r="W14" s="1">
        <v>85.6</v>
      </c>
      <c r="X14" s="1">
        <v>96</v>
      </c>
      <c r="Y14" s="1">
        <v>39.6</v>
      </c>
      <c r="Z14" s="1">
        <v>145.6</v>
      </c>
      <c r="AA14" s="1"/>
      <c r="AB14" s="1">
        <f t="shared" si="7"/>
        <v>0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46</v>
      </c>
      <c r="B15" s="1" t="s">
        <v>32</v>
      </c>
      <c r="C15" s="1">
        <v>1261</v>
      </c>
      <c r="D15" s="1">
        <v>1231</v>
      </c>
      <c r="E15" s="1">
        <v>523</v>
      </c>
      <c r="F15" s="1">
        <v>1969</v>
      </c>
      <c r="G15" s="6">
        <v>0.18</v>
      </c>
      <c r="H15" s="1">
        <v>150</v>
      </c>
      <c r="I15" s="1">
        <v>5038459</v>
      </c>
      <c r="J15" s="1">
        <v>528</v>
      </c>
      <c r="K15" s="1">
        <f t="shared" si="2"/>
        <v>-5</v>
      </c>
      <c r="L15" s="1"/>
      <c r="M15" s="1"/>
      <c r="N15" s="1"/>
      <c r="O15" s="1">
        <f t="shared" si="3"/>
        <v>104.6</v>
      </c>
      <c r="P15" s="5">
        <f t="shared" si="4"/>
        <v>123</v>
      </c>
      <c r="Q15" s="5"/>
      <c r="R15" s="1"/>
      <c r="S15" s="1">
        <f t="shared" si="5"/>
        <v>20</v>
      </c>
      <c r="T15" s="1">
        <f t="shared" si="6"/>
        <v>18.824091778202678</v>
      </c>
      <c r="U15" s="1">
        <v>84.6</v>
      </c>
      <c r="V15" s="1">
        <v>145.6</v>
      </c>
      <c r="W15" s="1">
        <v>88.6</v>
      </c>
      <c r="X15" s="1">
        <v>86.8</v>
      </c>
      <c r="Y15" s="1">
        <v>40.200000000000003</v>
      </c>
      <c r="Z15" s="1">
        <v>158.6</v>
      </c>
      <c r="AA15" s="1"/>
      <c r="AB15" s="1">
        <f t="shared" si="7"/>
        <v>22.14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47</v>
      </c>
      <c r="B16" s="1" t="s">
        <v>32</v>
      </c>
      <c r="C16" s="1">
        <v>1025</v>
      </c>
      <c r="D16" s="1">
        <v>1890</v>
      </c>
      <c r="E16" s="1">
        <v>642</v>
      </c>
      <c r="F16" s="1">
        <v>2261</v>
      </c>
      <c r="G16" s="6">
        <v>0.18</v>
      </c>
      <c r="H16" s="1">
        <v>150</v>
      </c>
      <c r="I16" s="1">
        <v>5038435</v>
      </c>
      <c r="J16" s="1">
        <v>654.5</v>
      </c>
      <c r="K16" s="1">
        <f t="shared" si="2"/>
        <v>-12.5</v>
      </c>
      <c r="L16" s="1"/>
      <c r="M16" s="1"/>
      <c r="N16" s="1"/>
      <c r="O16" s="1">
        <f t="shared" si="3"/>
        <v>128.4</v>
      </c>
      <c r="P16" s="5">
        <f t="shared" si="4"/>
        <v>307</v>
      </c>
      <c r="Q16" s="5"/>
      <c r="R16" s="1"/>
      <c r="S16" s="1">
        <f t="shared" si="5"/>
        <v>20</v>
      </c>
      <c r="T16" s="1">
        <f t="shared" si="6"/>
        <v>17.609034267912772</v>
      </c>
      <c r="U16" s="1">
        <v>126.6</v>
      </c>
      <c r="V16" s="1">
        <v>177</v>
      </c>
      <c r="W16" s="1">
        <v>115.8</v>
      </c>
      <c r="X16" s="1">
        <v>155.6</v>
      </c>
      <c r="Y16" s="1">
        <v>196</v>
      </c>
      <c r="Z16" s="1">
        <v>0</v>
      </c>
      <c r="AA16" s="1"/>
      <c r="AB16" s="1">
        <f t="shared" si="7"/>
        <v>55.26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48</v>
      </c>
      <c r="B17" s="1" t="s">
        <v>32</v>
      </c>
      <c r="C17" s="1">
        <v>681</v>
      </c>
      <c r="D17" s="1">
        <v>1192</v>
      </c>
      <c r="E17" s="1">
        <v>286</v>
      </c>
      <c r="F17" s="1">
        <v>1586</v>
      </c>
      <c r="G17" s="6">
        <v>0.18</v>
      </c>
      <c r="H17" s="1">
        <v>120</v>
      </c>
      <c r="I17" s="1">
        <v>5038398</v>
      </c>
      <c r="J17" s="1">
        <v>285</v>
      </c>
      <c r="K17" s="1">
        <f t="shared" si="2"/>
        <v>1</v>
      </c>
      <c r="L17" s="1"/>
      <c r="M17" s="1"/>
      <c r="N17" s="1"/>
      <c r="O17" s="1">
        <f t="shared" si="3"/>
        <v>57.2</v>
      </c>
      <c r="P17" s="5"/>
      <c r="Q17" s="5"/>
      <c r="R17" s="1"/>
      <c r="S17" s="1">
        <f t="shared" si="5"/>
        <v>27.727272727272727</v>
      </c>
      <c r="T17" s="1">
        <f t="shared" si="6"/>
        <v>27.727272727272727</v>
      </c>
      <c r="U17" s="1">
        <v>63.2</v>
      </c>
      <c r="V17" s="1">
        <v>109.4</v>
      </c>
      <c r="W17" s="1">
        <v>55.2</v>
      </c>
      <c r="X17" s="1">
        <v>91.4</v>
      </c>
      <c r="Y17" s="1">
        <v>74.2</v>
      </c>
      <c r="Z17" s="1">
        <v>0</v>
      </c>
      <c r="AA17" s="1"/>
      <c r="AB17" s="1">
        <f t="shared" si="7"/>
        <v>0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49</v>
      </c>
      <c r="B18" s="1" t="s">
        <v>42</v>
      </c>
      <c r="C18" s="1">
        <v>684.75400000000002</v>
      </c>
      <c r="D18" s="1">
        <v>351.19099999999997</v>
      </c>
      <c r="E18" s="1">
        <v>230.53899999999999</v>
      </c>
      <c r="F18" s="1">
        <v>792.24599999999998</v>
      </c>
      <c r="G18" s="6">
        <v>1</v>
      </c>
      <c r="H18" s="1">
        <v>150</v>
      </c>
      <c r="I18" s="1">
        <v>5038572</v>
      </c>
      <c r="J18" s="1">
        <v>236.3</v>
      </c>
      <c r="K18" s="1">
        <f t="shared" si="2"/>
        <v>-5.7610000000000241</v>
      </c>
      <c r="L18" s="1"/>
      <c r="M18" s="1"/>
      <c r="N18" s="1">
        <v>100</v>
      </c>
      <c r="O18" s="1">
        <f t="shared" si="3"/>
        <v>46.107799999999997</v>
      </c>
      <c r="P18" s="5">
        <f t="shared" si="4"/>
        <v>29.909999999999968</v>
      </c>
      <c r="Q18" s="5"/>
      <c r="R18" s="1"/>
      <c r="S18" s="1">
        <f t="shared" si="5"/>
        <v>20</v>
      </c>
      <c r="T18" s="1">
        <f t="shared" si="6"/>
        <v>19.351302816443205</v>
      </c>
      <c r="U18" s="1">
        <v>50.610399999999998</v>
      </c>
      <c r="V18" s="1">
        <v>53.673800000000007</v>
      </c>
      <c r="W18" s="1">
        <v>55.159799999999997</v>
      </c>
      <c r="X18" s="1">
        <v>56.712800000000001</v>
      </c>
      <c r="Y18" s="1">
        <v>71.018200000000007</v>
      </c>
      <c r="Z18" s="1">
        <v>59.069399999999987</v>
      </c>
      <c r="AA18" s="1"/>
      <c r="AB18" s="1">
        <f t="shared" si="7"/>
        <v>29.909999999999968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50</v>
      </c>
      <c r="B19" s="1" t="s">
        <v>42</v>
      </c>
      <c r="C19" s="1">
        <v>249.387</v>
      </c>
      <c r="D19" s="1">
        <v>306.36900000000003</v>
      </c>
      <c r="E19" s="1">
        <v>57.82</v>
      </c>
      <c r="F19" s="1">
        <v>495.20600000000002</v>
      </c>
      <c r="G19" s="6">
        <v>1</v>
      </c>
      <c r="H19" s="1">
        <v>150</v>
      </c>
      <c r="I19" s="1">
        <v>5038596</v>
      </c>
      <c r="J19" s="1">
        <v>70.8</v>
      </c>
      <c r="K19" s="1">
        <f t="shared" si="2"/>
        <v>-12.979999999999997</v>
      </c>
      <c r="L19" s="1"/>
      <c r="M19" s="1"/>
      <c r="N19" s="1"/>
      <c r="O19" s="1">
        <f t="shared" si="3"/>
        <v>11.564</v>
      </c>
      <c r="P19" s="5"/>
      <c r="Q19" s="5"/>
      <c r="R19" s="1"/>
      <c r="S19" s="1">
        <f t="shared" si="5"/>
        <v>42.823071601521967</v>
      </c>
      <c r="T19" s="1">
        <f t="shared" si="6"/>
        <v>42.823071601521967</v>
      </c>
      <c r="U19" s="1">
        <v>22.7026</v>
      </c>
      <c r="V19" s="1">
        <v>27.9194</v>
      </c>
      <c r="W19" s="1">
        <v>22.395399999999999</v>
      </c>
      <c r="X19" s="1">
        <v>23.626999999999999</v>
      </c>
      <c r="Y19" s="1">
        <v>20.650400000000001</v>
      </c>
      <c r="Z19" s="1">
        <v>23.3032</v>
      </c>
      <c r="AA19" s="22" t="s">
        <v>76</v>
      </c>
      <c r="AB19" s="1">
        <f t="shared" si="7"/>
        <v>0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53</v>
      </c>
      <c r="B20" s="1" t="s">
        <v>32</v>
      </c>
      <c r="C20" s="1">
        <v>313</v>
      </c>
      <c r="D20" s="1">
        <v>1548</v>
      </c>
      <c r="E20" s="1">
        <v>263</v>
      </c>
      <c r="F20" s="1">
        <v>1596</v>
      </c>
      <c r="G20" s="6">
        <v>0.2</v>
      </c>
      <c r="H20" s="1">
        <v>120</v>
      </c>
      <c r="I20" s="1">
        <v>5038831</v>
      </c>
      <c r="J20" s="1">
        <v>259</v>
      </c>
      <c r="K20" s="1">
        <f t="shared" si="2"/>
        <v>4</v>
      </c>
      <c r="L20" s="1"/>
      <c r="M20" s="1"/>
      <c r="N20" s="1"/>
      <c r="O20" s="1">
        <f t="shared" si="3"/>
        <v>52.6</v>
      </c>
      <c r="P20" s="5"/>
      <c r="Q20" s="5"/>
      <c r="R20" s="1"/>
      <c r="S20" s="1">
        <f t="shared" si="5"/>
        <v>30.342205323193916</v>
      </c>
      <c r="T20" s="1">
        <f t="shared" si="6"/>
        <v>30.342205323193916</v>
      </c>
      <c r="U20" s="1">
        <v>40.4</v>
      </c>
      <c r="V20" s="1">
        <v>103.2</v>
      </c>
      <c r="W20" s="1">
        <v>46.8</v>
      </c>
      <c r="X20" s="1">
        <v>63.2</v>
      </c>
      <c r="Y20" s="1">
        <v>24.2</v>
      </c>
      <c r="Z20" s="1">
        <v>79.8</v>
      </c>
      <c r="AA20" s="1" t="s">
        <v>54</v>
      </c>
      <c r="AB20" s="1">
        <f t="shared" si="7"/>
        <v>0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57</v>
      </c>
      <c r="B21" s="1" t="s">
        <v>42</v>
      </c>
      <c r="C21" s="1">
        <v>513.04399999999998</v>
      </c>
      <c r="D21" s="1">
        <v>504.33300000000003</v>
      </c>
      <c r="E21" s="1">
        <v>291.28100000000001</v>
      </c>
      <c r="F21" s="1">
        <v>726.096</v>
      </c>
      <c r="G21" s="6">
        <v>1</v>
      </c>
      <c r="H21" s="1">
        <v>120</v>
      </c>
      <c r="I21" s="1">
        <v>6159901</v>
      </c>
      <c r="J21" s="1">
        <v>313.5</v>
      </c>
      <c r="K21" s="1">
        <f t="shared" si="2"/>
        <v>-22.218999999999994</v>
      </c>
      <c r="L21" s="1"/>
      <c r="M21" s="1"/>
      <c r="N21" s="1"/>
      <c r="O21" s="1">
        <f t="shared" si="3"/>
        <v>58.2562</v>
      </c>
      <c r="P21" s="5">
        <f t="shared" si="4"/>
        <v>439.02800000000002</v>
      </c>
      <c r="Q21" s="5"/>
      <c r="R21" s="1"/>
      <c r="S21" s="1">
        <f t="shared" si="5"/>
        <v>20</v>
      </c>
      <c r="T21" s="1">
        <f t="shared" si="6"/>
        <v>12.463840758580202</v>
      </c>
      <c r="U21" s="1">
        <v>58.236199999999997</v>
      </c>
      <c r="V21" s="1">
        <v>73.275000000000006</v>
      </c>
      <c r="W21" s="1">
        <v>52.210599999999999</v>
      </c>
      <c r="X21" s="1">
        <v>36.501399999999997</v>
      </c>
      <c r="Y21" s="1">
        <v>48.509599999999999</v>
      </c>
      <c r="Z21" s="1">
        <v>61.939599999999999</v>
      </c>
      <c r="AA21" s="1"/>
      <c r="AB21" s="1">
        <f t="shared" si="7"/>
        <v>439.02800000000002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58</v>
      </c>
      <c r="B22" s="1" t="s">
        <v>42</v>
      </c>
      <c r="C22" s="1">
        <v>120.19799999999999</v>
      </c>
      <c r="D22" s="1">
        <v>145.50700000000001</v>
      </c>
      <c r="E22" s="1">
        <v>23.834</v>
      </c>
      <c r="F22" s="1">
        <v>240.36600000000001</v>
      </c>
      <c r="G22" s="6">
        <v>1</v>
      </c>
      <c r="H22" s="1">
        <v>120</v>
      </c>
      <c r="I22" s="1">
        <v>6159949</v>
      </c>
      <c r="J22" s="1">
        <v>24</v>
      </c>
      <c r="K22" s="1">
        <f t="shared" si="2"/>
        <v>-0.16600000000000037</v>
      </c>
      <c r="L22" s="1"/>
      <c r="M22" s="1"/>
      <c r="N22" s="1"/>
      <c r="O22" s="1">
        <f t="shared" si="3"/>
        <v>4.7667999999999999</v>
      </c>
      <c r="P22" s="5"/>
      <c r="Q22" s="5"/>
      <c r="R22" s="1"/>
      <c r="S22" s="1">
        <f t="shared" si="5"/>
        <v>50.42502307627759</v>
      </c>
      <c r="T22" s="1">
        <f t="shared" si="6"/>
        <v>50.42502307627759</v>
      </c>
      <c r="U22" s="1">
        <v>4.5284000000000004</v>
      </c>
      <c r="V22" s="1">
        <v>12.8264</v>
      </c>
      <c r="W22" s="1">
        <v>6.085</v>
      </c>
      <c r="X22" s="1">
        <v>11.3706</v>
      </c>
      <c r="Y22" s="1">
        <v>11.382400000000001</v>
      </c>
      <c r="Z22" s="1">
        <v>12.6126</v>
      </c>
      <c r="AA22" s="22" t="s">
        <v>76</v>
      </c>
      <c r="AB22" s="1">
        <f t="shared" si="7"/>
        <v>0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61</v>
      </c>
      <c r="B23" s="1" t="s">
        <v>32</v>
      </c>
      <c r="C23" s="1">
        <v>280</v>
      </c>
      <c r="D23" s="1">
        <v>544</v>
      </c>
      <c r="E23" s="1">
        <v>213</v>
      </c>
      <c r="F23" s="1">
        <v>605</v>
      </c>
      <c r="G23" s="6">
        <v>0.1</v>
      </c>
      <c r="H23" s="1">
        <v>60</v>
      </c>
      <c r="I23" s="1">
        <v>8444170</v>
      </c>
      <c r="J23" s="1">
        <v>196</v>
      </c>
      <c r="K23" s="1">
        <f t="shared" si="2"/>
        <v>17</v>
      </c>
      <c r="L23" s="1"/>
      <c r="M23" s="1"/>
      <c r="N23" s="1"/>
      <c r="O23" s="1">
        <f t="shared" si="3"/>
        <v>42.6</v>
      </c>
      <c r="P23" s="5">
        <f t="shared" si="4"/>
        <v>247</v>
      </c>
      <c r="Q23" s="5"/>
      <c r="R23" s="1"/>
      <c r="S23" s="1">
        <f t="shared" si="5"/>
        <v>20</v>
      </c>
      <c r="T23" s="1">
        <f t="shared" si="6"/>
        <v>14.2018779342723</v>
      </c>
      <c r="U23" s="1">
        <v>17.8</v>
      </c>
      <c r="V23" s="1">
        <v>45.6</v>
      </c>
      <c r="W23" s="1">
        <v>27.2</v>
      </c>
      <c r="X23" s="1">
        <v>17</v>
      </c>
      <c r="Y23" s="1">
        <v>29.2</v>
      </c>
      <c r="Z23" s="1">
        <v>30.2</v>
      </c>
      <c r="AA23" s="1"/>
      <c r="AB23" s="1">
        <f t="shared" si="7"/>
        <v>24.700000000000003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ht="15.75" thickBot="1" x14ac:dyDescent="0.3">
      <c r="A24" s="23" t="s">
        <v>62</v>
      </c>
      <c r="B24" s="1" t="s">
        <v>32</v>
      </c>
      <c r="C24" s="1"/>
      <c r="D24" s="1"/>
      <c r="E24" s="1"/>
      <c r="F24" s="1"/>
      <c r="G24" s="6">
        <v>0.14000000000000001</v>
      </c>
      <c r="H24" s="1">
        <v>180</v>
      </c>
      <c r="I24" s="1">
        <v>9988391</v>
      </c>
      <c r="J24" s="1"/>
      <c r="K24" s="1">
        <f t="shared" si="2"/>
        <v>0</v>
      </c>
      <c r="L24" s="1"/>
      <c r="M24" s="1"/>
      <c r="N24" s="1"/>
      <c r="O24" s="1">
        <f t="shared" si="3"/>
        <v>0</v>
      </c>
      <c r="P24" s="5">
        <v>750</v>
      </c>
      <c r="Q24" s="5"/>
      <c r="R24" s="1"/>
      <c r="S24" s="1" t="e">
        <f t="shared" si="5"/>
        <v>#DIV/0!</v>
      </c>
      <c r="T24" s="1" t="e">
        <f t="shared" si="6"/>
        <v>#DIV/0!</v>
      </c>
      <c r="U24" s="1">
        <v>16.600000000000001</v>
      </c>
      <c r="V24" s="1">
        <v>52</v>
      </c>
      <c r="W24" s="1">
        <v>8</v>
      </c>
      <c r="X24" s="1">
        <v>0</v>
      </c>
      <c r="Y24" s="1">
        <v>38.4</v>
      </c>
      <c r="Z24" s="1">
        <v>16.600000000000001</v>
      </c>
      <c r="AA24" s="1"/>
      <c r="AB24" s="1">
        <f t="shared" si="7"/>
        <v>105.00000000000001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24" t="s">
        <v>63</v>
      </c>
      <c r="B25" s="13" t="s">
        <v>32</v>
      </c>
      <c r="C25" s="13"/>
      <c r="D25" s="13">
        <v>912</v>
      </c>
      <c r="E25" s="13">
        <v>22</v>
      </c>
      <c r="F25" s="14">
        <v>882</v>
      </c>
      <c r="G25" s="6">
        <v>0.18</v>
      </c>
      <c r="H25" s="1">
        <v>270</v>
      </c>
      <c r="I25" s="1">
        <v>9988681</v>
      </c>
      <c r="J25" s="1">
        <v>22</v>
      </c>
      <c r="K25" s="1">
        <f t="shared" si="2"/>
        <v>0</v>
      </c>
      <c r="L25" s="1"/>
      <c r="M25" s="1"/>
      <c r="N25" s="1"/>
      <c r="O25" s="1">
        <f t="shared" si="3"/>
        <v>4.4000000000000004</v>
      </c>
      <c r="P25" s="5">
        <f>20*(O25+O26)-N25-F25-N26-F26</f>
        <v>410.00000000000023</v>
      </c>
      <c r="Q25" s="5"/>
      <c r="R25" s="1"/>
      <c r="S25" s="1">
        <f t="shared" si="5"/>
        <v>293.63636363636368</v>
      </c>
      <c r="T25" s="1">
        <f t="shared" si="6"/>
        <v>200.45454545454544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2" t="s">
        <v>34</v>
      </c>
      <c r="AB25" s="1">
        <f t="shared" si="7"/>
        <v>73.80000000000004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ht="15.75" thickBot="1" x14ac:dyDescent="0.3">
      <c r="A26" s="15" t="s">
        <v>59</v>
      </c>
      <c r="B26" s="16" t="s">
        <v>32</v>
      </c>
      <c r="C26" s="16">
        <v>308</v>
      </c>
      <c r="D26" s="16">
        <v>8</v>
      </c>
      <c r="E26" s="16">
        <v>316</v>
      </c>
      <c r="F26" s="17"/>
      <c r="G26" s="6">
        <v>0</v>
      </c>
      <c r="H26" s="1">
        <v>120</v>
      </c>
      <c r="I26" s="12" t="s">
        <v>52</v>
      </c>
      <c r="J26" s="1">
        <v>309</v>
      </c>
      <c r="K26" s="1">
        <f t="shared" ref="K26" si="8">E26-J26</f>
        <v>7</v>
      </c>
      <c r="L26" s="1"/>
      <c r="M26" s="1"/>
      <c r="N26" s="1">
        <v>60</v>
      </c>
      <c r="O26" s="1">
        <f t="shared" ref="O26" si="9">E26/5</f>
        <v>63.2</v>
      </c>
      <c r="P26" s="5"/>
      <c r="Q26" s="5"/>
      <c r="R26" s="1"/>
      <c r="S26" s="1">
        <f t="shared" ref="S26" si="10">(F26+N26+P26)/O26</f>
        <v>0.94936708860759489</v>
      </c>
      <c r="T26" s="1">
        <f t="shared" ref="T26" si="11">(F26+N26)/O26</f>
        <v>0.94936708860759489</v>
      </c>
      <c r="U26" s="1">
        <v>59</v>
      </c>
      <c r="V26" s="1">
        <v>75.599999999999994</v>
      </c>
      <c r="W26" s="1">
        <v>39.6</v>
      </c>
      <c r="X26" s="1">
        <v>46.6</v>
      </c>
      <c r="Y26" s="1">
        <v>77.2</v>
      </c>
      <c r="Z26" s="1">
        <v>0</v>
      </c>
      <c r="AA26" s="1" t="s">
        <v>60</v>
      </c>
      <c r="AB26" s="1">
        <f t="shared" ref="AB26" si="12">P26*G26</f>
        <v>0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ht="15.75" thickBot="1" x14ac:dyDescent="0.3">
      <c r="A27" s="1" t="s">
        <v>64</v>
      </c>
      <c r="B27" s="1" t="s">
        <v>42</v>
      </c>
      <c r="C27" s="1">
        <v>241.50399999999999</v>
      </c>
      <c r="D27" s="1">
        <v>36.036000000000001</v>
      </c>
      <c r="E27" s="1">
        <v>50.04</v>
      </c>
      <c r="F27" s="1">
        <v>227.5</v>
      </c>
      <c r="G27" s="6">
        <v>1</v>
      </c>
      <c r="H27" s="1">
        <v>120</v>
      </c>
      <c r="I27" s="1">
        <v>8785228</v>
      </c>
      <c r="J27" s="1">
        <v>41</v>
      </c>
      <c r="K27" s="1">
        <f t="shared" si="2"/>
        <v>9.0399999999999991</v>
      </c>
      <c r="L27" s="1"/>
      <c r="M27" s="1"/>
      <c r="N27" s="1"/>
      <c r="O27" s="1">
        <f t="shared" si="3"/>
        <v>10.007999999999999</v>
      </c>
      <c r="P27" s="5"/>
      <c r="Q27" s="5"/>
      <c r="R27" s="1"/>
      <c r="S27" s="1">
        <f t="shared" si="5"/>
        <v>22.731814548361314</v>
      </c>
      <c r="T27" s="1">
        <f t="shared" si="6"/>
        <v>22.731814548361314</v>
      </c>
      <c r="U27" s="1">
        <v>0</v>
      </c>
      <c r="V27" s="1">
        <v>0</v>
      </c>
      <c r="W27" s="1">
        <v>5.6006</v>
      </c>
      <c r="X27" s="1">
        <v>4.8099999999999996</v>
      </c>
      <c r="Y27" s="1">
        <v>10.291</v>
      </c>
      <c r="Z27" s="1">
        <v>0</v>
      </c>
      <c r="AA27" s="12" t="s">
        <v>77</v>
      </c>
      <c r="AB27" s="1">
        <f t="shared" si="7"/>
        <v>0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24" t="s">
        <v>65</v>
      </c>
      <c r="B28" s="13" t="s">
        <v>42</v>
      </c>
      <c r="C28" s="13"/>
      <c r="D28" s="13"/>
      <c r="E28" s="13"/>
      <c r="F28" s="14"/>
      <c r="G28" s="6">
        <v>1</v>
      </c>
      <c r="H28" s="1">
        <v>120</v>
      </c>
      <c r="I28" s="1">
        <v>5038558</v>
      </c>
      <c r="J28" s="1"/>
      <c r="K28" s="1">
        <f t="shared" si="2"/>
        <v>0</v>
      </c>
      <c r="L28" s="1"/>
      <c r="M28" s="1"/>
      <c r="N28" s="1"/>
      <c r="O28" s="1">
        <f t="shared" si="3"/>
        <v>0</v>
      </c>
      <c r="P28" s="5">
        <f>20*(O28+O29+O30)-N28-F28-N29-F29-N30-F30</f>
        <v>392.596</v>
      </c>
      <c r="Q28" s="5"/>
      <c r="R28" s="1"/>
      <c r="S28" s="1" t="e">
        <f t="shared" si="5"/>
        <v>#DIV/0!</v>
      </c>
      <c r="T28" s="1" t="e">
        <f t="shared" si="6"/>
        <v>#DIV/0!</v>
      </c>
      <c r="U28" s="1">
        <v>0</v>
      </c>
      <c r="V28" s="1">
        <v>0</v>
      </c>
      <c r="W28" s="1">
        <v>3.8944000000000001</v>
      </c>
      <c r="X28" s="1">
        <v>24.688800000000001</v>
      </c>
      <c r="Y28" s="1">
        <v>27.390599999999999</v>
      </c>
      <c r="Z28" s="1">
        <v>7.5987999999999998</v>
      </c>
      <c r="AA28" s="1"/>
      <c r="AB28" s="1">
        <f t="shared" si="7"/>
        <v>392.596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8" t="s">
        <v>51</v>
      </c>
      <c r="B29" s="19" t="s">
        <v>42</v>
      </c>
      <c r="C29" s="19">
        <v>668.82</v>
      </c>
      <c r="D29" s="19">
        <v>808.58600000000001</v>
      </c>
      <c r="E29" s="19">
        <v>372.99799999999999</v>
      </c>
      <c r="F29" s="20">
        <v>1099.396</v>
      </c>
      <c r="G29" s="6">
        <v>0</v>
      </c>
      <c r="H29" s="1">
        <v>120</v>
      </c>
      <c r="I29" s="1" t="s">
        <v>52</v>
      </c>
      <c r="J29" s="1">
        <v>378</v>
      </c>
      <c r="K29" s="1">
        <f t="shared" ref="K29:K30" si="13">E29-J29</f>
        <v>-5.0020000000000095</v>
      </c>
      <c r="L29" s="1"/>
      <c r="M29" s="1"/>
      <c r="N29" s="1"/>
      <c r="O29" s="1">
        <f t="shared" ref="O29:O30" si="14">E29/5</f>
        <v>74.599599999999995</v>
      </c>
      <c r="P29" s="5"/>
      <c r="Q29" s="5"/>
      <c r="R29" s="1"/>
      <c r="S29" s="1">
        <f t="shared" ref="S29:S30" si="15">(F29+N29+P29)/O29</f>
        <v>14.737290816572743</v>
      </c>
      <c r="T29" s="1">
        <f t="shared" ref="T29:T30" si="16">(F29+N29)/O29</f>
        <v>14.737290816572743</v>
      </c>
      <c r="U29" s="1">
        <v>59.854399999999998</v>
      </c>
      <c r="V29" s="1">
        <v>70.198400000000007</v>
      </c>
      <c r="W29" s="1">
        <v>59.322200000000002</v>
      </c>
      <c r="X29" s="1">
        <v>57.13</v>
      </c>
      <c r="Y29" s="1">
        <v>55.397399999999998</v>
      </c>
      <c r="Z29" s="1">
        <v>72.441400000000002</v>
      </c>
      <c r="AA29" s="1"/>
      <c r="AB29" s="1">
        <f t="shared" ref="AB29:AB30" si="17">P29*G29</f>
        <v>0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ht="15.75" thickBot="1" x14ac:dyDescent="0.3">
      <c r="A30" s="15" t="s">
        <v>55</v>
      </c>
      <c r="B30" s="16" t="s">
        <v>42</v>
      </c>
      <c r="C30" s="16">
        <v>3.33</v>
      </c>
      <c r="D30" s="16"/>
      <c r="E30" s="16"/>
      <c r="F30" s="17"/>
      <c r="G30" s="6">
        <v>0</v>
      </c>
      <c r="H30" s="1" t="e">
        <v>#N/A</v>
      </c>
      <c r="I30" s="1" t="s">
        <v>56</v>
      </c>
      <c r="J30" s="1"/>
      <c r="K30" s="1">
        <f t="shared" si="13"/>
        <v>0</v>
      </c>
      <c r="L30" s="1"/>
      <c r="M30" s="1"/>
      <c r="N30" s="1"/>
      <c r="O30" s="1">
        <f t="shared" si="14"/>
        <v>0</v>
      </c>
      <c r="P30" s="5"/>
      <c r="Q30" s="5"/>
      <c r="R30" s="1"/>
      <c r="S30" s="1" t="e">
        <f t="shared" si="15"/>
        <v>#DIV/0!</v>
      </c>
      <c r="T30" s="1" t="e">
        <f t="shared" si="16"/>
        <v>#DIV/0!</v>
      </c>
      <c r="U30" s="1">
        <v>0</v>
      </c>
      <c r="V30" s="1">
        <v>0</v>
      </c>
      <c r="W30" s="1">
        <v>0.61440000000000006</v>
      </c>
      <c r="X30" s="1">
        <v>0</v>
      </c>
      <c r="Y30" s="1">
        <v>0</v>
      </c>
      <c r="Z30" s="1">
        <v>0</v>
      </c>
      <c r="AA30" s="1"/>
      <c r="AB30" s="1">
        <f t="shared" si="17"/>
        <v>0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66</v>
      </c>
      <c r="B31" s="1" t="s">
        <v>42</v>
      </c>
      <c r="C31" s="1"/>
      <c r="D31" s="1">
        <v>399.12799999999999</v>
      </c>
      <c r="E31" s="1">
        <v>28.315999999999999</v>
      </c>
      <c r="F31" s="1">
        <v>370.81200000000001</v>
      </c>
      <c r="G31" s="6">
        <v>1</v>
      </c>
      <c r="H31" s="1">
        <v>120</v>
      </c>
      <c r="I31" s="1">
        <v>8785198</v>
      </c>
      <c r="J31" s="1">
        <v>25</v>
      </c>
      <c r="K31" s="1">
        <f t="shared" si="2"/>
        <v>3.3159999999999989</v>
      </c>
      <c r="L31" s="1"/>
      <c r="M31" s="1"/>
      <c r="N31" s="1"/>
      <c r="O31" s="1">
        <f t="shared" si="3"/>
        <v>5.6631999999999998</v>
      </c>
      <c r="P31" s="5"/>
      <c r="Q31" s="5"/>
      <c r="R31" s="1"/>
      <c r="S31" s="1">
        <f t="shared" si="5"/>
        <v>65.47746856900693</v>
      </c>
      <c r="T31" s="1">
        <f t="shared" si="6"/>
        <v>65.47746856900693</v>
      </c>
      <c r="U31" s="1">
        <v>0</v>
      </c>
      <c r="V31" s="1">
        <v>0</v>
      </c>
      <c r="W31" s="1">
        <v>1.2704</v>
      </c>
      <c r="X31" s="1">
        <v>15.706799999999999</v>
      </c>
      <c r="Y31" s="1">
        <v>14.7584</v>
      </c>
      <c r="Z31" s="1">
        <v>0</v>
      </c>
      <c r="AA31" s="12" t="s">
        <v>77</v>
      </c>
      <c r="AB31" s="1">
        <f t="shared" si="7"/>
        <v>0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23" t="s">
        <v>67</v>
      </c>
      <c r="B32" s="1" t="s">
        <v>42</v>
      </c>
      <c r="C32" s="1">
        <v>275.012</v>
      </c>
      <c r="D32" s="1">
        <v>297.91000000000003</v>
      </c>
      <c r="E32" s="1">
        <v>145.33600000000001</v>
      </c>
      <c r="F32" s="1">
        <v>421.286</v>
      </c>
      <c r="G32" s="6">
        <v>1</v>
      </c>
      <c r="H32" s="1">
        <v>180</v>
      </c>
      <c r="I32" s="1">
        <v>8785259</v>
      </c>
      <c r="J32" s="1">
        <v>135</v>
      </c>
      <c r="K32" s="1">
        <f t="shared" si="2"/>
        <v>10.336000000000013</v>
      </c>
      <c r="L32" s="1"/>
      <c r="M32" s="1"/>
      <c r="N32" s="1">
        <v>130</v>
      </c>
      <c r="O32" s="1">
        <f t="shared" si="3"/>
        <v>29.067200000000003</v>
      </c>
      <c r="P32" s="5">
        <f t="shared" ref="P32:P35" si="18">20*O32-N32-F32</f>
        <v>30.05800000000005</v>
      </c>
      <c r="Q32" s="5"/>
      <c r="R32" s="1"/>
      <c r="S32" s="1">
        <f t="shared" si="5"/>
        <v>20</v>
      </c>
      <c r="T32" s="1">
        <f t="shared" si="6"/>
        <v>18.965913469477623</v>
      </c>
      <c r="U32" s="1">
        <v>31.8444</v>
      </c>
      <c r="V32" s="1">
        <v>35.462000000000003</v>
      </c>
      <c r="W32" s="1">
        <v>20.523599999999998</v>
      </c>
      <c r="X32" s="1">
        <v>28.481400000000001</v>
      </c>
      <c r="Y32" s="1">
        <v>7.2352000000000007</v>
      </c>
      <c r="Z32" s="1">
        <v>0</v>
      </c>
      <c r="AA32" s="1"/>
      <c r="AB32" s="1">
        <f t="shared" si="7"/>
        <v>30.05800000000005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68</v>
      </c>
      <c r="B33" s="1" t="s">
        <v>32</v>
      </c>
      <c r="C33" s="1">
        <v>365</v>
      </c>
      <c r="D33" s="1">
        <v>520</v>
      </c>
      <c r="E33" s="1">
        <v>307</v>
      </c>
      <c r="F33" s="1">
        <v>576</v>
      </c>
      <c r="G33" s="6">
        <v>0.1</v>
      </c>
      <c r="H33" s="1">
        <v>60</v>
      </c>
      <c r="I33" s="1">
        <v>8444187</v>
      </c>
      <c r="J33" s="1">
        <v>290</v>
      </c>
      <c r="K33" s="1">
        <f t="shared" si="2"/>
        <v>17</v>
      </c>
      <c r="L33" s="1"/>
      <c r="M33" s="1"/>
      <c r="N33" s="1">
        <v>430</v>
      </c>
      <c r="O33" s="1">
        <f t="shared" si="3"/>
        <v>61.4</v>
      </c>
      <c r="P33" s="5">
        <f t="shared" si="18"/>
        <v>222</v>
      </c>
      <c r="Q33" s="5"/>
      <c r="R33" s="1"/>
      <c r="S33" s="1">
        <f t="shared" si="5"/>
        <v>20</v>
      </c>
      <c r="T33" s="1">
        <f t="shared" si="6"/>
        <v>16.384364820846905</v>
      </c>
      <c r="U33" s="1">
        <v>59</v>
      </c>
      <c r="V33" s="1">
        <v>50.8</v>
      </c>
      <c r="W33" s="1">
        <v>40.200000000000003</v>
      </c>
      <c r="X33" s="1">
        <v>27.4</v>
      </c>
      <c r="Y33" s="1">
        <v>37.799999999999997</v>
      </c>
      <c r="Z33" s="1">
        <v>29.6</v>
      </c>
      <c r="AA33" s="1"/>
      <c r="AB33" s="1">
        <f t="shared" si="7"/>
        <v>22.200000000000003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69</v>
      </c>
      <c r="B34" s="1" t="s">
        <v>32</v>
      </c>
      <c r="C34" s="1">
        <v>397</v>
      </c>
      <c r="D34" s="1">
        <v>402</v>
      </c>
      <c r="E34" s="1">
        <v>289</v>
      </c>
      <c r="F34" s="1">
        <v>509</v>
      </c>
      <c r="G34" s="6">
        <v>0.1</v>
      </c>
      <c r="H34" s="1">
        <v>90</v>
      </c>
      <c r="I34" s="1">
        <v>8444194</v>
      </c>
      <c r="J34" s="1">
        <v>270</v>
      </c>
      <c r="K34" s="1">
        <f t="shared" si="2"/>
        <v>19</v>
      </c>
      <c r="L34" s="1"/>
      <c r="M34" s="1"/>
      <c r="N34" s="1">
        <v>700</v>
      </c>
      <c r="O34" s="1">
        <f t="shared" si="3"/>
        <v>57.8</v>
      </c>
      <c r="P34" s="5"/>
      <c r="Q34" s="5"/>
      <c r="R34" s="1"/>
      <c r="S34" s="1">
        <f t="shared" si="5"/>
        <v>20.916955017301039</v>
      </c>
      <c r="T34" s="1">
        <f t="shared" si="6"/>
        <v>20.916955017301039</v>
      </c>
      <c r="U34" s="1">
        <v>66</v>
      </c>
      <c r="V34" s="1">
        <v>51</v>
      </c>
      <c r="W34" s="1">
        <v>42.8</v>
      </c>
      <c r="X34" s="1">
        <v>45</v>
      </c>
      <c r="Y34" s="1">
        <v>47.2</v>
      </c>
      <c r="Z34" s="1">
        <v>0</v>
      </c>
      <c r="AA34" s="1"/>
      <c r="AB34" s="1">
        <f t="shared" si="7"/>
        <v>0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ht="15.75" thickBot="1" x14ac:dyDescent="0.3">
      <c r="A35" s="1" t="s">
        <v>70</v>
      </c>
      <c r="B35" s="1" t="s">
        <v>32</v>
      </c>
      <c r="C35" s="1">
        <v>1558</v>
      </c>
      <c r="D35" s="1">
        <v>497</v>
      </c>
      <c r="E35" s="1">
        <v>494</v>
      </c>
      <c r="F35" s="1">
        <v>1530</v>
      </c>
      <c r="G35" s="6">
        <v>0.2</v>
      </c>
      <c r="H35" s="1">
        <v>120</v>
      </c>
      <c r="I35" s="1">
        <v>783798</v>
      </c>
      <c r="J35" s="1">
        <v>419</v>
      </c>
      <c r="K35" s="1">
        <f t="shared" si="2"/>
        <v>75</v>
      </c>
      <c r="L35" s="1"/>
      <c r="M35" s="1"/>
      <c r="N35" s="1"/>
      <c r="O35" s="1">
        <f t="shared" si="3"/>
        <v>98.8</v>
      </c>
      <c r="P35" s="5">
        <f t="shared" si="18"/>
        <v>446</v>
      </c>
      <c r="Q35" s="5"/>
      <c r="R35" s="1"/>
      <c r="S35" s="1">
        <f t="shared" si="5"/>
        <v>20</v>
      </c>
      <c r="T35" s="1">
        <f t="shared" si="6"/>
        <v>15.48582995951417</v>
      </c>
      <c r="U35" s="1">
        <v>73.8</v>
      </c>
      <c r="V35" s="1">
        <v>119.4</v>
      </c>
      <c r="W35" s="1">
        <v>73.2</v>
      </c>
      <c r="X35" s="1">
        <v>61</v>
      </c>
      <c r="Y35" s="1">
        <v>100.8</v>
      </c>
      <c r="Z35" s="1">
        <v>79.8</v>
      </c>
      <c r="AA35" s="1"/>
      <c r="AB35" s="1">
        <f t="shared" si="7"/>
        <v>89.2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24" t="s">
        <v>71</v>
      </c>
      <c r="B36" s="13" t="s">
        <v>42</v>
      </c>
      <c r="C36" s="13"/>
      <c r="D36" s="13"/>
      <c r="E36" s="13"/>
      <c r="F36" s="14"/>
      <c r="G36" s="6">
        <v>1</v>
      </c>
      <c r="H36" s="1">
        <v>120</v>
      </c>
      <c r="I36" s="1">
        <v>783811</v>
      </c>
      <c r="J36" s="1"/>
      <c r="K36" s="1">
        <f t="shared" si="2"/>
        <v>0</v>
      </c>
      <c r="L36" s="1"/>
      <c r="M36" s="1"/>
      <c r="N36" s="1"/>
      <c r="O36" s="1">
        <f t="shared" si="3"/>
        <v>0</v>
      </c>
      <c r="P36" s="5"/>
      <c r="Q36" s="5"/>
      <c r="R36" s="1"/>
      <c r="S36" s="1" t="e">
        <f t="shared" si="5"/>
        <v>#DIV/0!</v>
      </c>
      <c r="T36" s="1" t="e">
        <f t="shared" si="6"/>
        <v>#DIV/0!</v>
      </c>
      <c r="U36" s="1">
        <v>0</v>
      </c>
      <c r="V36" s="1">
        <v>14.468400000000001</v>
      </c>
      <c r="W36" s="1">
        <v>8.4984000000000002</v>
      </c>
      <c r="X36" s="1">
        <v>9.1861999999999995</v>
      </c>
      <c r="Y36" s="1">
        <v>0</v>
      </c>
      <c r="Z36" s="1">
        <v>37.517000000000003</v>
      </c>
      <c r="AA36" s="1"/>
      <c r="AB36" s="1">
        <f t="shared" si="7"/>
        <v>0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ht="15.75" thickBot="1" x14ac:dyDescent="0.3">
      <c r="A37" s="15" t="s">
        <v>72</v>
      </c>
      <c r="B37" s="16" t="s">
        <v>42</v>
      </c>
      <c r="C37" s="16">
        <v>1011.075</v>
      </c>
      <c r="D37" s="16">
        <v>1.752</v>
      </c>
      <c r="E37" s="16">
        <v>132.94499999999999</v>
      </c>
      <c r="F37" s="17">
        <v>879.88199999999995</v>
      </c>
      <c r="G37" s="6">
        <v>0</v>
      </c>
      <c r="H37" s="1" t="e">
        <v>#N/A</v>
      </c>
      <c r="I37" s="1" t="s">
        <v>52</v>
      </c>
      <c r="J37" s="1">
        <v>129.5</v>
      </c>
      <c r="K37" s="1">
        <f t="shared" si="2"/>
        <v>3.4449999999999932</v>
      </c>
      <c r="L37" s="1"/>
      <c r="M37" s="1"/>
      <c r="N37" s="1"/>
      <c r="O37" s="1">
        <f t="shared" si="3"/>
        <v>26.588999999999999</v>
      </c>
      <c r="P37" s="5"/>
      <c r="Q37" s="5"/>
      <c r="R37" s="1"/>
      <c r="S37" s="1">
        <f t="shared" si="5"/>
        <v>33.091955319869122</v>
      </c>
      <c r="T37" s="1">
        <f t="shared" si="6"/>
        <v>33.091955319869122</v>
      </c>
      <c r="U37" s="1">
        <v>44.366199999999999</v>
      </c>
      <c r="V37" s="1">
        <v>33.868000000000002</v>
      </c>
      <c r="W37" s="1">
        <v>49.7014</v>
      </c>
      <c r="X37" s="1">
        <v>21.166799999999999</v>
      </c>
      <c r="Y37" s="1">
        <v>75.378399999999999</v>
      </c>
      <c r="Z37" s="1">
        <v>-1</v>
      </c>
      <c r="AA37" s="22" t="s">
        <v>76</v>
      </c>
      <c r="AB37" s="1">
        <f t="shared" si="7"/>
        <v>0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ht="15.75" thickBot="1" x14ac:dyDescent="0.3">
      <c r="A38" s="1" t="s">
        <v>73</v>
      </c>
      <c r="B38" s="1" t="s">
        <v>32</v>
      </c>
      <c r="C38" s="1">
        <v>33</v>
      </c>
      <c r="D38" s="1">
        <v>1235</v>
      </c>
      <c r="E38" s="1">
        <v>76</v>
      </c>
      <c r="F38" s="1">
        <v>1151</v>
      </c>
      <c r="G38" s="6">
        <v>0.2</v>
      </c>
      <c r="H38" s="1">
        <v>120</v>
      </c>
      <c r="I38" s="1">
        <v>783804</v>
      </c>
      <c r="J38" s="1">
        <v>185</v>
      </c>
      <c r="K38" s="1">
        <f t="shared" si="2"/>
        <v>-109</v>
      </c>
      <c r="L38" s="1"/>
      <c r="M38" s="1"/>
      <c r="N38" s="1"/>
      <c r="O38" s="1">
        <f t="shared" si="3"/>
        <v>15.2</v>
      </c>
      <c r="P38" s="5"/>
      <c r="Q38" s="5"/>
      <c r="R38" s="1"/>
      <c r="S38" s="1">
        <f t="shared" si="5"/>
        <v>75.723684210526315</v>
      </c>
      <c r="T38" s="1">
        <f t="shared" si="6"/>
        <v>75.723684210526315</v>
      </c>
      <c r="U38" s="1">
        <v>44</v>
      </c>
      <c r="V38" s="1">
        <v>63.2</v>
      </c>
      <c r="W38" s="1">
        <v>1.8</v>
      </c>
      <c r="X38" s="1">
        <v>28.8</v>
      </c>
      <c r="Y38" s="1">
        <v>88.8</v>
      </c>
      <c r="Z38" s="1">
        <v>4.8</v>
      </c>
      <c r="AA38" s="1"/>
      <c r="AB38" s="1">
        <f t="shared" si="7"/>
        <v>0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21" t="s">
        <v>74</v>
      </c>
      <c r="B39" s="13" t="s">
        <v>42</v>
      </c>
      <c r="C39" s="13">
        <v>299.03199999999998</v>
      </c>
      <c r="D39" s="13">
        <v>211.05799999999999</v>
      </c>
      <c r="E39" s="13">
        <v>133.48400000000001</v>
      </c>
      <c r="F39" s="14"/>
      <c r="G39" s="6">
        <v>1</v>
      </c>
      <c r="H39" s="1">
        <v>120</v>
      </c>
      <c r="I39" s="1">
        <v>783828</v>
      </c>
      <c r="J39" s="1">
        <v>128.5</v>
      </c>
      <c r="K39" s="1">
        <f t="shared" si="2"/>
        <v>4.9840000000000089</v>
      </c>
      <c r="L39" s="1"/>
      <c r="M39" s="1"/>
      <c r="N39" s="1">
        <v>600</v>
      </c>
      <c r="O39" s="1">
        <f t="shared" si="3"/>
        <v>26.696800000000003</v>
      </c>
      <c r="P39" s="5"/>
      <c r="Q39" s="5"/>
      <c r="R39" s="1"/>
      <c r="S39" s="1">
        <f t="shared" si="5"/>
        <v>22.474603697821458</v>
      </c>
      <c r="T39" s="1">
        <f t="shared" si="6"/>
        <v>22.474603697821458</v>
      </c>
      <c r="U39" s="1">
        <v>0</v>
      </c>
      <c r="V39" s="1">
        <v>42.671999999999997</v>
      </c>
      <c r="W39" s="1">
        <v>28.736599999999999</v>
      </c>
      <c r="X39" s="1">
        <v>19.0944</v>
      </c>
      <c r="Y39" s="1">
        <v>7.0930000000000009</v>
      </c>
      <c r="Z39" s="1">
        <v>49.824800000000003</v>
      </c>
      <c r="AA39" s="1"/>
      <c r="AB39" s="1">
        <f t="shared" si="7"/>
        <v>0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ht="15.75" thickBot="1" x14ac:dyDescent="0.3">
      <c r="A40" s="15" t="s">
        <v>75</v>
      </c>
      <c r="B40" s="16" t="s">
        <v>42</v>
      </c>
      <c r="C40" s="16">
        <v>817.351</v>
      </c>
      <c r="D40" s="16">
        <v>376.60500000000002</v>
      </c>
      <c r="E40" s="16">
        <v>243.41800000000001</v>
      </c>
      <c r="F40" s="17">
        <v>950.53800000000001</v>
      </c>
      <c r="G40" s="6">
        <v>0</v>
      </c>
      <c r="H40" s="1" t="e">
        <v>#N/A</v>
      </c>
      <c r="I40" s="1" t="s">
        <v>52</v>
      </c>
      <c r="J40" s="1">
        <v>229.5</v>
      </c>
      <c r="K40" s="1">
        <f t="shared" si="2"/>
        <v>13.918000000000006</v>
      </c>
      <c r="L40" s="1"/>
      <c r="M40" s="1"/>
      <c r="N40" s="1"/>
      <c r="O40" s="1">
        <f t="shared" si="3"/>
        <v>48.683599999999998</v>
      </c>
      <c r="P40" s="5"/>
      <c r="Q40" s="5"/>
      <c r="R40" s="1"/>
      <c r="S40" s="1">
        <f t="shared" si="5"/>
        <v>19.524809175985343</v>
      </c>
      <c r="T40" s="1">
        <f t="shared" si="6"/>
        <v>19.524809175985343</v>
      </c>
      <c r="U40" s="1">
        <v>87.455399999999997</v>
      </c>
      <c r="V40" s="1">
        <v>45.837400000000002</v>
      </c>
      <c r="W40" s="1">
        <v>62.176199999999987</v>
      </c>
      <c r="X40" s="1">
        <v>62.366399999999999</v>
      </c>
      <c r="Y40" s="1">
        <v>113.6606</v>
      </c>
      <c r="Z40" s="1">
        <v>0</v>
      </c>
      <c r="AA40" s="1"/>
      <c r="AB40" s="1">
        <f t="shared" si="7"/>
        <v>0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0"/>
      <c r="B41" s="10"/>
      <c r="C41" s="10"/>
      <c r="D41" s="10"/>
      <c r="E41" s="10"/>
      <c r="F41" s="10"/>
      <c r="G41" s="11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36</v>
      </c>
      <c r="B42" s="1" t="s">
        <v>32</v>
      </c>
      <c r="C42" s="1"/>
      <c r="D42" s="1"/>
      <c r="E42" s="1">
        <v>-24</v>
      </c>
      <c r="F42" s="1">
        <v>24</v>
      </c>
      <c r="G42" s="6">
        <v>0.18</v>
      </c>
      <c r="H42" s="1">
        <v>120</v>
      </c>
      <c r="I42" s="1"/>
      <c r="J42" s="1"/>
      <c r="K42" s="1">
        <f t="shared" ref="K42:K43" si="19">E42-J42</f>
        <v>-24</v>
      </c>
      <c r="L42" s="1"/>
      <c r="M42" s="1"/>
      <c r="N42" s="1"/>
      <c r="O42" s="1">
        <f t="shared" ref="O42:O43" si="20">E42/5</f>
        <v>-4.8</v>
      </c>
      <c r="P42" s="5"/>
      <c r="Q42" s="5"/>
      <c r="R42" s="1"/>
      <c r="S42" s="1">
        <f t="shared" ref="S42:S43" si="21">(F42+N42+P42)/O42</f>
        <v>-5</v>
      </c>
      <c r="T42" s="1">
        <f t="shared" ref="T42:T43" si="22">(F42+N42)/O42</f>
        <v>-5</v>
      </c>
      <c r="U42" s="1">
        <v>549.79999999999995</v>
      </c>
      <c r="V42" s="1">
        <v>651</v>
      </c>
      <c r="W42" s="1">
        <v>477</v>
      </c>
      <c r="X42" s="1">
        <v>603</v>
      </c>
      <c r="Y42" s="1">
        <v>598.4</v>
      </c>
      <c r="Z42" s="1">
        <v>937</v>
      </c>
      <c r="AA42" s="1" t="s">
        <v>37</v>
      </c>
      <c r="AB42" s="1">
        <f t="shared" ref="AB42:AB43" si="23">P42*G42</f>
        <v>0</v>
      </c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38</v>
      </c>
      <c r="B43" s="1" t="s">
        <v>32</v>
      </c>
      <c r="C43" s="1">
        <v>3010</v>
      </c>
      <c r="D43" s="1"/>
      <c r="E43" s="1">
        <v>1592</v>
      </c>
      <c r="F43" s="1">
        <v>1418</v>
      </c>
      <c r="G43" s="6">
        <v>0.18</v>
      </c>
      <c r="H43" s="1">
        <v>120</v>
      </c>
      <c r="I43" s="1"/>
      <c r="J43" s="1">
        <v>1590</v>
      </c>
      <c r="K43" s="1">
        <f t="shared" si="19"/>
        <v>2</v>
      </c>
      <c r="L43" s="1"/>
      <c r="M43" s="1"/>
      <c r="N43" s="1"/>
      <c r="O43" s="1">
        <f t="shared" si="20"/>
        <v>318.39999999999998</v>
      </c>
      <c r="P43" s="5"/>
      <c r="Q43" s="5"/>
      <c r="R43" s="1"/>
      <c r="S43" s="1">
        <f t="shared" si="21"/>
        <v>4.4535175879396984</v>
      </c>
      <c r="T43" s="1">
        <f t="shared" si="22"/>
        <v>4.4535175879396984</v>
      </c>
      <c r="U43" s="1">
        <v>115.4</v>
      </c>
      <c r="V43" s="1">
        <v>113.4</v>
      </c>
      <c r="W43" s="1">
        <v>82.2</v>
      </c>
      <c r="X43" s="1">
        <v>108.6</v>
      </c>
      <c r="Y43" s="1">
        <v>277.60000000000002</v>
      </c>
      <c r="Z43" s="1">
        <v>0</v>
      </c>
      <c r="AA43" s="1"/>
      <c r="AB43" s="1">
        <f t="shared" si="23"/>
        <v>0</v>
      </c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/>
      <c r="B44" s="1"/>
      <c r="C44" s="1"/>
      <c r="D44" s="1"/>
      <c r="E44" s="1"/>
      <c r="F44" s="1"/>
      <c r="G44" s="6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/>
      <c r="B45" s="1"/>
      <c r="C45" s="1"/>
      <c r="D45" s="1"/>
      <c r="E45" s="1"/>
      <c r="F45" s="1"/>
      <c r="G45" s="6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/>
      <c r="B46" s="1"/>
      <c r="C46" s="1"/>
      <c r="D46" s="1"/>
      <c r="E46" s="1"/>
      <c r="F46" s="1"/>
      <c r="G46" s="6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/>
      <c r="B47" s="1"/>
      <c r="C47" s="1"/>
      <c r="D47" s="1"/>
      <c r="E47" s="1"/>
      <c r="F47" s="1"/>
      <c r="G47" s="6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/>
      <c r="B48" s="1"/>
      <c r="C48" s="1"/>
      <c r="D48" s="1"/>
      <c r="E48" s="1"/>
      <c r="F48" s="1"/>
      <c r="G48" s="6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/>
      <c r="B49" s="1"/>
      <c r="C49" s="1"/>
      <c r="D49" s="1"/>
      <c r="E49" s="1"/>
      <c r="F49" s="1"/>
      <c r="G49" s="6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/>
      <c r="B50" s="1"/>
      <c r="C50" s="1"/>
      <c r="D50" s="1"/>
      <c r="E50" s="1"/>
      <c r="F50" s="1"/>
      <c r="G50" s="6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/>
      <c r="B51" s="1"/>
      <c r="C51" s="1"/>
      <c r="D51" s="1"/>
      <c r="E51" s="1"/>
      <c r="F51" s="1"/>
      <c r="G51" s="6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/>
      <c r="B52" s="1"/>
      <c r="C52" s="1"/>
      <c r="D52" s="1"/>
      <c r="E52" s="1"/>
      <c r="F52" s="1"/>
      <c r="G52" s="6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/>
      <c r="B53" s="1"/>
      <c r="C53" s="1"/>
      <c r="D53" s="1"/>
      <c r="E53" s="1"/>
      <c r="F53" s="1"/>
      <c r="G53" s="6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/>
      <c r="B54" s="1"/>
      <c r="C54" s="1"/>
      <c r="D54" s="1"/>
      <c r="E54" s="1"/>
      <c r="F54" s="1"/>
      <c r="G54" s="6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/>
      <c r="B55" s="1"/>
      <c r="C55" s="1"/>
      <c r="D55" s="1"/>
      <c r="E55" s="1"/>
      <c r="F55" s="1"/>
      <c r="G55" s="6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/>
      <c r="B56" s="1"/>
      <c r="C56" s="1"/>
      <c r="D56" s="1"/>
      <c r="E56" s="1"/>
      <c r="F56" s="1"/>
      <c r="G56" s="6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/>
      <c r="B57" s="1"/>
      <c r="C57" s="1"/>
      <c r="D57" s="1"/>
      <c r="E57" s="1"/>
      <c r="F57" s="1"/>
      <c r="G57" s="6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/>
      <c r="B58" s="1"/>
      <c r="C58" s="1"/>
      <c r="D58" s="1"/>
      <c r="E58" s="1"/>
      <c r="F58" s="1"/>
      <c r="G58" s="6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/>
      <c r="B59" s="1"/>
      <c r="C59" s="1"/>
      <c r="D59" s="1"/>
      <c r="E59" s="1"/>
      <c r="F59" s="1"/>
      <c r="G59" s="6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/>
      <c r="B60" s="1"/>
      <c r="C60" s="1"/>
      <c r="D60" s="1"/>
      <c r="E60" s="1"/>
      <c r="F60" s="1"/>
      <c r="G60" s="6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/>
      <c r="B61" s="1"/>
      <c r="C61" s="1"/>
      <c r="D61" s="1"/>
      <c r="E61" s="1"/>
      <c r="F61" s="1"/>
      <c r="G61" s="6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/>
      <c r="B62" s="1"/>
      <c r="C62" s="1"/>
      <c r="D62" s="1"/>
      <c r="E62" s="1"/>
      <c r="F62" s="1"/>
      <c r="G62" s="6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/>
      <c r="B63" s="1"/>
      <c r="C63" s="1"/>
      <c r="D63" s="1"/>
      <c r="E63" s="1"/>
      <c r="F63" s="1"/>
      <c r="G63" s="6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/>
      <c r="B64" s="1"/>
      <c r="C64" s="1"/>
      <c r="D64" s="1"/>
      <c r="E64" s="1"/>
      <c r="F64" s="1"/>
      <c r="G64" s="6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/>
      <c r="B65" s="1"/>
      <c r="C65" s="1"/>
      <c r="D65" s="1"/>
      <c r="E65" s="1"/>
      <c r="F65" s="1"/>
      <c r="G65" s="6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/>
      <c r="B66" s="1"/>
      <c r="C66" s="1"/>
      <c r="D66" s="1"/>
      <c r="E66" s="1"/>
      <c r="F66" s="1"/>
      <c r="G66" s="6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/>
      <c r="B67" s="1"/>
      <c r="C67" s="1"/>
      <c r="D67" s="1"/>
      <c r="E67" s="1"/>
      <c r="F67" s="1"/>
      <c r="G67" s="6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/>
      <c r="B68" s="1"/>
      <c r="C68" s="1"/>
      <c r="D68" s="1"/>
      <c r="E68" s="1"/>
      <c r="F68" s="1"/>
      <c r="G68" s="6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/>
      <c r="B69" s="1"/>
      <c r="C69" s="1"/>
      <c r="D69" s="1"/>
      <c r="E69" s="1"/>
      <c r="F69" s="1"/>
      <c r="G69" s="6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/>
      <c r="B70" s="1"/>
      <c r="C70" s="1"/>
      <c r="D70" s="1"/>
      <c r="E70" s="1"/>
      <c r="F70" s="1"/>
      <c r="G70" s="6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/>
      <c r="B71" s="1"/>
      <c r="C71" s="1"/>
      <c r="D71" s="1"/>
      <c r="E71" s="1"/>
      <c r="F71" s="1"/>
      <c r="G71" s="6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/>
      <c r="B72" s="1"/>
      <c r="C72" s="1"/>
      <c r="D72" s="1"/>
      <c r="E72" s="1"/>
      <c r="F72" s="1"/>
      <c r="G72" s="6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/>
      <c r="B73" s="1"/>
      <c r="C73" s="1"/>
      <c r="D73" s="1"/>
      <c r="E73" s="1"/>
      <c r="F73" s="1"/>
      <c r="G73" s="6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/>
      <c r="B74" s="1"/>
      <c r="C74" s="1"/>
      <c r="D74" s="1"/>
      <c r="E74" s="1"/>
      <c r="F74" s="1"/>
      <c r="G74" s="6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6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6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6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</sheetData>
  <autoFilter ref="A3:AB40" xr:uid="{D039B8F8-BE8A-4B7F-964A-C996AA82B629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2024-06-10T12:42:22Z</dcterms:created>
  <dcterms:modified xsi:type="dcterms:W3CDTF">2024-06-10T12:56:47Z</dcterms:modified>
</cp:coreProperties>
</file>