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1'!$B$9:$AY$122</definedName>
    <definedName name="_xlnm._FilterDatabase" localSheetId="1" hidden="1">'кск формула'!$B$1:$E$88</definedName>
  </definedNames>
  <calcPr calcId="162913" refMode="R1C1"/>
</workbook>
</file>

<file path=xl/calcChain.xml><?xml version="1.0" encoding="utf-8"?>
<calcChain xmlns="http://schemas.openxmlformats.org/spreadsheetml/2006/main">
  <c r="A101" i="13" l="1"/>
  <c r="E101" i="13"/>
  <c r="G101" i="13" s="1"/>
  <c r="E74" i="13"/>
  <c r="G74" i="13" s="1"/>
  <c r="A74" i="13"/>
  <c r="E78" i="13" l="1"/>
  <c r="G78" i="13" s="1"/>
  <c r="A78" i="13"/>
  <c r="E60" i="13"/>
  <c r="G60" i="13" s="1"/>
  <c r="A60" i="13"/>
  <c r="E59" i="13"/>
  <c r="G59" i="13" s="1"/>
  <c r="A59" i="13"/>
  <c r="E58" i="13"/>
  <c r="G58" i="13" s="1"/>
  <c r="A58" i="13"/>
  <c r="E69" i="13"/>
  <c r="G69" i="13" s="1"/>
  <c r="A69" i="13"/>
  <c r="A34" i="13"/>
  <c r="E34" i="13"/>
  <c r="G34" i="13" s="1"/>
  <c r="E47" i="13"/>
  <c r="G47" i="13" s="1"/>
  <c r="A47" i="13"/>
  <c r="E98" i="13"/>
  <c r="G98" i="13" s="1"/>
  <c r="A98" i="13"/>
  <c r="E46" i="13"/>
  <c r="G46" i="13" s="1"/>
  <c r="A46" i="13"/>
  <c r="E70" i="13"/>
  <c r="G70" i="13" s="1"/>
  <c r="A70" i="13"/>
  <c r="E64" i="13" l="1"/>
  <c r="G64" i="13" s="1"/>
  <c r="A64" i="13"/>
  <c r="A73" i="13" l="1"/>
  <c r="E73" i="13"/>
  <c r="G73" i="13" s="1"/>
  <c r="E26" i="13"/>
  <c r="G26" i="13" s="1"/>
  <c r="A26" i="13"/>
  <c r="E18" i="13"/>
  <c r="G18" i="13" s="1"/>
  <c r="A18" i="13"/>
  <c r="E15" i="13"/>
  <c r="G15" i="13" s="1"/>
  <c r="A15" i="13"/>
  <c r="E37" i="13" l="1"/>
  <c r="G37" i="13" s="1"/>
  <c r="E38" i="13"/>
  <c r="G38" i="13" s="1"/>
  <c r="A37" i="13"/>
  <c r="A38" i="13"/>
  <c r="E43" i="13" l="1"/>
  <c r="G43" i="13" s="1"/>
  <c r="A43" i="13"/>
  <c r="A72" i="13" l="1"/>
  <c r="E72" i="13"/>
  <c r="G72" i="13" s="1"/>
  <c r="E80" i="13" l="1"/>
  <c r="G80" i="13" s="1"/>
  <c r="A80" i="13"/>
  <c r="A94" i="13" l="1"/>
  <c r="E94" i="13"/>
  <c r="G94" i="13" s="1"/>
  <c r="A23" i="13" l="1"/>
  <c r="E23" i="13"/>
  <c r="G23" i="13" s="1"/>
  <c r="A27" i="13"/>
  <c r="E27" i="13"/>
  <c r="G27" i="13" s="1"/>
  <c r="E36" i="13"/>
  <c r="G36" i="13" s="1"/>
  <c r="A36" i="13"/>
  <c r="A100" i="13" l="1"/>
  <c r="E100" i="13"/>
  <c r="G100" i="13" s="1"/>
  <c r="E99" i="13"/>
  <c r="G99" i="13" s="1"/>
  <c r="A99" i="13"/>
  <c r="A97" i="13"/>
  <c r="E97" i="13"/>
  <c r="G97" i="13" s="1"/>
  <c r="E35" i="13"/>
  <c r="G35" i="13" s="1"/>
  <c r="A35" i="13"/>
  <c r="E53" i="13"/>
  <c r="G53" i="13" s="1"/>
  <c r="A53" i="13"/>
  <c r="E54" i="13"/>
  <c r="G54" i="13" s="1"/>
  <c r="A54" i="13"/>
  <c r="A52" i="13"/>
  <c r="E52" i="13"/>
  <c r="G52" i="13" s="1"/>
  <c r="A51" i="13"/>
  <c r="E51" i="13"/>
  <c r="G51" i="13" s="1"/>
  <c r="E13" i="13"/>
  <c r="G13" i="13" s="1"/>
  <c r="A13" i="13"/>
  <c r="A17" i="13" l="1"/>
  <c r="E17" i="13"/>
  <c r="G17" i="13" s="1"/>
  <c r="E12" i="13" l="1"/>
  <c r="G12" i="13" s="1"/>
  <c r="A12" i="13"/>
  <c r="E55" i="13" l="1"/>
  <c r="G55" i="13" l="1"/>
  <c r="A108" i="13"/>
  <c r="A109" i="13"/>
  <c r="A45" i="13"/>
  <c r="E45" i="13" l="1"/>
  <c r="G45" i="13" s="1"/>
  <c r="G109" i="13" l="1"/>
  <c r="G108" i="13"/>
  <c r="A14" i="13" l="1"/>
  <c r="A16" i="13"/>
  <c r="A19" i="13"/>
  <c r="A20" i="13"/>
  <c r="A21" i="13"/>
  <c r="A22" i="13"/>
  <c r="A24" i="13"/>
  <c r="A25" i="13"/>
  <c r="A28" i="13"/>
  <c r="A29" i="13"/>
  <c r="A30" i="13"/>
  <c r="A31" i="13"/>
  <c r="A32" i="13"/>
  <c r="A33" i="13"/>
  <c r="A39" i="13"/>
  <c r="A40" i="13"/>
  <c r="A41" i="13"/>
  <c r="A42" i="13"/>
  <c r="A44" i="13"/>
  <c r="A48" i="13"/>
  <c r="A49" i="13"/>
  <c r="A50" i="13"/>
  <c r="A55" i="13"/>
  <c r="A56" i="13"/>
  <c r="A57" i="13"/>
  <c r="A61" i="13"/>
  <c r="A62" i="13"/>
  <c r="A63" i="13"/>
  <c r="A65" i="13"/>
  <c r="A66" i="13"/>
  <c r="A67" i="13"/>
  <c r="A68" i="13"/>
  <c r="A71" i="13"/>
  <c r="A75" i="13"/>
  <c r="A76" i="13"/>
  <c r="A77" i="13"/>
  <c r="A79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5" i="13"/>
  <c r="A96" i="13"/>
  <c r="A102" i="13"/>
  <c r="A103" i="13"/>
  <c r="A104" i="13"/>
  <c r="A105" i="13"/>
  <c r="A106" i="13"/>
  <c r="A107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1" i="13"/>
  <c r="E39" i="13" l="1"/>
  <c r="G39" i="13" l="1"/>
  <c r="G120" i="13"/>
  <c r="G121" i="13"/>
  <c r="G119" i="13"/>
  <c r="G115" i="13"/>
  <c r="G116" i="13"/>
  <c r="G114" i="13"/>
  <c r="G112" i="13"/>
  <c r="G110" i="13"/>
  <c r="G107" i="13"/>
  <c r="E105" i="13" l="1"/>
  <c r="E104" i="13"/>
  <c r="E102" i="13"/>
  <c r="E95" i="13"/>
  <c r="E93" i="13"/>
  <c r="E84" i="13"/>
  <c r="E85" i="13"/>
  <c r="E86" i="13"/>
  <c r="E87" i="13"/>
  <c r="E88" i="13"/>
  <c r="E89" i="13"/>
  <c r="E90" i="13"/>
  <c r="E91" i="13"/>
  <c r="E83" i="13"/>
  <c r="E71" i="13"/>
  <c r="E75" i="13"/>
  <c r="E76" i="13"/>
  <c r="E77" i="13"/>
  <c r="E79" i="13"/>
  <c r="E81" i="13"/>
  <c r="E68" i="13"/>
  <c r="E65" i="13"/>
  <c r="E66" i="13"/>
  <c r="G66" i="13" s="1"/>
  <c r="E63" i="13"/>
  <c r="E57" i="13"/>
  <c r="E61" i="13"/>
  <c r="E40" i="13"/>
  <c r="E41" i="13"/>
  <c r="G41" i="13" s="1"/>
  <c r="E42" i="13"/>
  <c r="E44" i="13"/>
  <c r="E48" i="13"/>
  <c r="E49" i="13"/>
  <c r="E50" i="13"/>
  <c r="E33" i="13"/>
  <c r="E14" i="13"/>
  <c r="E16" i="13"/>
  <c r="E19" i="13"/>
  <c r="E20" i="13"/>
  <c r="E21" i="13"/>
  <c r="E22" i="13"/>
  <c r="E24" i="13"/>
  <c r="E25" i="13"/>
  <c r="E28" i="13"/>
  <c r="E29" i="13"/>
  <c r="E30" i="13"/>
  <c r="E31" i="13"/>
  <c r="E11" i="13"/>
  <c r="G22" i="13" l="1"/>
  <c r="G89" i="13"/>
  <c r="G87" i="13"/>
  <c r="G102" i="13"/>
  <c r="G16" i="13"/>
  <c r="G86" i="13"/>
  <c r="G65" i="13"/>
  <c r="G93" i="13"/>
  <c r="G104" i="13"/>
  <c r="G57" i="13"/>
  <c r="G11" i="13"/>
  <c r="G90" i="13"/>
  <c r="G29" i="13"/>
  <c r="G20" i="13"/>
  <c r="G14" i="13"/>
  <c r="G40" i="13"/>
  <c r="G31" i="13"/>
  <c r="G28" i="13"/>
  <c r="G24" i="13"/>
  <c r="G19" i="13"/>
  <c r="G50" i="13"/>
  <c r="G42" i="13"/>
  <c r="G75" i="13"/>
  <c r="G83" i="13"/>
  <c r="G84" i="13"/>
  <c r="G95" i="13"/>
  <c r="G30" i="13"/>
  <c r="G49" i="13"/>
  <c r="G61" i="13"/>
  <c r="G79" i="13"/>
  <c r="G71" i="13"/>
  <c r="G91" i="13"/>
  <c r="G44" i="13"/>
  <c r="G81" i="13"/>
  <c r="G76" i="13"/>
  <c r="G25" i="13"/>
  <c r="G21" i="13"/>
  <c r="G33" i="13"/>
  <c r="G48" i="13"/>
  <c r="G63" i="13"/>
  <c r="G68" i="13"/>
  <c r="G77" i="13"/>
  <c r="G88" i="13"/>
  <c r="G85" i="13"/>
  <c r="G105" i="13"/>
  <c r="F122" i="13"/>
  <c r="D88" i="14" l="1"/>
  <c r="H122" i="13" l="1"/>
  <c r="E122" i="13"/>
  <c r="G122" i="13"/>
</calcChain>
</file>

<file path=xl/sharedStrings.xml><?xml version="1.0" encoding="utf-8"?>
<sst xmlns="http://schemas.openxmlformats.org/spreadsheetml/2006/main" count="322" uniqueCount="139">
  <si>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</si>
  <si>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</si>
  <si>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</si>
  <si>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</si>
  <si>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</si>
  <si>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</si>
  <si>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</si>
  <si>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</si>
  <si>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</si>
  <si>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</si>
  <si>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</si>
  <si>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</si>
  <si>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</si>
  <si>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</si>
  <si>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</si>
  <si>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</si>
  <si>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</si>
  <si>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</si>
  <si>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</si>
  <si>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</si>
  <si>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</si>
  <si>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</si>
  <si>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</si>
  <si>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</si>
  <si>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</si>
  <si>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</si>
  <si>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</si>
  <si>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</si>
  <si>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</si>
  <si>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</si>
  <si>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</si>
  <si>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</si>
  <si>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</si>
  <si>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</si>
  <si>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</si>
  <si>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</si>
  <si>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</si>
  <si>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</si>
  <si>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</si>
  <si>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</si>
  <si>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</si>
  <si>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</si>
  <si>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</si>
  <si>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</si>
  <si>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</si>
  <si>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</si>
  <si>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</si>
  <si>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</si>
  <si>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</si>
  <si>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</si>
  <si>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</si>
  <si>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</si>
  <si>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</si>
  <si>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</si>
  <si>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</si>
  <si>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</si>
  <si>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</si>
  <si>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</si>
  <si>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</si>
  <si>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</si>
  <si>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</si>
  <si>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</si>
  <si>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</si>
  <si>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</si>
  <si>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</si>
  <si>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</si>
  <si>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</si>
  <si>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</si>
  <si>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</si>
  <si>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</si>
  <si>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</si>
  <si>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</si>
  <si>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</si>
  <si>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</si>
  <si>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</si>
  <si>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</si>
  <si>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</si>
  <si>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</si>
  <si>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</si>
  <si>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</si>
  <si>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</si>
  <si>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</si>
  <si>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</si>
  <si>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</si>
  <si>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</si>
  <si>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</si>
  <si>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</si>
  <si>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</si>
  <si>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</si>
  <si>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</si>
  <si>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</si>
  <si>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</si>
  <si>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</si>
  <si>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</si>
  <si>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</si>
  <si>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</si>
  <si>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</si>
  <si>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</si>
  <si>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</si>
  <si>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</si>
  <si>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</si>
  <si>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</si>
  <si>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</si>
  <si>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</si>
  <si>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</si>
  <si>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</si>
  <si>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</si>
  <si>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</si>
  <si>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</si>
  <si>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</si>
  <si>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</si>
  <si>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</si>
  <si>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</si>
  <si>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РУССКАЯ ТРАДИЦ. вар п/о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</si>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</sst>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6"/>
  <sheetViews>
    <sheetView tabSelected="1" zoomScale="87" zoomScaleNormal="87" workbookViewId="0">
      <pane ySplit="9" topLeftCell="A94" activePane="bottomLeft" state="frozen"/>
      <selection pane="bottomLeft" activeCell="E122" sqref="E122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45129</v>
      </c>
      <c r="E3" s="7" t="s">
        <v>1</v>
      </c>
      <c r="F3" s="54"/>
      <c r="G3" s="93">
        <v>45132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88</v>
      </c>
      <c r="F6" s="10"/>
      <c r="G6" s="10"/>
      <c r="H6" s="22" t="s">
        <v>90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95</v>
      </c>
      <c r="B9" s="82" t="s">
        <v>96</v>
      </c>
      <c r="C9" s="12" t="s">
        <v>6</v>
      </c>
      <c r="D9" s="46" t="s">
        <v>7</v>
      </c>
      <c r="E9" s="26" t="s">
        <v>8</v>
      </c>
      <c r="F9" s="12" t="s">
        <v>91</v>
      </c>
      <c r="G9" s="12" t="s">
        <v>93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RIGHT(D11:D121,4)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80</v>
      </c>
      <c r="F11" s="23">
        <v>1.48</v>
      </c>
      <c r="G11" s="23">
        <f>E11*1</f>
        <v>80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RIGHT(D12:D122,4)</f>
        <v>6415</v>
      </c>
      <c r="B12" s="27" t="s">
        <v>101</v>
      </c>
      <c r="C12" s="34" t="s">
        <v>22</v>
      </c>
      <c r="D12" s="28">
        <v>1001303636415</v>
      </c>
      <c r="E12" s="24">
        <f>VLOOKUP(B:B,'кск формула'!B:C,2,0)</f>
        <v>180</v>
      </c>
      <c r="F12" s="23"/>
      <c r="G12" s="23">
        <f>E12*0.84</f>
        <v>151.19999999999999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RIGHT(D13:D123,4)</f>
        <v>5992</v>
      </c>
      <c r="B13" s="27" t="s">
        <v>104</v>
      </c>
      <c r="C13" s="34" t="s">
        <v>22</v>
      </c>
      <c r="D13" s="28">
        <v>1001014765992</v>
      </c>
      <c r="E13" s="24">
        <f>VLOOKUP(B:B,'кск формула'!B:C,2,0)</f>
        <v>0</v>
      </c>
      <c r="F13" s="23"/>
      <c r="G13" s="23">
        <f>E13*0.4</f>
        <v>0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RIGHT(D14:D124,4)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400</v>
      </c>
      <c r="F14" s="23">
        <v>0.4</v>
      </c>
      <c r="G14" s="23">
        <f>E14*0.4</f>
        <v>160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RIGHT(D15:D125,4)</f>
        <v>6592</v>
      </c>
      <c r="B15" s="27" t="s">
        <v>122</v>
      </c>
      <c r="C15" s="31" t="s">
        <v>21</v>
      </c>
      <c r="D15" s="28">
        <v>1001010016592</v>
      </c>
      <c r="E15" s="24">
        <f>VLOOKUP(B:B,'кск формула'!B:C,2,0)</f>
        <v>70</v>
      </c>
      <c r="F15" s="23"/>
      <c r="G15" s="23">
        <f t="shared" ref="G15:G79" si="0">E15*1</f>
        <v>70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RIGHT(D16:D125,4)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RIGHT(D17:D127,4)</f>
        <v>6427</v>
      </c>
      <c r="B17" s="27" t="s">
        <v>102</v>
      </c>
      <c r="C17" s="34" t="s">
        <v>22</v>
      </c>
      <c r="D17" s="28">
        <v>1001013956427</v>
      </c>
      <c r="E17" s="24">
        <f>VLOOKUP(B:B,'кск формула'!B:C,2,0)</f>
        <v>600</v>
      </c>
      <c r="F17" s="23"/>
      <c r="G17" s="23">
        <f>E17*0.35</f>
        <v>210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RIGHT(D18:D128,4)</f>
        <v>6594</v>
      </c>
      <c r="B18" s="27" t="s">
        <v>123</v>
      </c>
      <c r="C18" s="32" t="s">
        <v>21</v>
      </c>
      <c r="D18" s="28">
        <v>1001010026594</v>
      </c>
      <c r="E18" s="24">
        <f>VLOOKUP(B:B,'кск формула'!B:C,2,0)</f>
        <v>200</v>
      </c>
      <c r="F18" s="23"/>
      <c r="G18" s="23">
        <f t="shared" si="0"/>
        <v>200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RIGHT(D19:D128,4)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0</v>
      </c>
      <c r="F19" s="23">
        <v>1.3666666666666665</v>
      </c>
      <c r="G19" s="23">
        <f t="shared" si="0"/>
        <v>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RIGHT(D20:D129,4)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1600</v>
      </c>
      <c r="F20" s="23">
        <v>0.4</v>
      </c>
      <c r="G20" s="23">
        <f>E20*0.4</f>
        <v>640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RIGHT(D21:D130,4)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40</v>
      </c>
      <c r="F21" s="23">
        <v>1.3666666666666665</v>
      </c>
      <c r="G21" s="23">
        <f t="shared" si="0"/>
        <v>40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RIGHT(D22:D131,4)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40</v>
      </c>
      <c r="F22" s="23">
        <v>2</v>
      </c>
      <c r="G22" s="23">
        <f t="shared" si="0"/>
        <v>40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RIGHT(D23:D132,4)</f>
        <v>5997</v>
      </c>
      <c r="B23" s="27" t="s">
        <v>114</v>
      </c>
      <c r="C23" s="32" t="s">
        <v>21</v>
      </c>
      <c r="D23" s="28">
        <v>1001012815997</v>
      </c>
      <c r="E23" s="24">
        <f>VLOOKUP(B:B,'кск формула'!B:C,2,0)</f>
        <v>0</v>
      </c>
      <c r="F23" s="23"/>
      <c r="G23" s="23">
        <f t="shared" si="0"/>
        <v>0</v>
      </c>
      <c r="H23" s="14"/>
      <c r="I23" s="14"/>
      <c r="J23" s="41"/>
    </row>
    <row r="24" spans="1:51" ht="16.5" customHeight="1" x14ac:dyDescent="0.25">
      <c r="A24" s="84" t="str">
        <f>RIGHT(D24:D134,4)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30</v>
      </c>
      <c r="F24" s="23">
        <v>2</v>
      </c>
      <c r="G24" s="23">
        <f t="shared" si="0"/>
        <v>30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RIGHT(D25:D136,4)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90</v>
      </c>
      <c r="F25" s="23">
        <v>1.48</v>
      </c>
      <c r="G25" s="23">
        <f t="shared" si="0"/>
        <v>90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RIGHT(D26:D137,4)</f>
        <v>6596</v>
      </c>
      <c r="B26" s="27" t="s">
        <v>124</v>
      </c>
      <c r="C26" s="31" t="s">
        <v>21</v>
      </c>
      <c r="D26" s="28">
        <v>6596</v>
      </c>
      <c r="E26" s="24">
        <f>VLOOKUP(B:B,'кск формула'!B:C,2,0)</f>
        <v>0</v>
      </c>
      <c r="F26" s="23"/>
      <c r="G26" s="23">
        <f t="shared" si="0"/>
        <v>0</v>
      </c>
      <c r="H26" s="14"/>
      <c r="I26" s="14"/>
      <c r="J26" s="41"/>
    </row>
    <row r="27" spans="1:51" ht="16.5" customHeight="1" x14ac:dyDescent="0.25">
      <c r="A27" s="84" t="str">
        <f>RIGHT(D27:D137,4)</f>
        <v>3244</v>
      </c>
      <c r="B27" s="27" t="s">
        <v>113</v>
      </c>
      <c r="C27" s="31" t="s">
        <v>21</v>
      </c>
      <c r="D27" s="28">
        <v>1001010873244</v>
      </c>
      <c r="E27" s="24">
        <f>VLOOKUP(B:B,'кск формула'!B:C,2,0)</f>
        <v>0</v>
      </c>
      <c r="F27" s="23"/>
      <c r="G27" s="23">
        <f t="shared" si="0"/>
        <v>0</v>
      </c>
      <c r="H27" s="14"/>
      <c r="I27" s="14"/>
      <c r="J27" s="41"/>
    </row>
    <row r="28" spans="1:51" ht="16.5" customHeight="1" x14ac:dyDescent="0.25">
      <c r="A28" s="84" t="str">
        <f>RIGHT(D28:D139,4)</f>
        <v>4813</v>
      </c>
      <c r="B28" s="27" t="s">
        <v>31</v>
      </c>
      <c r="C28" s="31" t="s">
        <v>21</v>
      </c>
      <c r="D28" s="28">
        <v>1001012564813</v>
      </c>
      <c r="E28" s="24">
        <f>VLOOKUP(B:B,'кск формула'!B:C,2,0)</f>
        <v>140</v>
      </c>
      <c r="F28" s="23">
        <v>1.3666666666666665</v>
      </c>
      <c r="G28" s="23">
        <f t="shared" si="0"/>
        <v>140</v>
      </c>
      <c r="H28" s="14">
        <v>4.0999999999999996</v>
      </c>
      <c r="I28" s="14">
        <v>60</v>
      </c>
      <c r="J28" s="41"/>
    </row>
    <row r="29" spans="1:51" ht="16.5" customHeight="1" x14ac:dyDescent="0.25">
      <c r="A29" s="84" t="str">
        <f>RIGHT(D29:D140,4)</f>
        <v>6348</v>
      </c>
      <c r="B29" s="27" t="s">
        <v>51</v>
      </c>
      <c r="C29" s="34" t="s">
        <v>22</v>
      </c>
      <c r="D29" s="28">
        <v>1001012566348</v>
      </c>
      <c r="E29" s="24">
        <f>VLOOKUP(B:B,'кск формула'!B:C,2,0)</f>
        <v>3000</v>
      </c>
      <c r="F29" s="23">
        <v>0.4</v>
      </c>
      <c r="G29" s="23">
        <f>E29*0.4</f>
        <v>1200</v>
      </c>
      <c r="H29" s="14">
        <v>3.2</v>
      </c>
      <c r="I29" s="14">
        <v>60</v>
      </c>
      <c r="J29" s="41"/>
    </row>
    <row r="30" spans="1:51" ht="16.5" customHeight="1" x14ac:dyDescent="0.25">
      <c r="A30" s="84" t="str">
        <f>RIGHT(D30:D142,4)</f>
        <v>5851</v>
      </c>
      <c r="B30" s="27" t="s">
        <v>72</v>
      </c>
      <c r="C30" s="31" t="s">
        <v>21</v>
      </c>
      <c r="D30" s="28">
        <v>1001012505851</v>
      </c>
      <c r="E30" s="24">
        <f>VLOOKUP(B:B,'кск формула'!B:C,2,0)</f>
        <v>300</v>
      </c>
      <c r="F30" s="23">
        <v>1.3666666666666665</v>
      </c>
      <c r="G30" s="23">
        <f t="shared" si="0"/>
        <v>300</v>
      </c>
      <c r="H30" s="14">
        <v>4.0999999999999996</v>
      </c>
      <c r="I30" s="14">
        <v>60</v>
      </c>
      <c r="J30" s="41"/>
    </row>
    <row r="31" spans="1:51" ht="16.5" customHeight="1" thickBot="1" x14ac:dyDescent="0.3">
      <c r="A31" s="84" t="str">
        <f>RIGHT(D31:D143,4)</f>
        <v>6353</v>
      </c>
      <c r="B31" s="27" t="s">
        <v>74</v>
      </c>
      <c r="C31" s="34" t="s">
        <v>22</v>
      </c>
      <c r="D31" s="28">
        <v>1001012506353</v>
      </c>
      <c r="E31" s="24">
        <f>VLOOKUP(B:B,'кск формула'!B:C,2,0)</f>
        <v>400</v>
      </c>
      <c r="F31" s="23">
        <v>0.4</v>
      </c>
      <c r="G31" s="23">
        <f>E31*0.4</f>
        <v>160</v>
      </c>
      <c r="H31" s="14">
        <v>3.2</v>
      </c>
      <c r="I31" s="14">
        <v>60</v>
      </c>
      <c r="J31" s="41"/>
    </row>
    <row r="32" spans="1:51" ht="16.5" thickTop="1" thickBot="1" x14ac:dyDescent="0.3">
      <c r="A32" s="84" t="str">
        <f>RIGHT(D32:D144,4)</f>
        <v/>
      </c>
      <c r="B32" s="80" t="s">
        <v>11</v>
      </c>
      <c r="C32" s="80"/>
      <c r="D32" s="80"/>
      <c r="E32" s="80"/>
      <c r="F32" s="79"/>
      <c r="G32" s="80"/>
      <c r="H32" s="80"/>
      <c r="I32" s="80"/>
      <c r="J32" s="81"/>
    </row>
    <row r="33" spans="1:51" s="15" customFormat="1" ht="16.5" customHeight="1" thickTop="1" x14ac:dyDescent="0.25">
      <c r="A33" s="84" t="str">
        <f>RIGHT(D33:D145,4)</f>
        <v>5813</v>
      </c>
      <c r="B33" s="27" t="s">
        <v>87</v>
      </c>
      <c r="C33" s="31" t="s">
        <v>21</v>
      </c>
      <c r="D33" s="28">
        <v>1001022295813</v>
      </c>
      <c r="E33" s="24">
        <f>VLOOKUP(B:B,'кск формула'!B:C,2,0)</f>
        <v>90</v>
      </c>
      <c r="F33" s="23">
        <v>2.125</v>
      </c>
      <c r="G33" s="23">
        <f t="shared" si="0"/>
        <v>90</v>
      </c>
      <c r="H33" s="14">
        <v>4.25</v>
      </c>
      <c r="I33" s="14">
        <v>45</v>
      </c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RIGHT(D34:D146,4)</f>
        <v>6601</v>
      </c>
      <c r="B34" s="27" t="s">
        <v>131</v>
      </c>
      <c r="C34" s="31" t="s">
        <v>21</v>
      </c>
      <c r="D34" s="28">
        <v>1001022296601</v>
      </c>
      <c r="E34" s="24">
        <f>VLOOKUP(B:B,'кск формула'!B:C,2,0)</f>
        <v>100</v>
      </c>
      <c r="F34" s="23"/>
      <c r="G34" s="23">
        <f t="shared" si="0"/>
        <v>100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5" customFormat="1" ht="16.5" customHeight="1" x14ac:dyDescent="0.25">
      <c r="A35" s="84" t="str">
        <f>RIGHT(D35:D146,4)</f>
        <v>6517</v>
      </c>
      <c r="B35" s="27" t="s">
        <v>108</v>
      </c>
      <c r="C35" s="31" t="s">
        <v>21</v>
      </c>
      <c r="D35" s="28">
        <v>1001024636517</v>
      </c>
      <c r="E35" s="24">
        <f>VLOOKUP(B:B,'кск формула'!B:C,2,0)</f>
        <v>20</v>
      </c>
      <c r="F35" s="23"/>
      <c r="G35" s="23">
        <f t="shared" si="0"/>
        <v>20</v>
      </c>
      <c r="H35" s="14"/>
      <c r="I35" s="14"/>
      <c r="J35" s="41"/>
      <c r="K35" s="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5" customFormat="1" ht="16.5" customHeight="1" x14ac:dyDescent="0.25">
      <c r="A36" s="84" t="str">
        <f>RIGHT(D36:D147,4)</f>
        <v>6438</v>
      </c>
      <c r="B36" s="27" t="s">
        <v>112</v>
      </c>
      <c r="C36" s="34" t="s">
        <v>22</v>
      </c>
      <c r="D36" s="28">
        <v>1001024636438</v>
      </c>
      <c r="E36" s="24">
        <f>VLOOKUP(B:B,'кск формула'!B:C,2,0)</f>
        <v>200</v>
      </c>
      <c r="F36" s="23"/>
      <c r="G36" s="23">
        <f>E36*0.3</f>
        <v>60</v>
      </c>
      <c r="H36" s="14"/>
      <c r="I36" s="14"/>
      <c r="J36" s="41"/>
      <c r="K36" s="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5" customFormat="1" ht="16.5" customHeight="1" x14ac:dyDescent="0.25">
      <c r="A37" s="84" t="str">
        <f>RIGHT(D37:D148,4)</f>
        <v>6588</v>
      </c>
      <c r="B37" s="27" t="s">
        <v>120</v>
      </c>
      <c r="C37" s="32" t="s">
        <v>21</v>
      </c>
      <c r="D37" s="28">
        <v>1001020836588</v>
      </c>
      <c r="E37" s="24">
        <f>VLOOKUP(B:B,'кск формула'!B:C,2,0)</f>
        <v>0</v>
      </c>
      <c r="F37" s="23"/>
      <c r="G37" s="23">
        <f>E37*1</f>
        <v>0</v>
      </c>
      <c r="H37" s="14"/>
      <c r="I37" s="14"/>
      <c r="J37" s="41"/>
      <c r="K37" s="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5" customFormat="1" ht="16.5" customHeight="1" x14ac:dyDescent="0.25">
      <c r="A38" s="84" t="str">
        <f>RIGHT(D38:D149,4)</f>
        <v>6589</v>
      </c>
      <c r="B38" s="27" t="s">
        <v>121</v>
      </c>
      <c r="C38" s="34" t="s">
        <v>22</v>
      </c>
      <c r="D38" s="28">
        <v>1001020836589</v>
      </c>
      <c r="E38" s="24">
        <f>VLOOKUP(B:B,'кск формула'!B:C,2,0)</f>
        <v>0</v>
      </c>
      <c r="F38" s="23"/>
      <c r="G38" s="23">
        <f>E38*0.41</f>
        <v>0</v>
      </c>
      <c r="H38" s="14"/>
      <c r="I38" s="14"/>
      <c r="J38" s="41"/>
      <c r="K38" s="3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6.5" customHeight="1" x14ac:dyDescent="0.25">
      <c r="A39" s="84" t="str">
        <f>RIGHT(D39:D154,4)</f>
        <v>6123</v>
      </c>
      <c r="B39" s="27" t="s">
        <v>94</v>
      </c>
      <c r="C39" s="32" t="s">
        <v>21</v>
      </c>
      <c r="D39" s="28">
        <v>1001024976123</v>
      </c>
      <c r="E39" s="24">
        <f>VLOOKUP(B:B,'кск формула'!B:C,2,0)</f>
        <v>250</v>
      </c>
      <c r="F39" s="23"/>
      <c r="G39" s="23">
        <f t="shared" si="0"/>
        <v>250</v>
      </c>
      <c r="H39" s="14"/>
      <c r="I39" s="14"/>
      <c r="J39" s="41"/>
    </row>
    <row r="40" spans="1:51" ht="16.5" customHeight="1" x14ac:dyDescent="0.25">
      <c r="A40" s="84" t="str">
        <f>RIGHT(D40:D157,4)</f>
        <v>6042</v>
      </c>
      <c r="B40" s="27" t="s">
        <v>85</v>
      </c>
      <c r="C40" s="34" t="s">
        <v>22</v>
      </c>
      <c r="D40" s="28">
        <v>1001024906042</v>
      </c>
      <c r="E40" s="24">
        <f>VLOOKUP(B:B,'кск формула'!B:C,2,0)</f>
        <v>960</v>
      </c>
      <c r="F40" s="23">
        <v>0.4</v>
      </c>
      <c r="G40" s="23">
        <f>E40*0.4</f>
        <v>384</v>
      </c>
      <c r="H40" s="14">
        <v>3.2</v>
      </c>
      <c r="I40" s="14">
        <v>45</v>
      </c>
      <c r="J40" s="41"/>
    </row>
    <row r="41" spans="1:51" ht="16.5" customHeight="1" x14ac:dyDescent="0.25">
      <c r="A41" s="84" t="str">
        <f>RIGHT(D41:D158,4)</f>
        <v>6062</v>
      </c>
      <c r="B41" s="27" t="s">
        <v>84</v>
      </c>
      <c r="C41" s="32" t="s">
        <v>21</v>
      </c>
      <c r="D41" s="28">
        <v>1001024906062</v>
      </c>
      <c r="E41" s="24">
        <f>VLOOKUP(B:B,'кск формула'!B:C,2,0)</f>
        <v>0</v>
      </c>
      <c r="F41" s="23">
        <v>2.125</v>
      </c>
      <c r="G41" s="23">
        <f t="shared" si="0"/>
        <v>0</v>
      </c>
      <c r="H41" s="14">
        <v>4.25</v>
      </c>
      <c r="I41" s="14">
        <v>45</v>
      </c>
      <c r="J41" s="41"/>
    </row>
    <row r="42" spans="1:51" s="15" customFormat="1" ht="16.5" customHeight="1" x14ac:dyDescent="0.25">
      <c r="A42" s="84" t="str">
        <f>RIGHT(D42:D161,4)</f>
        <v>5818</v>
      </c>
      <c r="B42" s="49" t="s">
        <v>69</v>
      </c>
      <c r="C42" s="31" t="s">
        <v>21</v>
      </c>
      <c r="D42" s="28">
        <v>1001022725818</v>
      </c>
      <c r="E42" s="24">
        <f>VLOOKUP(B:B,'кск формула'!B:C,2,0)</f>
        <v>170</v>
      </c>
      <c r="F42" s="23">
        <v>1.0666666666666667</v>
      </c>
      <c r="G42" s="23">
        <f t="shared" si="0"/>
        <v>170</v>
      </c>
      <c r="H42" s="14">
        <v>3.2</v>
      </c>
      <c r="I42" s="14">
        <v>45</v>
      </c>
      <c r="J42" s="41"/>
      <c r="K42" s="3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5" customFormat="1" ht="16.5" customHeight="1" x14ac:dyDescent="0.25">
      <c r="A43" s="84" t="str">
        <f>RIGHT(D43:D162,4)</f>
        <v>5819</v>
      </c>
      <c r="B43" s="49" t="s">
        <v>119</v>
      </c>
      <c r="C43" s="34" t="s">
        <v>22</v>
      </c>
      <c r="D43" s="28">
        <v>1001022725819</v>
      </c>
      <c r="E43" s="24">
        <f>VLOOKUP(B:B,'кск формула'!B:C,2,0)</f>
        <v>320</v>
      </c>
      <c r="F43" s="23"/>
      <c r="G43" s="23">
        <f>E43*0.4</f>
        <v>128</v>
      </c>
      <c r="H43" s="14"/>
      <c r="I43" s="14"/>
      <c r="J43" s="41"/>
      <c r="K43" s="3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6.5" customHeight="1" x14ac:dyDescent="0.25">
      <c r="A44" s="84" t="str">
        <f>RIGHT(D44:D162,4)</f>
        <v>5821</v>
      </c>
      <c r="B44" s="48" t="s">
        <v>68</v>
      </c>
      <c r="C44" s="34" t="s">
        <v>22</v>
      </c>
      <c r="D44" s="28">
        <v>1001022465821</v>
      </c>
      <c r="E44" s="24">
        <f>VLOOKUP(B:B,'кск формула'!B:C,2,0)</f>
        <v>350</v>
      </c>
      <c r="F44" s="23">
        <v>0.45</v>
      </c>
      <c r="G44" s="23">
        <f>E44*0.45</f>
        <v>157.5</v>
      </c>
      <c r="H44" s="14">
        <v>4.5</v>
      </c>
      <c r="I44" s="14">
        <v>45</v>
      </c>
      <c r="J44" s="41"/>
    </row>
    <row r="45" spans="1:51" ht="16.5" customHeight="1" x14ac:dyDescent="0.25">
      <c r="A45" s="84" t="str">
        <f>RIGHT(D45:D163,4)</f>
        <v>5820</v>
      </c>
      <c r="B45" s="48" t="s">
        <v>99</v>
      </c>
      <c r="C45" s="31" t="s">
        <v>21</v>
      </c>
      <c r="D45" s="28">
        <v>1001022465820</v>
      </c>
      <c r="E45" s="24">
        <f>VLOOKUP(B:B,'кск формула'!B:C,2,0)</f>
        <v>100</v>
      </c>
      <c r="F45" s="23"/>
      <c r="G45" s="23">
        <f t="shared" si="0"/>
        <v>100</v>
      </c>
      <c r="H45" s="14"/>
      <c r="I45" s="14">
        <v>45</v>
      </c>
      <c r="J45" s="41"/>
    </row>
    <row r="46" spans="1:51" ht="16.5" customHeight="1" x14ac:dyDescent="0.25">
      <c r="A46" s="84" t="str">
        <f>RIGHT(D46:D164,4)</f>
        <v>6590</v>
      </c>
      <c r="B46" s="48" t="s">
        <v>128</v>
      </c>
      <c r="C46" s="34" t="s">
        <v>22</v>
      </c>
      <c r="D46" s="28">
        <v>1001020846590</v>
      </c>
      <c r="E46" s="24">
        <f>VLOOKUP(B:B,'кск формула'!B:C,2,0)</f>
        <v>100</v>
      </c>
      <c r="F46" s="23"/>
      <c r="G46" s="23">
        <f>E46*0.41</f>
        <v>41</v>
      </c>
      <c r="H46" s="14"/>
      <c r="I46" s="14"/>
      <c r="J46" s="41"/>
    </row>
    <row r="47" spans="1:51" ht="16.5" customHeight="1" x14ac:dyDescent="0.25">
      <c r="A47" s="84" t="str">
        <f>RIGHT(D47:D165,4)</f>
        <v>6563</v>
      </c>
      <c r="B47" s="48" t="s">
        <v>130</v>
      </c>
      <c r="C47" s="31" t="s">
        <v>21</v>
      </c>
      <c r="D47" s="28">
        <v>1001020846563</v>
      </c>
      <c r="E47" s="24">
        <f>VLOOKUP(B:B,'кск формула'!B:C,2,0)</f>
        <v>20</v>
      </c>
      <c r="F47" s="23"/>
      <c r="G47" s="23">
        <f>E47*1</f>
        <v>20</v>
      </c>
      <c r="H47" s="14"/>
      <c r="I47" s="14"/>
      <c r="J47" s="41"/>
    </row>
    <row r="48" spans="1:51" ht="16.5" customHeight="1" x14ac:dyDescent="0.25">
      <c r="A48" s="84" t="str">
        <f>RIGHT(D48:D164,4)</f>
        <v>5532</v>
      </c>
      <c r="B48" s="48" t="s">
        <v>52</v>
      </c>
      <c r="C48" s="34" t="s">
        <v>22</v>
      </c>
      <c r="D48" s="28">
        <v>1001022375532</v>
      </c>
      <c r="E48" s="24">
        <f>VLOOKUP(B:B,'кск формула'!B:C,2,0)</f>
        <v>3200</v>
      </c>
      <c r="F48" s="23">
        <v>0.45</v>
      </c>
      <c r="G48" s="23">
        <f>E48*0.45</f>
        <v>1440</v>
      </c>
      <c r="H48" s="14">
        <v>4.5</v>
      </c>
      <c r="I48" s="14">
        <v>45</v>
      </c>
      <c r="J48" s="41"/>
    </row>
    <row r="49" spans="1:51" ht="16.5" customHeight="1" x14ac:dyDescent="0.25">
      <c r="A49" s="84" t="str">
        <f>RIGHT(D49:D165,4)</f>
        <v>3678</v>
      </c>
      <c r="B49" s="48" t="s">
        <v>86</v>
      </c>
      <c r="C49" s="31" t="s">
        <v>21</v>
      </c>
      <c r="D49" s="28">
        <v>1001022373678</v>
      </c>
      <c r="E49" s="24">
        <f>VLOOKUP(B:B,'кск формула'!B:C,2,0)</f>
        <v>2200</v>
      </c>
      <c r="F49" s="23">
        <v>2.125</v>
      </c>
      <c r="G49" s="23">
        <f t="shared" si="0"/>
        <v>2200</v>
      </c>
      <c r="H49" s="14">
        <v>4.25</v>
      </c>
      <c r="I49" s="14">
        <v>45</v>
      </c>
      <c r="J49" s="41"/>
    </row>
    <row r="50" spans="1:51" s="15" customFormat="1" ht="16.5" customHeight="1" x14ac:dyDescent="0.25">
      <c r="A50" s="84" t="str">
        <f>RIGHT(D50:D166,4)</f>
        <v>3717</v>
      </c>
      <c r="B50" s="27" t="s">
        <v>49</v>
      </c>
      <c r="C50" s="31" t="s">
        <v>21</v>
      </c>
      <c r="D50" s="28">
        <v>1001022373717</v>
      </c>
      <c r="E50" s="24">
        <f>VLOOKUP(B:B,'кск формула'!B:C,2,0)</f>
        <v>1100</v>
      </c>
      <c r="F50" s="23">
        <v>1.0333333333333334</v>
      </c>
      <c r="G50" s="23">
        <f t="shared" si="0"/>
        <v>1100</v>
      </c>
      <c r="H50" s="14">
        <v>6.2000000000000011</v>
      </c>
      <c r="I50" s="14">
        <v>45</v>
      </c>
      <c r="J50" s="41"/>
      <c r="K50" s="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5" customFormat="1" ht="16.5" customHeight="1" x14ac:dyDescent="0.25">
      <c r="A51" s="84" t="str">
        <f>RIGHT(D51:D167,4)</f>
        <v>6461</v>
      </c>
      <c r="B51" s="27" t="s">
        <v>118</v>
      </c>
      <c r="C51" s="31" t="s">
        <v>21</v>
      </c>
      <c r="D51" s="28">
        <v>1001022246461</v>
      </c>
      <c r="E51" s="24">
        <f>VLOOKUP(B:B,'кск формула'!B:C,2,0)</f>
        <v>150</v>
      </c>
      <c r="F51" s="23"/>
      <c r="G51" s="23">
        <f t="shared" si="0"/>
        <v>150</v>
      </c>
      <c r="H51" s="14"/>
      <c r="I51" s="14"/>
      <c r="J51" s="41"/>
      <c r="K51" s="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5" customFormat="1" ht="16.5" customHeight="1" x14ac:dyDescent="0.25">
      <c r="A52" s="84" t="str">
        <f>RIGHT(D52:D168,4)</f>
        <v>6428</v>
      </c>
      <c r="B52" s="27" t="s">
        <v>105</v>
      </c>
      <c r="C52" s="36" t="s">
        <v>22</v>
      </c>
      <c r="D52" s="28">
        <v>1001022246428</v>
      </c>
      <c r="E52" s="24">
        <f>VLOOKUP(B:B,'кск формула'!B:C,2,0)</f>
        <v>600</v>
      </c>
      <c r="F52" s="23"/>
      <c r="G52" s="23">
        <f>E52*0.45</f>
        <v>270</v>
      </c>
      <c r="H52" s="14"/>
      <c r="I52" s="14"/>
      <c r="J52" s="41"/>
      <c r="K52" s="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5" customFormat="1" ht="16.5" customHeight="1" x14ac:dyDescent="0.25">
      <c r="A53" s="84" t="str">
        <f>RIGHT(D53:D169,4)</f>
        <v>6475</v>
      </c>
      <c r="B53" s="27" t="s">
        <v>107</v>
      </c>
      <c r="C53" s="36" t="s">
        <v>22</v>
      </c>
      <c r="D53" s="28">
        <v>1001025176475</v>
      </c>
      <c r="E53" s="24">
        <f>VLOOKUP(B:B,'кск формула'!B:C,2,0)</f>
        <v>240</v>
      </c>
      <c r="F53" s="23"/>
      <c r="G53" s="23">
        <f>E53*0.4</f>
        <v>96</v>
      </c>
      <c r="H53" s="14"/>
      <c r="I53" s="14"/>
      <c r="J53" s="41"/>
      <c r="K53" s="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s="15" customFormat="1" ht="16.5" customHeight="1" x14ac:dyDescent="0.25">
      <c r="A54" s="84" t="str">
        <f>RIGHT(D54:D170,4)</f>
        <v>6439</v>
      </c>
      <c r="B54" s="27" t="s">
        <v>106</v>
      </c>
      <c r="C54" s="36" t="s">
        <v>22</v>
      </c>
      <c r="D54" s="28">
        <v>1001025166439</v>
      </c>
      <c r="E54" s="24">
        <f>VLOOKUP(B:B,'кск формула'!B:C,2,0)</f>
        <v>200</v>
      </c>
      <c r="F54" s="23"/>
      <c r="G54" s="23">
        <f>E54*0.38</f>
        <v>76</v>
      </c>
      <c r="H54" s="14"/>
      <c r="I54" s="14"/>
      <c r="J54" s="41"/>
      <c r="K54" s="39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ht="16.5" customHeight="1" thickBot="1" x14ac:dyDescent="0.3">
      <c r="A55" s="84" t="str">
        <f>RIGHT(D55:D167,4)</f>
        <v>6297</v>
      </c>
      <c r="B55" s="50" t="s">
        <v>100</v>
      </c>
      <c r="C55" s="36" t="s">
        <v>22</v>
      </c>
      <c r="D55" s="28">
        <v>1001022556297</v>
      </c>
      <c r="E55" s="24">
        <f>VLOOKUP(B:B,'кск формула'!B:C,2,0)</f>
        <v>1500</v>
      </c>
      <c r="F55" s="23"/>
      <c r="G55" s="23">
        <f>E55*0.27</f>
        <v>405</v>
      </c>
      <c r="H55" s="14">
        <v>3.24</v>
      </c>
      <c r="I55" s="14">
        <v>45</v>
      </c>
      <c r="J55" s="41"/>
    </row>
    <row r="56" spans="1:51" ht="16.5" thickTop="1" thickBot="1" x14ac:dyDescent="0.3">
      <c r="A56" s="84" t="str">
        <f>RIGHT(D56:D168,4)</f>
        <v/>
      </c>
      <c r="B56" s="80" t="s">
        <v>12</v>
      </c>
      <c r="C56" s="80"/>
      <c r="D56" s="80"/>
      <c r="E56" s="80"/>
      <c r="F56" s="79"/>
      <c r="G56" s="80"/>
      <c r="H56" s="80"/>
      <c r="I56" s="80"/>
      <c r="J56" s="81"/>
    </row>
    <row r="57" spans="1:51" ht="16.5" customHeight="1" thickTop="1" x14ac:dyDescent="0.25">
      <c r="A57" s="84" t="str">
        <f>RIGHT(D57:D169,4)</f>
        <v>6606</v>
      </c>
      <c r="B57" s="50" t="s">
        <v>46</v>
      </c>
      <c r="C57" s="31" t="s">
        <v>21</v>
      </c>
      <c r="D57" s="28">
        <v>1001034066606</v>
      </c>
      <c r="E57" s="24">
        <f>VLOOKUP(B:B,'кск формула'!B:C,2,0)</f>
        <v>120</v>
      </c>
      <c r="F57" s="23">
        <v>1.0133333333333334</v>
      </c>
      <c r="G57" s="23">
        <f t="shared" si="0"/>
        <v>120</v>
      </c>
      <c r="H57" s="14">
        <v>3.04</v>
      </c>
      <c r="I57" s="14">
        <v>30</v>
      </c>
      <c r="J57" s="41"/>
    </row>
    <row r="58" spans="1:51" ht="16.5" customHeight="1" x14ac:dyDescent="0.25">
      <c r="A58" s="84" t="str">
        <f>RIGHT(D58:D170,4)</f>
        <v>6648</v>
      </c>
      <c r="B58" s="50" t="s">
        <v>133</v>
      </c>
      <c r="C58" s="31" t="s">
        <v>21</v>
      </c>
      <c r="D58" s="28">
        <v>1001031896648</v>
      </c>
      <c r="E58" s="24">
        <f>VLOOKUP(B:B,'кск формула'!B:C,2,0)</f>
        <v>30</v>
      </c>
      <c r="F58" s="23"/>
      <c r="G58" s="23">
        <f t="shared" si="0"/>
        <v>30</v>
      </c>
      <c r="H58" s="14"/>
      <c r="I58" s="14"/>
      <c r="J58" s="41"/>
    </row>
    <row r="59" spans="1:51" ht="16.5" customHeight="1" x14ac:dyDescent="0.25">
      <c r="A59" s="84" t="str">
        <f>RIGHT(D59:D171,4)</f>
        <v>6650</v>
      </c>
      <c r="B59" s="50" t="s">
        <v>134</v>
      </c>
      <c r="C59" s="31" t="s">
        <v>21</v>
      </c>
      <c r="D59" s="28">
        <v>1001035266650</v>
      </c>
      <c r="E59" s="24">
        <f>VLOOKUP(B:B,'кск формула'!B:C,2,0)</f>
        <v>30</v>
      </c>
      <c r="F59" s="23"/>
      <c r="G59" s="23">
        <f t="shared" si="0"/>
        <v>30</v>
      </c>
      <c r="H59" s="14"/>
      <c r="I59" s="14"/>
      <c r="J59" s="41"/>
    </row>
    <row r="60" spans="1:51" ht="16.5" customHeight="1" x14ac:dyDescent="0.25">
      <c r="A60" s="84" t="str">
        <f>RIGHT(D60:D172,4)</f>
        <v>6652</v>
      </c>
      <c r="B60" s="50" t="s">
        <v>135</v>
      </c>
      <c r="C60" s="31" t="s">
        <v>21</v>
      </c>
      <c r="D60" s="28">
        <v>1001035276652</v>
      </c>
      <c r="E60" s="24">
        <f>VLOOKUP(B:B,'кск формула'!B:C,2,0)</f>
        <v>30</v>
      </c>
      <c r="F60" s="23"/>
      <c r="G60" s="23">
        <f t="shared" si="0"/>
        <v>30</v>
      </c>
      <c r="H60" s="14"/>
      <c r="I60" s="14"/>
      <c r="J60" s="41"/>
    </row>
    <row r="61" spans="1:51" ht="16.5" customHeight="1" thickBot="1" x14ac:dyDescent="0.3">
      <c r="A61" s="84" t="str">
        <f>RIGHT(D61:D174,4)</f>
        <v>6527</v>
      </c>
      <c r="B61" s="50" t="s">
        <v>103</v>
      </c>
      <c r="C61" s="31" t="s">
        <v>21</v>
      </c>
      <c r="D61" s="28">
        <v>1001031076527</v>
      </c>
      <c r="E61" s="24">
        <f>VLOOKUP(B:B,'кск формула'!B:C,2,0)</f>
        <v>280</v>
      </c>
      <c r="F61" s="23">
        <v>1.0166666666666666</v>
      </c>
      <c r="G61" s="23">
        <f t="shared" si="0"/>
        <v>280</v>
      </c>
      <c r="H61" s="14">
        <v>3.05</v>
      </c>
      <c r="I61" s="14">
        <v>30</v>
      </c>
      <c r="J61" s="41"/>
    </row>
    <row r="62" spans="1:51" ht="16.5" thickTop="1" thickBot="1" x14ac:dyDescent="0.3">
      <c r="A62" s="84" t="str">
        <f>RIGHT(D62:D175,4)</f>
        <v/>
      </c>
      <c r="B62" s="80" t="s">
        <v>13</v>
      </c>
      <c r="C62" s="80"/>
      <c r="D62" s="80"/>
      <c r="E62" s="80"/>
      <c r="F62" s="79"/>
      <c r="G62" s="80"/>
      <c r="H62" s="80"/>
      <c r="I62" s="80"/>
      <c r="J62" s="81"/>
    </row>
    <row r="63" spans="1:51" ht="16.5" customHeight="1" thickTop="1" x14ac:dyDescent="0.25">
      <c r="A63" s="84" t="str">
        <f>RIGHT(D63:D176,4)</f>
        <v>6397</v>
      </c>
      <c r="B63" s="27" t="s">
        <v>75</v>
      </c>
      <c r="C63" s="34" t="s">
        <v>22</v>
      </c>
      <c r="D63" s="28">
        <v>1001302276397</v>
      </c>
      <c r="E63" s="24">
        <f>VLOOKUP(B:B,'кск формула'!B:C,2,0)</f>
        <v>1000</v>
      </c>
      <c r="F63" s="23">
        <v>0.28000000000000003</v>
      </c>
      <c r="G63" s="23">
        <f>E63*0.28</f>
        <v>280</v>
      </c>
      <c r="H63" s="14">
        <v>2.2400000000000002</v>
      </c>
      <c r="I63" s="14">
        <v>45</v>
      </c>
      <c r="J63" s="41"/>
    </row>
    <row r="64" spans="1:51" ht="16.5" customHeight="1" x14ac:dyDescent="0.25">
      <c r="A64" s="84" t="str">
        <f>RIGHT(D64:D177,4)</f>
        <v>6658</v>
      </c>
      <c r="B64" s="27" t="s">
        <v>126</v>
      </c>
      <c r="C64" s="34" t="s">
        <v>22</v>
      </c>
      <c r="D64" s="28">
        <v>1001305256658</v>
      </c>
      <c r="E64" s="24">
        <f>VLOOKUP(B:B,'кск формула'!B:C,2,0)</f>
        <v>90</v>
      </c>
      <c r="F64" s="23"/>
      <c r="G64" s="23">
        <f>E64*0.33</f>
        <v>29.700000000000003</v>
      </c>
      <c r="H64" s="14"/>
      <c r="I64" s="14"/>
      <c r="J64" s="41"/>
    </row>
    <row r="65" spans="1:10" ht="16.5" customHeight="1" x14ac:dyDescent="0.25">
      <c r="A65" s="84" t="str">
        <f>RIGHT(D65:D177,4)</f>
        <v>6400</v>
      </c>
      <c r="B65" s="27" t="s">
        <v>76</v>
      </c>
      <c r="C65" s="34" t="s">
        <v>22</v>
      </c>
      <c r="D65" s="28">
        <v>1001300516400</v>
      </c>
      <c r="E65" s="24">
        <f>VLOOKUP(B:B,'кск формула'!B:C,2,0)</f>
        <v>600</v>
      </c>
      <c r="F65" s="23">
        <v>0.28000000000000003</v>
      </c>
      <c r="G65" s="23">
        <f>E65*0.28</f>
        <v>168.00000000000003</v>
      </c>
      <c r="H65" s="14">
        <v>2.2400000000000002</v>
      </c>
      <c r="I65" s="14">
        <v>45</v>
      </c>
      <c r="J65" s="41"/>
    </row>
    <row r="66" spans="1:10" ht="16.5" customHeight="1" thickBot="1" x14ac:dyDescent="0.3">
      <c r="A66" s="84" t="str">
        <f>RIGHT(D66:D178,4)</f>
        <v>4342</v>
      </c>
      <c r="B66" s="27" t="s">
        <v>77</v>
      </c>
      <c r="C66" s="31" t="s">
        <v>21</v>
      </c>
      <c r="D66" s="28">
        <v>1001043094342</v>
      </c>
      <c r="E66" s="24">
        <f>VLOOKUP(B:B,'кск формула'!B:C,2,0)</f>
        <v>0</v>
      </c>
      <c r="F66" s="23">
        <v>0.61875000000000002</v>
      </c>
      <c r="G66" s="23">
        <f t="shared" si="0"/>
        <v>0</v>
      </c>
      <c r="H66" s="14">
        <v>4.95</v>
      </c>
      <c r="I66" s="14">
        <v>45</v>
      </c>
      <c r="J66" s="41"/>
    </row>
    <row r="67" spans="1:10" ht="16.5" thickTop="1" thickBot="1" x14ac:dyDescent="0.3">
      <c r="A67" s="84" t="str">
        <f>RIGHT(D67:D180,4)</f>
        <v/>
      </c>
      <c r="B67" s="80" t="s">
        <v>14</v>
      </c>
      <c r="C67" s="80"/>
      <c r="D67" s="80"/>
      <c r="E67" s="80"/>
      <c r="F67" s="79"/>
      <c r="G67" s="80"/>
      <c r="H67" s="80"/>
      <c r="I67" s="80"/>
      <c r="J67" s="81"/>
    </row>
    <row r="68" spans="1:10" ht="16.5" customHeight="1" thickTop="1" x14ac:dyDescent="0.25">
      <c r="A68" s="84" t="str">
        <f>RIGHT(D68:D181,4)</f>
        <v>6510</v>
      </c>
      <c r="B68" s="27" t="s">
        <v>48</v>
      </c>
      <c r="C68" s="34" t="s">
        <v>22</v>
      </c>
      <c r="D68" s="28">
        <v>1001300386510</v>
      </c>
      <c r="E68" s="24">
        <f>VLOOKUP(B:B,'кск формула'!B:C,2,0)</f>
        <v>1480</v>
      </c>
      <c r="F68" s="23">
        <v>0.35</v>
      </c>
      <c r="G68" s="23">
        <f>E68*0.35</f>
        <v>518</v>
      </c>
      <c r="H68" s="14">
        <v>2.8</v>
      </c>
      <c r="I68" s="14">
        <v>45</v>
      </c>
      <c r="J68" s="41"/>
    </row>
    <row r="69" spans="1:10" ht="16.5" customHeight="1" x14ac:dyDescent="0.25">
      <c r="A69" s="84" t="str">
        <f>RIGHT(D69:D182,4)</f>
        <v>6636</v>
      </c>
      <c r="B69" s="27" t="s">
        <v>132</v>
      </c>
      <c r="C69" s="34" t="s">
        <v>22</v>
      </c>
      <c r="D69" s="28">
        <v>1001303636636</v>
      </c>
      <c r="E69" s="24">
        <f>VLOOKUP(B:B,'кск формула'!B:C,2,0)</f>
        <v>40</v>
      </c>
      <c r="F69" s="23"/>
      <c r="G69" s="23">
        <f>E69*0.35</f>
        <v>14</v>
      </c>
      <c r="H69" s="14"/>
      <c r="I69" s="14"/>
      <c r="J69" s="41"/>
    </row>
    <row r="70" spans="1:10" ht="16.5" customHeight="1" x14ac:dyDescent="0.25">
      <c r="A70" s="84" t="str">
        <f>RIGHT(D70:D182,4)</f>
        <v>5489</v>
      </c>
      <c r="B70" s="27" t="s">
        <v>127</v>
      </c>
      <c r="C70" s="31" t="s">
        <v>21</v>
      </c>
      <c r="D70" s="28">
        <v>1001050385489</v>
      </c>
      <c r="E70" s="24">
        <f>VLOOKUP(B:B,'кск формула'!B:C,2,0)</f>
        <v>0</v>
      </c>
      <c r="F70" s="23"/>
      <c r="G70" s="23">
        <f>E70*1</f>
        <v>0</v>
      </c>
      <c r="H70" s="14"/>
      <c r="I70" s="14"/>
      <c r="J70" s="41"/>
    </row>
    <row r="71" spans="1:10" ht="16.5" customHeight="1" x14ac:dyDescent="0.25">
      <c r="A71" s="84" t="str">
        <f>RIGHT(D71:D185,4)</f>
        <v>6365</v>
      </c>
      <c r="B71" s="27" t="s">
        <v>71</v>
      </c>
      <c r="C71" s="34" t="s">
        <v>22</v>
      </c>
      <c r="D71" s="28">
        <v>1001304506365</v>
      </c>
      <c r="E71" s="24">
        <f>VLOOKUP(B:B,'кск формула'!B:C,2,0)</f>
        <v>1000</v>
      </c>
      <c r="F71" s="23">
        <v>0.28000000000000003</v>
      </c>
      <c r="G71" s="23">
        <f>E71*0.28</f>
        <v>280</v>
      </c>
      <c r="H71" s="14">
        <v>2.2400000000000002</v>
      </c>
      <c r="I71" s="14">
        <v>45</v>
      </c>
      <c r="J71" s="41"/>
    </row>
    <row r="72" spans="1:10" ht="16.5" customHeight="1" x14ac:dyDescent="0.25">
      <c r="A72" s="84" t="str">
        <f>RIGHT(D72:D186,4)</f>
        <v>6562</v>
      </c>
      <c r="B72" s="27" t="s">
        <v>117</v>
      </c>
      <c r="C72" s="34" t="s">
        <v>22</v>
      </c>
      <c r="D72" s="28">
        <v>1001304506562</v>
      </c>
      <c r="E72" s="24">
        <f>VLOOKUP(B:B,'кск формула'!B:C,2,0)</f>
        <v>0</v>
      </c>
      <c r="F72" s="23"/>
      <c r="G72" s="23">
        <f>E72*0.28</f>
        <v>0</v>
      </c>
      <c r="H72" s="14"/>
      <c r="I72" s="14"/>
      <c r="J72" s="41"/>
    </row>
    <row r="73" spans="1:10" ht="16.5" customHeight="1" x14ac:dyDescent="0.25">
      <c r="A73" s="84" t="str">
        <f>RIGHT(D73:D187,4)</f>
        <v>6535</v>
      </c>
      <c r="B73" s="27" t="s">
        <v>125</v>
      </c>
      <c r="C73" s="34" t="s">
        <v>22</v>
      </c>
      <c r="D73" s="28">
        <v>6535</v>
      </c>
      <c r="E73" s="24">
        <f>VLOOKUP(B:B,'кск формула'!B:C,2,0)</f>
        <v>0</v>
      </c>
      <c r="F73" s="23"/>
      <c r="G73" s="23">
        <f>E73*0.35</f>
        <v>0</v>
      </c>
      <c r="H73" s="14"/>
      <c r="I73" s="14"/>
      <c r="J73" s="41"/>
    </row>
    <row r="74" spans="1:10" ht="16.5" customHeight="1" x14ac:dyDescent="0.25">
      <c r="A74" s="84" t="str">
        <f>RIGHT(D74:D188,4)</f>
        <v>6564</v>
      </c>
      <c r="B74" s="27" t="s">
        <v>137</v>
      </c>
      <c r="C74" s="34" t="s">
        <v>22</v>
      </c>
      <c r="D74" s="28">
        <v>1001305196564</v>
      </c>
      <c r="E74" s="24">
        <f>VLOOKUP(B:B,'кск формула'!B:C,2,0)</f>
        <v>80</v>
      </c>
      <c r="F74" s="23"/>
      <c r="G74" s="23">
        <f>E74*0.31</f>
        <v>24.8</v>
      </c>
      <c r="H74" s="14"/>
      <c r="I74" s="14"/>
      <c r="J74" s="41"/>
    </row>
    <row r="75" spans="1:10" ht="16.5" customHeight="1" x14ac:dyDescent="0.25">
      <c r="A75" s="84" t="str">
        <f>RIGHT(D75:D186,4)</f>
        <v>6372</v>
      </c>
      <c r="B75" s="70" t="s">
        <v>43</v>
      </c>
      <c r="C75" s="34" t="s">
        <v>22</v>
      </c>
      <c r="D75" s="28">
        <v>1001303986372</v>
      </c>
      <c r="E75" s="24">
        <f>VLOOKUP(B:B,'кск формула'!B:C,2,0)</f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41"/>
    </row>
    <row r="76" spans="1:10" ht="16.5" customHeight="1" x14ac:dyDescent="0.25">
      <c r="A76" s="84" t="str">
        <f>RIGHT(D76:D187,4)</f>
        <v>5341</v>
      </c>
      <c r="B76" s="70" t="s">
        <v>44</v>
      </c>
      <c r="C76" s="31" t="s">
        <v>21</v>
      </c>
      <c r="D76" s="28">
        <v>1001053985341</v>
      </c>
      <c r="E76" s="24">
        <f>VLOOKUP(B:B,'кск формула'!B:C,2,0)</f>
        <v>110</v>
      </c>
      <c r="F76" s="23">
        <v>0.71250000000000002</v>
      </c>
      <c r="G76" s="23">
        <f t="shared" si="0"/>
        <v>110</v>
      </c>
      <c r="H76" s="14">
        <v>5.7</v>
      </c>
      <c r="I76" s="14">
        <v>45</v>
      </c>
      <c r="J76" s="41"/>
    </row>
    <row r="77" spans="1:10" ht="16.5" customHeight="1" x14ac:dyDescent="0.25">
      <c r="A77" s="84" t="str">
        <f>RIGHT(D77:D188,4)</f>
        <v>6375</v>
      </c>
      <c r="B77" s="70" t="s">
        <v>70</v>
      </c>
      <c r="C77" s="34" t="s">
        <v>22</v>
      </c>
      <c r="D77" s="28">
        <v>1001303056375</v>
      </c>
      <c r="E77" s="24">
        <f>VLOOKUP(B:B,'кск формула'!B:C,2,0)</f>
        <v>400</v>
      </c>
      <c r="F77" s="23">
        <v>0.28000000000000003</v>
      </c>
      <c r="G77" s="23">
        <f>E77*0.28</f>
        <v>112.00000000000001</v>
      </c>
      <c r="H77" s="14">
        <v>2.2400000000000002</v>
      </c>
      <c r="I77" s="14">
        <v>45</v>
      </c>
      <c r="J77" s="41"/>
    </row>
    <row r="78" spans="1:10" ht="16.5" customHeight="1" x14ac:dyDescent="0.25">
      <c r="A78" s="84" t="str">
        <f>RIGHT(D78:D189,4)</f>
        <v>6566</v>
      </c>
      <c r="B78" s="70" t="s">
        <v>136</v>
      </c>
      <c r="C78" s="34" t="s">
        <v>22</v>
      </c>
      <c r="D78" s="28">
        <v>1001305306566</v>
      </c>
      <c r="E78" s="24">
        <f>VLOOKUP(B:B,'кск формула'!B:C,2,0)</f>
        <v>0</v>
      </c>
      <c r="F78" s="23"/>
      <c r="G78" s="23">
        <f>E78*0.31</f>
        <v>0</v>
      </c>
      <c r="H78" s="14"/>
      <c r="I78" s="14"/>
      <c r="J78" s="41"/>
    </row>
    <row r="79" spans="1:10" ht="16.5" customHeight="1" x14ac:dyDescent="0.25">
      <c r="A79" s="84" t="str">
        <f>RIGHT(D79:D189,4)</f>
        <v>5544</v>
      </c>
      <c r="B79" s="27" t="s">
        <v>54</v>
      </c>
      <c r="C79" s="31" t="s">
        <v>21</v>
      </c>
      <c r="D79" s="28">
        <v>1001051875544</v>
      </c>
      <c r="E79" s="24">
        <f>VLOOKUP(B:B,'кск формула'!B:C,2,0)</f>
        <v>600</v>
      </c>
      <c r="F79" s="23">
        <v>0.85</v>
      </c>
      <c r="G79" s="23">
        <f t="shared" si="0"/>
        <v>600</v>
      </c>
      <c r="H79" s="14">
        <v>5.0999999999999996</v>
      </c>
      <c r="I79" s="14">
        <v>45</v>
      </c>
      <c r="J79" s="41"/>
    </row>
    <row r="80" spans="1:10" ht="16.5" customHeight="1" x14ac:dyDescent="0.25">
      <c r="A80" s="84" t="str">
        <f>RIGHT(D80:D191,4)</f>
        <v>6534</v>
      </c>
      <c r="B80" s="27" t="s">
        <v>116</v>
      </c>
      <c r="C80" s="34" t="s">
        <v>22</v>
      </c>
      <c r="D80" s="28">
        <v>1001301876534</v>
      </c>
      <c r="E80" s="24">
        <f>VLOOKUP(B:B,'кск формула'!B:C,2,0)</f>
        <v>0</v>
      </c>
      <c r="F80" s="23"/>
      <c r="G80" s="23">
        <f>E80*0.35</f>
        <v>0</v>
      </c>
      <c r="H80" s="14"/>
      <c r="I80" s="14"/>
      <c r="J80" s="41"/>
    </row>
    <row r="81" spans="1:10" ht="15.75" customHeight="1" thickBot="1" x14ac:dyDescent="0.3">
      <c r="A81" s="84" t="str">
        <f>RIGHT(D81:D191,4)</f>
        <v>6509</v>
      </c>
      <c r="B81" s="27" t="s">
        <v>55</v>
      </c>
      <c r="C81" s="37" t="s">
        <v>22</v>
      </c>
      <c r="D81" s="28">
        <v>1001301876509</v>
      </c>
      <c r="E81" s="24">
        <f>VLOOKUP(B:B,'кск формула'!B:C,2,0)</f>
        <v>2600</v>
      </c>
      <c r="F81" s="23">
        <v>0.35</v>
      </c>
      <c r="G81" s="23">
        <f>E81*0.35</f>
        <v>909.99999999999989</v>
      </c>
      <c r="H81" s="14">
        <v>2.8</v>
      </c>
      <c r="I81" s="14">
        <v>45</v>
      </c>
      <c r="J81" s="41"/>
    </row>
    <row r="82" spans="1:10" ht="16.5" thickTop="1" thickBot="1" x14ac:dyDescent="0.3">
      <c r="A82" s="84" t="str">
        <f>RIGHT(D82:D192,4)</f>
        <v/>
      </c>
      <c r="B82" s="80" t="s">
        <v>24</v>
      </c>
      <c r="C82" s="80"/>
      <c r="D82" s="80"/>
      <c r="E82" s="80"/>
      <c r="F82" s="79"/>
      <c r="G82" s="80"/>
      <c r="H82" s="80"/>
      <c r="I82" s="80"/>
      <c r="J82" s="81"/>
    </row>
    <row r="83" spans="1:10" ht="16.5" customHeight="1" thickTop="1" x14ac:dyDescent="0.25">
      <c r="A83" s="84" t="str">
        <f>RIGHT(D83:D193,4)</f>
        <v>5706</v>
      </c>
      <c r="B83" s="27" t="s">
        <v>63</v>
      </c>
      <c r="C83" s="34" t="s">
        <v>22</v>
      </c>
      <c r="D83" s="28">
        <v>1001061975706</v>
      </c>
      <c r="E83" s="24">
        <f>VLOOKUP(B:B,'кск формула'!B:C,2,0)</f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1"/>
    </row>
    <row r="84" spans="1:10" ht="16.5" customHeight="1" x14ac:dyDescent="0.25">
      <c r="A84" s="84" t="str">
        <f>RIGHT(D84:D194,4)</f>
        <v>6454</v>
      </c>
      <c r="B84" s="27" t="s">
        <v>62</v>
      </c>
      <c r="C84" s="34" t="s">
        <v>22</v>
      </c>
      <c r="D84" s="28">
        <v>1001201976454</v>
      </c>
      <c r="E84" s="24">
        <f>VLOOKUP(B:B,'кск формула'!B:C,2,0)</f>
        <v>1000</v>
      </c>
      <c r="F84" s="23">
        <v>0.1</v>
      </c>
      <c r="G84" s="23">
        <f>E84*0.1</f>
        <v>100</v>
      </c>
      <c r="H84" s="14">
        <v>0.8</v>
      </c>
      <c r="I84" s="14">
        <v>60</v>
      </c>
      <c r="J84" s="41"/>
    </row>
    <row r="85" spans="1:10" ht="16.5" customHeight="1" x14ac:dyDescent="0.25">
      <c r="A85" s="84" t="str">
        <f>RIGHT(D85:D196,4)</f>
        <v>5931</v>
      </c>
      <c r="B85" s="27" t="s">
        <v>79</v>
      </c>
      <c r="C85" s="34" t="s">
        <v>22</v>
      </c>
      <c r="D85" s="28">
        <v>1001060755931</v>
      </c>
      <c r="E85" s="24">
        <f>VLOOKUP(B:B,'кск формула'!B:C,2,0)</f>
        <v>200</v>
      </c>
      <c r="F85" s="23">
        <v>0.22</v>
      </c>
      <c r="G85" s="23">
        <f>E85*0.22</f>
        <v>44</v>
      </c>
      <c r="H85" s="14">
        <v>1.76</v>
      </c>
      <c r="I85" s="14">
        <v>120</v>
      </c>
      <c r="J85" s="41"/>
    </row>
    <row r="86" spans="1:10" ht="16.5" customHeight="1" x14ac:dyDescent="0.25">
      <c r="A86" s="84" t="str">
        <f>RIGHT(D86:D198,4)</f>
        <v>5708</v>
      </c>
      <c r="B86" s="27" t="s">
        <v>64</v>
      </c>
      <c r="C86" s="31" t="s">
        <v>21</v>
      </c>
      <c r="D86" s="28">
        <v>1001063145708</v>
      </c>
      <c r="E86" s="24">
        <f>VLOOKUP(B:B,'кск формула'!B:C,2,0)</f>
        <v>120</v>
      </c>
      <c r="F86" s="23">
        <v>0.51249999999999996</v>
      </c>
      <c r="G86" s="23">
        <f t="shared" ref="G86:G93" si="1">E86*1</f>
        <v>120</v>
      </c>
      <c r="H86" s="14">
        <v>4.0999999999999996</v>
      </c>
      <c r="I86" s="14">
        <v>120</v>
      </c>
      <c r="J86" s="41"/>
    </row>
    <row r="87" spans="1:10" ht="16.5" customHeight="1" x14ac:dyDescent="0.25">
      <c r="A87" s="84" t="str">
        <f>RIGHT(D87:D203,4)</f>
        <v>4993</v>
      </c>
      <c r="B87" s="27" t="s">
        <v>36</v>
      </c>
      <c r="C87" s="34" t="s">
        <v>22</v>
      </c>
      <c r="D87" s="28">
        <v>1001060764993</v>
      </c>
      <c r="E87" s="24">
        <f>VLOOKUP(B:B,'кск формула'!B:C,2,0)</f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1"/>
    </row>
    <row r="88" spans="1:10" ht="16.5" customHeight="1" x14ac:dyDescent="0.25">
      <c r="A88" s="84" t="str">
        <f>RIGHT(D88:D204,4)</f>
        <v>5682</v>
      </c>
      <c r="B88" s="27" t="s">
        <v>65</v>
      </c>
      <c r="C88" s="34" t="s">
        <v>22</v>
      </c>
      <c r="D88" s="28">
        <v>1001193115682</v>
      </c>
      <c r="E88" s="24">
        <f>VLOOKUP(B:B,'кск формула'!B:C,2,0)</f>
        <v>1200</v>
      </c>
      <c r="F88" s="23">
        <v>0.12</v>
      </c>
      <c r="G88" s="23">
        <f>E88*0.12</f>
        <v>144</v>
      </c>
      <c r="H88" s="14">
        <v>0.96</v>
      </c>
      <c r="I88" s="14">
        <v>60</v>
      </c>
      <c r="J88" s="41"/>
    </row>
    <row r="89" spans="1:10" ht="16.5" customHeight="1" x14ac:dyDescent="0.25">
      <c r="A89" s="84" t="str">
        <f t="shared" ref="A89:A94" si="2">RIGHT(D89:D207,4)</f>
        <v>4117</v>
      </c>
      <c r="B89" s="27" t="s">
        <v>83</v>
      </c>
      <c r="C89" s="31" t="s">
        <v>21</v>
      </c>
      <c r="D89" s="28">
        <v>1001062504117</v>
      </c>
      <c r="E89" s="24">
        <f>VLOOKUP(B:B,'кск формула'!B:C,2,0)</f>
        <v>0</v>
      </c>
      <c r="F89" s="23">
        <v>0.48749999999999999</v>
      </c>
      <c r="G89" s="23">
        <f t="shared" si="1"/>
        <v>0</v>
      </c>
      <c r="H89" s="14">
        <v>3.9</v>
      </c>
      <c r="I89" s="14">
        <v>120</v>
      </c>
      <c r="J89" s="41"/>
    </row>
    <row r="90" spans="1:10" ht="16.5" customHeight="1" x14ac:dyDescent="0.25">
      <c r="A90" s="84" t="str">
        <f t="shared" si="2"/>
        <v>5483</v>
      </c>
      <c r="B90" s="27" t="s">
        <v>47</v>
      </c>
      <c r="C90" s="34" t="s">
        <v>22</v>
      </c>
      <c r="D90" s="28">
        <v>1001062505483</v>
      </c>
      <c r="E90" s="24">
        <f>VLOOKUP(B:B,'кск формула'!B:C,2,0)</f>
        <v>400</v>
      </c>
      <c r="F90" s="23">
        <v>0.25</v>
      </c>
      <c r="G90" s="23">
        <f>E90*0.25</f>
        <v>100</v>
      </c>
      <c r="H90" s="14">
        <v>2</v>
      </c>
      <c r="I90" s="14">
        <v>120</v>
      </c>
      <c r="J90" s="41"/>
    </row>
    <row r="91" spans="1:10" ht="16.5" customHeight="1" thickBot="1" x14ac:dyDescent="0.3">
      <c r="A91" s="84" t="str">
        <f t="shared" si="2"/>
        <v>6453</v>
      </c>
      <c r="B91" s="27" t="s">
        <v>73</v>
      </c>
      <c r="C91" s="34" t="s">
        <v>22</v>
      </c>
      <c r="D91" s="28">
        <v>1001202506453</v>
      </c>
      <c r="E91" s="24">
        <f>VLOOKUP(B:B,'кск формула'!B:C,2,0)</f>
        <v>800</v>
      </c>
      <c r="F91" s="23">
        <v>0.1</v>
      </c>
      <c r="G91" s="23">
        <f>E91*0.1</f>
        <v>80</v>
      </c>
      <c r="H91" s="14">
        <v>0.8</v>
      </c>
      <c r="I91" s="14">
        <v>60</v>
      </c>
      <c r="J91" s="41"/>
    </row>
    <row r="92" spans="1:10" ht="16.5" thickTop="1" thickBot="1" x14ac:dyDescent="0.3">
      <c r="A92" s="84" t="str">
        <f t="shared" si="2"/>
        <v/>
      </c>
      <c r="B92" s="80" t="s">
        <v>15</v>
      </c>
      <c r="C92" s="80"/>
      <c r="D92" s="80"/>
      <c r="E92" s="80"/>
      <c r="F92" s="79"/>
      <c r="G92" s="80"/>
      <c r="H92" s="80"/>
      <c r="I92" s="80"/>
      <c r="J92" s="81"/>
    </row>
    <row r="93" spans="1:10" ht="16.5" customHeight="1" thickTop="1" x14ac:dyDescent="0.25">
      <c r="A93" s="84" t="str">
        <f t="shared" si="2"/>
        <v>4614</v>
      </c>
      <c r="B93" s="29" t="s">
        <v>35</v>
      </c>
      <c r="C93" s="33" t="s">
        <v>21</v>
      </c>
      <c r="D93" s="30">
        <v>1001092444614</v>
      </c>
      <c r="E93" s="24">
        <f>VLOOKUP(B:B,'кск формула'!B:C,2,0)</f>
        <v>100</v>
      </c>
      <c r="F93" s="23">
        <v>1.5249999999999999</v>
      </c>
      <c r="G93" s="23">
        <f t="shared" si="1"/>
        <v>100</v>
      </c>
      <c r="H93" s="14">
        <v>6.1</v>
      </c>
      <c r="I93" s="14">
        <v>60</v>
      </c>
      <c r="J93" s="41"/>
    </row>
    <row r="94" spans="1:10" ht="16.5" customHeight="1" x14ac:dyDescent="0.25">
      <c r="A94" s="84" t="str">
        <f t="shared" si="2"/>
        <v>4611</v>
      </c>
      <c r="B94" s="29" t="s">
        <v>115</v>
      </c>
      <c r="C94" s="38" t="s">
        <v>22</v>
      </c>
      <c r="D94" s="88">
        <v>1001092444611</v>
      </c>
      <c r="E94" s="24">
        <f>VLOOKUP(B:B,'кск формула'!B:C,2,0)</f>
        <v>0</v>
      </c>
      <c r="F94" s="23"/>
      <c r="G94" s="23">
        <f>E94*0.4</f>
        <v>0</v>
      </c>
      <c r="H94" s="14"/>
      <c r="I94" s="14"/>
      <c r="J94" s="41"/>
    </row>
    <row r="95" spans="1:10" ht="16.5" customHeight="1" thickBot="1" x14ac:dyDescent="0.3">
      <c r="A95" s="84" t="str">
        <f>RIGHT(D95:D212,4)</f>
        <v>3215</v>
      </c>
      <c r="B95" s="27" t="s">
        <v>45</v>
      </c>
      <c r="C95" s="38" t="s">
        <v>22</v>
      </c>
      <c r="D95" s="57">
        <v>1001094053215</v>
      </c>
      <c r="E95" s="24">
        <f>VLOOKUP(B:B,'кск формула'!B:C,2,0)</f>
        <v>160</v>
      </c>
      <c r="F95" s="23">
        <v>0.4</v>
      </c>
      <c r="G95" s="23">
        <f>E95*0.4</f>
        <v>64</v>
      </c>
      <c r="H95" s="14">
        <v>3.2</v>
      </c>
      <c r="I95" s="14">
        <v>60</v>
      </c>
      <c r="J95" s="41"/>
    </row>
    <row r="96" spans="1:10" ht="16.5" thickTop="1" thickBot="1" x14ac:dyDescent="0.3">
      <c r="A96" s="84" t="str">
        <f t="shared" ref="A96" si="3">RIGHT(D96:D215,4)</f>
        <v/>
      </c>
      <c r="B96" s="80" t="s">
        <v>25</v>
      </c>
      <c r="C96" s="80"/>
      <c r="D96" s="80"/>
      <c r="E96" s="80"/>
      <c r="F96" s="79"/>
      <c r="G96" s="80"/>
      <c r="H96" s="80"/>
      <c r="I96" s="80"/>
      <c r="J96" s="81"/>
    </row>
    <row r="97" spans="1:10" ht="15.75" thickTop="1" x14ac:dyDescent="0.25">
      <c r="A97" s="84" t="str">
        <f>RIGHT(D97:D217,4)</f>
        <v>6450</v>
      </c>
      <c r="B97" s="51" t="s">
        <v>109</v>
      </c>
      <c r="C97" s="36" t="s">
        <v>22</v>
      </c>
      <c r="D97" s="28">
        <v>1001233296450</v>
      </c>
      <c r="E97" s="24">
        <f>VLOOKUP(B:B,'кск формула'!B:C,2,0)</f>
        <v>200</v>
      </c>
      <c r="F97" s="87"/>
      <c r="G97" s="23">
        <f>E97*0.1</f>
        <v>20</v>
      </c>
      <c r="H97" s="14"/>
      <c r="I97" s="14">
        <v>30</v>
      </c>
      <c r="J97" s="41"/>
    </row>
    <row r="98" spans="1:10" x14ac:dyDescent="0.25">
      <c r="A98" s="84" t="str">
        <f>RIGHT(D98:D218,4)</f>
        <v>6655</v>
      </c>
      <c r="B98" s="51" t="s">
        <v>129</v>
      </c>
      <c r="C98" s="36" t="s">
        <v>22</v>
      </c>
      <c r="D98" s="28">
        <v>6655</v>
      </c>
      <c r="E98" s="24">
        <f>VLOOKUP(B:B,'кск формула'!B:C,2,0)</f>
        <v>0</v>
      </c>
      <c r="F98" s="87"/>
      <c r="G98" s="23">
        <f>E98*0.1</f>
        <v>0</v>
      </c>
      <c r="H98" s="14"/>
      <c r="I98" s="14"/>
      <c r="J98" s="41"/>
    </row>
    <row r="99" spans="1:10" x14ac:dyDescent="0.25">
      <c r="A99" s="84" t="str">
        <f>RIGHT(D99:D218,4)</f>
        <v>6500</v>
      </c>
      <c r="B99" s="51" t="s">
        <v>110</v>
      </c>
      <c r="C99" s="36" t="s">
        <v>22</v>
      </c>
      <c r="D99" s="28">
        <v>1001225156500</v>
      </c>
      <c r="E99" s="24">
        <f>VLOOKUP(B:B,'кск формула'!B:C,2,0)</f>
        <v>40</v>
      </c>
      <c r="F99" s="87"/>
      <c r="G99" s="23">
        <f>E99*0.15</f>
        <v>6</v>
      </c>
      <c r="H99" s="14"/>
      <c r="I99" s="14"/>
      <c r="J99" s="41"/>
    </row>
    <row r="100" spans="1:10" x14ac:dyDescent="0.25">
      <c r="A100" s="84" t="str">
        <f>RIGHT(D100:D219,4)</f>
        <v>6279</v>
      </c>
      <c r="B100" s="51" t="s">
        <v>111</v>
      </c>
      <c r="C100" s="36" t="s">
        <v>22</v>
      </c>
      <c r="D100" s="28">
        <v>1001220286279</v>
      </c>
      <c r="E100" s="24">
        <f>VLOOKUP(B:B,'кск формула'!B:C,2,0)</f>
        <v>80</v>
      </c>
      <c r="F100" s="87"/>
      <c r="G100" s="23">
        <f>E100*0.15</f>
        <v>12</v>
      </c>
      <c r="H100" s="14"/>
      <c r="I100" s="14"/>
      <c r="J100" s="41"/>
    </row>
    <row r="101" spans="1:10" x14ac:dyDescent="0.25">
      <c r="A101" s="84" t="str">
        <f>RIGHT(D101:D220,4)</f>
        <v>6448</v>
      </c>
      <c r="B101" s="51" t="s">
        <v>138</v>
      </c>
      <c r="C101" s="36" t="s">
        <v>22</v>
      </c>
      <c r="D101" s="28">
        <v>1001234146448</v>
      </c>
      <c r="E101" s="24">
        <f>VLOOKUP(B:B,'кск формула'!B:C,2,0)</f>
        <v>0</v>
      </c>
      <c r="F101" s="87"/>
      <c r="G101" s="23">
        <f>E101*0.1</f>
        <v>0</v>
      </c>
      <c r="H101" s="14"/>
      <c r="I101" s="14"/>
      <c r="J101" s="41"/>
    </row>
    <row r="102" spans="1:10" ht="16.5" customHeight="1" thickBot="1" x14ac:dyDescent="0.3">
      <c r="A102" s="84" t="str">
        <f>RIGHT(D102:D218,4)</f>
        <v>6281</v>
      </c>
      <c r="B102" s="51" t="s">
        <v>80</v>
      </c>
      <c r="C102" s="36" t="s">
        <v>22</v>
      </c>
      <c r="D102" s="28">
        <v>1001082576281</v>
      </c>
      <c r="E102" s="24">
        <f>VLOOKUP(B:B,'кск формула'!B:C,2,0)</f>
        <v>240</v>
      </c>
      <c r="F102" s="23">
        <v>0.3</v>
      </c>
      <c r="G102" s="23">
        <f>E102*0.3</f>
        <v>72</v>
      </c>
      <c r="H102" s="14">
        <v>1.7999999999999998</v>
      </c>
      <c r="I102" s="14">
        <v>30</v>
      </c>
      <c r="J102" s="41"/>
    </row>
    <row r="103" spans="1:10" ht="16.5" thickTop="1" thickBot="1" x14ac:dyDescent="0.3">
      <c r="A103" s="84" t="str">
        <f>RIGHT(D103:D220,4)</f>
        <v/>
      </c>
      <c r="B103" s="80" t="s">
        <v>16</v>
      </c>
      <c r="C103" s="80"/>
      <c r="D103" s="80"/>
      <c r="E103" s="80"/>
      <c r="F103" s="79"/>
      <c r="G103" s="80"/>
      <c r="H103" s="80"/>
      <c r="I103" s="80"/>
      <c r="J103" s="81"/>
    </row>
    <row r="104" spans="1:10" ht="16.5" customHeight="1" thickTop="1" x14ac:dyDescent="0.25">
      <c r="A104" s="84" t="str">
        <f>RIGHT(D104:D221,4)</f>
        <v>5160</v>
      </c>
      <c r="B104" s="27" t="s">
        <v>37</v>
      </c>
      <c r="C104" s="34" t="s">
        <v>22</v>
      </c>
      <c r="D104" s="28">
        <v>1001100615160</v>
      </c>
      <c r="E104" s="24">
        <f>VLOOKUP(B:B,'кск формула'!B:C,2,0)</f>
        <v>0</v>
      </c>
      <c r="F104" s="23">
        <v>0.15</v>
      </c>
      <c r="G104" s="23">
        <f>E104*0.15</f>
        <v>0</v>
      </c>
      <c r="H104" s="14">
        <v>2.4</v>
      </c>
      <c r="I104" s="14">
        <v>60</v>
      </c>
      <c r="J104" s="41"/>
    </row>
    <row r="105" spans="1:10" ht="16.5" customHeight="1" thickBot="1" x14ac:dyDescent="0.3">
      <c r="A105" s="84" t="str">
        <f t="shared" ref="A105:A109" si="4">RIGHT(D105:D222,4)</f>
        <v>5161</v>
      </c>
      <c r="B105" s="27" t="s">
        <v>38</v>
      </c>
      <c r="C105" s="37" t="s">
        <v>22</v>
      </c>
      <c r="D105" s="28">
        <v>1001100625161</v>
      </c>
      <c r="E105" s="24">
        <f>VLOOKUP(B:B,'кск формула'!B:C,2,0)</f>
        <v>0</v>
      </c>
      <c r="F105" s="23">
        <v>0.15</v>
      </c>
      <c r="G105" s="23">
        <f>E105*0.15</f>
        <v>0</v>
      </c>
      <c r="H105" s="14">
        <v>2.4</v>
      </c>
      <c r="I105" s="14">
        <v>60</v>
      </c>
      <c r="J105" s="41"/>
    </row>
    <row r="106" spans="1:10" ht="16.5" thickTop="1" thickBot="1" x14ac:dyDescent="0.3">
      <c r="A106" s="84" t="str">
        <f t="shared" si="4"/>
        <v/>
      </c>
      <c r="B106" s="80" t="s">
        <v>17</v>
      </c>
      <c r="C106" s="80"/>
      <c r="D106" s="80"/>
      <c r="E106" s="80"/>
      <c r="F106" s="79"/>
      <c r="G106" s="80"/>
      <c r="H106" s="80"/>
      <c r="I106" s="80"/>
      <c r="J106" s="81"/>
    </row>
    <row r="107" spans="1:10" ht="16.5" customHeight="1" thickTop="1" x14ac:dyDescent="0.25">
      <c r="A107" s="84" t="str">
        <f t="shared" si="4"/>
        <v>4669</v>
      </c>
      <c r="B107" s="51" t="s">
        <v>56</v>
      </c>
      <c r="C107" s="34" t="s">
        <v>22</v>
      </c>
      <c r="D107" s="28">
        <v>1002112604669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8">
        <v>120</v>
      </c>
      <c r="J107" s="41"/>
    </row>
    <row r="108" spans="1:10" ht="16.5" customHeight="1" x14ac:dyDescent="0.25">
      <c r="A108" s="84" t="str">
        <f t="shared" si="4"/>
        <v>6155</v>
      </c>
      <c r="B108" s="51" t="s">
        <v>97</v>
      </c>
      <c r="C108" s="34" t="s">
        <v>22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8"/>
      <c r="J108" s="41"/>
    </row>
    <row r="109" spans="1:10" ht="16.5" customHeight="1" x14ac:dyDescent="0.25">
      <c r="A109" s="84" t="str">
        <f t="shared" si="4"/>
        <v>6157</v>
      </c>
      <c r="B109" s="51" t="s">
        <v>98</v>
      </c>
      <c r="C109" s="34" t="s">
        <v>22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8"/>
      <c r="J109" s="41"/>
    </row>
    <row r="110" spans="1:10" ht="16.5" customHeight="1" thickBot="1" x14ac:dyDescent="0.3">
      <c r="A110" s="84" t="str">
        <f t="shared" ref="A110:A121" si="5">RIGHT(D110:D225,4)</f>
        <v>4663</v>
      </c>
      <c r="B110" s="51" t="s">
        <v>57</v>
      </c>
      <c r="C110" s="37" t="s">
        <v>22</v>
      </c>
      <c r="D110" s="28">
        <v>1002112604663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8">
        <v>120</v>
      </c>
      <c r="J110" s="41"/>
    </row>
    <row r="111" spans="1:10" ht="16.5" thickTop="1" thickBot="1" x14ac:dyDescent="0.3">
      <c r="A111" s="84" t="str">
        <f t="shared" si="5"/>
        <v/>
      </c>
      <c r="B111" s="80" t="s">
        <v>26</v>
      </c>
      <c r="C111" s="80"/>
      <c r="D111" s="80"/>
      <c r="E111" s="80"/>
      <c r="F111" s="79"/>
      <c r="G111" s="80"/>
      <c r="H111" s="80"/>
      <c r="I111" s="80"/>
      <c r="J111" s="81"/>
    </row>
    <row r="112" spans="1:10" ht="16.5" customHeight="1" thickTop="1" thickBot="1" x14ac:dyDescent="0.3">
      <c r="A112" s="84" t="str">
        <f t="shared" si="5"/>
        <v>4945</v>
      </c>
      <c r="B112" s="51" t="s">
        <v>78</v>
      </c>
      <c r="C112" s="37" t="s">
        <v>22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8">
        <v>120</v>
      </c>
      <c r="J112" s="41"/>
    </row>
    <row r="113" spans="1:10" ht="16.5" thickTop="1" thickBot="1" x14ac:dyDescent="0.3">
      <c r="A113" s="84" t="str">
        <f t="shared" si="5"/>
        <v/>
      </c>
      <c r="B113" s="80" t="s">
        <v>18</v>
      </c>
      <c r="C113" s="80"/>
      <c r="D113" s="80"/>
      <c r="E113" s="80"/>
      <c r="F113" s="79"/>
      <c r="G113" s="80"/>
      <c r="H113" s="80"/>
      <c r="I113" s="80"/>
      <c r="J113" s="81"/>
    </row>
    <row r="114" spans="1:10" ht="16.5" customHeight="1" thickTop="1" thickBot="1" x14ac:dyDescent="0.3">
      <c r="A114" s="84" t="str">
        <f t="shared" si="5"/>
        <v>4956</v>
      </c>
      <c r="B114" s="51" t="s">
        <v>58</v>
      </c>
      <c r="C114" s="37" t="s">
        <v>22</v>
      </c>
      <c r="D114" s="28">
        <v>1002133974956</v>
      </c>
      <c r="E114" s="24">
        <v>0</v>
      </c>
      <c r="F114" s="23">
        <v>0.42</v>
      </c>
      <c r="G114" s="23">
        <f>E114*0.42</f>
        <v>0</v>
      </c>
      <c r="H114" s="14">
        <v>4.2</v>
      </c>
      <c r="I114" s="78">
        <v>120</v>
      </c>
      <c r="J114" s="41"/>
    </row>
    <row r="115" spans="1:10" ht="16.5" customHeight="1" thickTop="1" x14ac:dyDescent="0.25">
      <c r="A115" s="84" t="str">
        <f t="shared" si="5"/>
        <v>1762</v>
      </c>
      <c r="B115" s="51" t="s">
        <v>59</v>
      </c>
      <c r="C115" s="34" t="s">
        <v>22</v>
      </c>
      <c r="D115" s="28">
        <v>1002131151762</v>
      </c>
      <c r="E115" s="24">
        <v>0</v>
      </c>
      <c r="F115" s="23">
        <v>0.42</v>
      </c>
      <c r="G115" s="23">
        <f t="shared" ref="G115:G116" si="6">E115*0.42</f>
        <v>0</v>
      </c>
      <c r="H115" s="14">
        <v>4.2</v>
      </c>
      <c r="I115" s="78">
        <v>120</v>
      </c>
      <c r="J115" s="41"/>
    </row>
    <row r="116" spans="1:10" ht="16.5" customHeight="1" thickBot="1" x14ac:dyDescent="0.3">
      <c r="A116" s="84" t="str">
        <f t="shared" si="5"/>
        <v>1764</v>
      </c>
      <c r="B116" s="51" t="s">
        <v>60</v>
      </c>
      <c r="C116" s="37" t="s">
        <v>22</v>
      </c>
      <c r="D116" s="28">
        <v>1002131181764</v>
      </c>
      <c r="E116" s="24">
        <v>0</v>
      </c>
      <c r="F116" s="23">
        <v>0.42</v>
      </c>
      <c r="G116" s="23">
        <f t="shared" si="6"/>
        <v>0</v>
      </c>
      <c r="H116" s="14">
        <v>4.2</v>
      </c>
      <c r="I116" s="78">
        <v>120</v>
      </c>
      <c r="J116" s="41"/>
    </row>
    <row r="117" spans="1:10" ht="16.5" thickTop="1" thickBot="1" x14ac:dyDescent="0.3">
      <c r="A117" s="84" t="str">
        <f t="shared" si="5"/>
        <v/>
      </c>
      <c r="B117" s="80" t="s">
        <v>19</v>
      </c>
      <c r="C117" s="80"/>
      <c r="D117" s="80"/>
      <c r="E117" s="80"/>
      <c r="F117" s="79"/>
      <c r="G117" s="80"/>
      <c r="H117" s="80"/>
      <c r="I117" s="80"/>
      <c r="J117" s="81"/>
    </row>
    <row r="118" spans="1:10" ht="16.5" thickTop="1" thickBot="1" x14ac:dyDescent="0.3">
      <c r="A118" s="84" t="str">
        <f t="shared" si="5"/>
        <v/>
      </c>
      <c r="B118" s="80" t="s">
        <v>23</v>
      </c>
      <c r="C118" s="80"/>
      <c r="D118" s="80"/>
      <c r="E118" s="80"/>
      <c r="F118" s="79"/>
      <c r="G118" s="80"/>
      <c r="H118" s="80"/>
      <c r="I118" s="80"/>
      <c r="J118" s="81"/>
    </row>
    <row r="119" spans="1:10" ht="16.5" thickTop="1" thickBot="1" x14ac:dyDescent="0.3">
      <c r="A119" s="84" t="str">
        <f t="shared" si="5"/>
        <v>6004</v>
      </c>
      <c r="B119" s="51" t="s">
        <v>82</v>
      </c>
      <c r="C119" s="37" t="s">
        <v>22</v>
      </c>
      <c r="D119" s="74" t="s">
        <v>81</v>
      </c>
      <c r="E119" s="24"/>
      <c r="F119" s="23">
        <v>1</v>
      </c>
      <c r="G119" s="23">
        <f t="shared" ref="G119:G121" si="7">E119*1</f>
        <v>0</v>
      </c>
      <c r="H119" s="14">
        <v>8</v>
      </c>
      <c r="I119" s="78">
        <v>120</v>
      </c>
      <c r="J119" s="41"/>
    </row>
    <row r="120" spans="1:10" ht="15.75" thickTop="1" x14ac:dyDescent="0.25">
      <c r="A120" s="84" t="str">
        <f t="shared" si="5"/>
        <v>5417</v>
      </c>
      <c r="B120" s="51" t="s">
        <v>66</v>
      </c>
      <c r="C120" s="31" t="s">
        <v>21</v>
      </c>
      <c r="D120" s="74" t="s">
        <v>67</v>
      </c>
      <c r="E120" s="24"/>
      <c r="F120" s="23">
        <v>2</v>
      </c>
      <c r="G120" s="23">
        <f t="shared" si="7"/>
        <v>0</v>
      </c>
      <c r="H120" s="14">
        <v>6</v>
      </c>
      <c r="I120" s="78">
        <v>90</v>
      </c>
      <c r="J120" s="41"/>
    </row>
    <row r="121" spans="1:10" ht="15.75" thickBot="1" x14ac:dyDescent="0.3">
      <c r="A121" s="84" t="str">
        <f t="shared" si="5"/>
        <v>6019</v>
      </c>
      <c r="B121" s="51" t="s">
        <v>61</v>
      </c>
      <c r="C121" s="37" t="s">
        <v>22</v>
      </c>
      <c r="D121" s="75" t="s">
        <v>92</v>
      </c>
      <c r="E121" s="24"/>
      <c r="F121" s="23">
        <v>1</v>
      </c>
      <c r="G121" s="23">
        <f t="shared" si="7"/>
        <v>0</v>
      </c>
      <c r="H121" s="14">
        <v>12</v>
      </c>
      <c r="I121" s="78">
        <v>120</v>
      </c>
      <c r="J121" s="41"/>
    </row>
    <row r="122" spans="1:10" ht="16.5" thickTop="1" thickBot="1" x14ac:dyDescent="0.3">
      <c r="A122" s="83"/>
      <c r="B122" s="83" t="s">
        <v>20</v>
      </c>
      <c r="C122" s="16"/>
      <c r="D122" s="52"/>
      <c r="E122" s="17">
        <f>SUM(E5:E121)</f>
        <v>32870</v>
      </c>
      <c r="F122" s="17">
        <f>SUM(F10:F121)</f>
        <v>43.420416666666668</v>
      </c>
      <c r="G122" s="17">
        <f>SUM(G11:G121)</f>
        <v>15447.2</v>
      </c>
      <c r="H122" s="17">
        <f>SUM(H10:H118)</f>
        <v>201.82999999999998</v>
      </c>
      <c r="I122" s="17"/>
      <c r="J122" s="17"/>
    </row>
    <row r="123" spans="1:10" ht="15.75" thickTop="1" x14ac:dyDescent="0.25">
      <c r="B123" s="53"/>
      <c r="C123" s="18"/>
      <c r="D123" s="58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8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8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8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8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8"/>
      <c r="F1646" s="19"/>
      <c r="G1646" s="19"/>
      <c r="H1646" s="20"/>
      <c r="I1646" s="20"/>
      <c r="J1646" s="21"/>
    </row>
  </sheetData>
  <autoFilter ref="B9:AY122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5">
      <formula1>40</formula1>
    </dataValidation>
    <dataValidation type="textLength" operator="equal" allowBlank="1" showInputMessage="1" showErrorMessage="1" sqref="D119:D121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1"/>
  <sheetViews>
    <sheetView topLeftCell="A51" workbookViewId="0">
      <selection activeCell="C88" sqref="C88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  <c r="C1" s="62">
        <v>160</v>
      </c>
    </row>
    <row r="2" spans="2:3" x14ac:dyDescent="0.25">
      <c r="B2" s="86" t="s">
        <v>113</v>
      </c>
      <c r="C2" s="89"/>
    </row>
    <row r="3" spans="2:3" x14ac:dyDescent="0.25">
      <c r="B3" s="64" t="s">
        <v>34</v>
      </c>
      <c r="C3" s="89"/>
    </row>
    <row r="4" spans="2:3" x14ac:dyDescent="0.25">
      <c r="B4" s="27" t="s">
        <v>86</v>
      </c>
      <c r="C4" s="69">
        <v>2200</v>
      </c>
    </row>
    <row r="5" spans="2:3" x14ac:dyDescent="0.25">
      <c r="B5" s="47" t="s">
        <v>49</v>
      </c>
      <c r="C5" s="69">
        <v>1100</v>
      </c>
    </row>
    <row r="6" spans="2:3" ht="14.25" customHeight="1" x14ac:dyDescent="0.25">
      <c r="B6" s="27" t="s">
        <v>29</v>
      </c>
    </row>
    <row r="7" spans="2:3" ht="14.25" customHeight="1" x14ac:dyDescent="0.25">
      <c r="B7" s="71" t="s">
        <v>83</v>
      </c>
      <c r="C7" s="67"/>
    </row>
    <row r="8" spans="2:3" x14ac:dyDescent="0.25">
      <c r="B8" s="77" t="s">
        <v>77</v>
      </c>
      <c r="C8" s="89"/>
    </row>
    <row r="9" spans="2:3" x14ac:dyDescent="0.25">
      <c r="B9" s="27" t="s">
        <v>32</v>
      </c>
      <c r="C9" s="62">
        <v>40</v>
      </c>
    </row>
    <row r="10" spans="2:3" x14ac:dyDescent="0.25">
      <c r="B10" s="86" t="s">
        <v>115</v>
      </c>
      <c r="C10" s="89"/>
    </row>
    <row r="11" spans="2:3" x14ac:dyDescent="0.25">
      <c r="B11" s="29" t="s">
        <v>35</v>
      </c>
      <c r="C11" s="62">
        <v>100</v>
      </c>
    </row>
    <row r="12" spans="2:3" x14ac:dyDescent="0.25">
      <c r="B12" s="27" t="s">
        <v>31</v>
      </c>
      <c r="C12" s="62">
        <v>140</v>
      </c>
    </row>
    <row r="13" spans="2:3" x14ac:dyDescent="0.25">
      <c r="B13" s="27" t="s">
        <v>36</v>
      </c>
    </row>
    <row r="14" spans="2:3" x14ac:dyDescent="0.25">
      <c r="B14" s="27" t="s">
        <v>37</v>
      </c>
    </row>
    <row r="15" spans="2:3" x14ac:dyDescent="0.25">
      <c r="B15" s="27" t="s">
        <v>38</v>
      </c>
    </row>
    <row r="16" spans="2:3" x14ac:dyDescent="0.25">
      <c r="B16" s="64" t="s">
        <v>41</v>
      </c>
      <c r="C16" s="67">
        <v>80</v>
      </c>
    </row>
    <row r="17" spans="2:3" x14ac:dyDescent="0.25">
      <c r="B17" s="64" t="s">
        <v>42</v>
      </c>
      <c r="C17" s="67">
        <v>90</v>
      </c>
    </row>
    <row r="18" spans="2:3" x14ac:dyDescent="0.25">
      <c r="B18" s="27" t="s">
        <v>39</v>
      </c>
      <c r="C18" s="62">
        <v>40</v>
      </c>
    </row>
    <row r="19" spans="2:3" x14ac:dyDescent="0.25">
      <c r="B19" s="27" t="s">
        <v>40</v>
      </c>
      <c r="C19" s="68">
        <v>30</v>
      </c>
    </row>
    <row r="20" spans="2:3" x14ac:dyDescent="0.25">
      <c r="B20" s="64" t="s">
        <v>44</v>
      </c>
      <c r="C20" s="67">
        <v>110</v>
      </c>
    </row>
    <row r="21" spans="2:3" x14ac:dyDescent="0.25">
      <c r="B21" s="49" t="s">
        <v>47</v>
      </c>
      <c r="C21" s="62">
        <v>400</v>
      </c>
    </row>
    <row r="22" spans="2:3" x14ac:dyDescent="0.25">
      <c r="B22" s="64" t="s">
        <v>127</v>
      </c>
      <c r="C22" s="89"/>
    </row>
    <row r="23" spans="2:3" x14ac:dyDescent="0.25">
      <c r="B23" s="73" t="s">
        <v>52</v>
      </c>
      <c r="C23" s="67">
        <v>3200</v>
      </c>
    </row>
    <row r="24" spans="2:3" x14ac:dyDescent="0.25">
      <c r="B24" s="27" t="s">
        <v>54</v>
      </c>
      <c r="C24" s="62">
        <v>600</v>
      </c>
    </row>
    <row r="25" spans="2:3" x14ac:dyDescent="0.25">
      <c r="B25" s="27" t="s">
        <v>65</v>
      </c>
      <c r="C25" s="62">
        <v>1200</v>
      </c>
    </row>
    <row r="26" spans="2:3" x14ac:dyDescent="0.25">
      <c r="B26" s="27" t="s">
        <v>63</v>
      </c>
    </row>
    <row r="27" spans="2:3" x14ac:dyDescent="0.25">
      <c r="B27" s="27" t="s">
        <v>64</v>
      </c>
      <c r="C27" s="62">
        <v>120</v>
      </c>
    </row>
    <row r="28" spans="2:3" x14ac:dyDescent="0.25">
      <c r="B28" s="27" t="s">
        <v>87</v>
      </c>
      <c r="C28" s="62">
        <v>90</v>
      </c>
    </row>
    <row r="29" spans="2:3" x14ac:dyDescent="0.25">
      <c r="B29" s="49" t="s">
        <v>69</v>
      </c>
      <c r="C29" s="62">
        <v>170</v>
      </c>
    </row>
    <row r="30" spans="2:3" x14ac:dyDescent="0.25">
      <c r="B30" s="49" t="s">
        <v>119</v>
      </c>
      <c r="C30" s="67">
        <v>320</v>
      </c>
    </row>
    <row r="31" spans="2:3" x14ac:dyDescent="0.25">
      <c r="B31" s="85" t="s">
        <v>99</v>
      </c>
      <c r="C31" s="67">
        <v>100</v>
      </c>
    </row>
    <row r="32" spans="2:3" x14ac:dyDescent="0.25">
      <c r="B32" s="48" t="s">
        <v>68</v>
      </c>
      <c r="C32" s="62">
        <v>350</v>
      </c>
    </row>
    <row r="33" spans="2:3" x14ac:dyDescent="0.25">
      <c r="B33" s="76" t="s">
        <v>72</v>
      </c>
      <c r="C33" s="62">
        <v>300</v>
      </c>
    </row>
    <row r="34" spans="2:3" x14ac:dyDescent="0.25">
      <c r="B34" s="72" t="s">
        <v>79</v>
      </c>
      <c r="C34" s="67">
        <v>200</v>
      </c>
    </row>
    <row r="35" spans="2:3" x14ac:dyDescent="0.25">
      <c r="B35" s="86" t="s">
        <v>104</v>
      </c>
      <c r="C35" s="89"/>
    </row>
    <row r="36" spans="2:3" x14ac:dyDescent="0.25">
      <c r="B36" s="86" t="s">
        <v>114</v>
      </c>
      <c r="C36" s="67"/>
    </row>
    <row r="37" spans="2:3" x14ac:dyDescent="0.25">
      <c r="B37" s="72" t="s">
        <v>85</v>
      </c>
      <c r="C37" s="67">
        <v>960</v>
      </c>
    </row>
    <row r="38" spans="2:3" x14ac:dyDescent="0.25">
      <c r="B38" s="27" t="s">
        <v>84</v>
      </c>
    </row>
    <row r="39" spans="2:3" x14ac:dyDescent="0.25">
      <c r="B39" s="27" t="s">
        <v>94</v>
      </c>
      <c r="C39" s="62">
        <v>250</v>
      </c>
    </row>
    <row r="40" spans="2:3" x14ac:dyDescent="0.25">
      <c r="B40" s="86" t="s">
        <v>111</v>
      </c>
      <c r="C40" s="89">
        <v>80</v>
      </c>
    </row>
    <row r="41" spans="2:3" x14ac:dyDescent="0.25">
      <c r="B41" s="72" t="s">
        <v>80</v>
      </c>
      <c r="C41" s="67">
        <v>240</v>
      </c>
    </row>
    <row r="42" spans="2:3" x14ac:dyDescent="0.25">
      <c r="B42" s="27" t="s">
        <v>100</v>
      </c>
      <c r="C42" s="62">
        <v>1500</v>
      </c>
    </row>
    <row r="43" spans="2:3" x14ac:dyDescent="0.25">
      <c r="B43" s="72" t="s">
        <v>53</v>
      </c>
      <c r="C43" s="67">
        <v>400</v>
      </c>
    </row>
    <row r="44" spans="2:3" x14ac:dyDescent="0.25">
      <c r="B44" s="27" t="s">
        <v>50</v>
      </c>
      <c r="C44" s="62">
        <v>1600</v>
      </c>
    </row>
    <row r="45" spans="2:3" x14ac:dyDescent="0.25">
      <c r="B45" s="27" t="s">
        <v>51</v>
      </c>
      <c r="C45" s="62">
        <v>3000</v>
      </c>
    </row>
    <row r="46" spans="2:3" x14ac:dyDescent="0.25">
      <c r="B46" s="27" t="s">
        <v>74</v>
      </c>
      <c r="C46" s="62">
        <v>400</v>
      </c>
    </row>
    <row r="47" spans="2:3" x14ac:dyDescent="0.25">
      <c r="B47" s="27" t="s">
        <v>71</v>
      </c>
      <c r="C47" s="62">
        <v>1000</v>
      </c>
    </row>
    <row r="48" spans="2:3" x14ac:dyDescent="0.25">
      <c r="B48" s="27" t="s">
        <v>43</v>
      </c>
      <c r="C48" s="62">
        <v>800</v>
      </c>
    </row>
    <row r="49" spans="2:3" x14ac:dyDescent="0.25">
      <c r="B49" s="72" t="s">
        <v>70</v>
      </c>
      <c r="C49" s="67">
        <v>400</v>
      </c>
    </row>
    <row r="50" spans="2:3" x14ac:dyDescent="0.25">
      <c r="B50" s="27" t="s">
        <v>75</v>
      </c>
      <c r="C50" s="62">
        <v>1000</v>
      </c>
    </row>
    <row r="51" spans="2:3" x14ac:dyDescent="0.25">
      <c r="B51" s="72" t="s">
        <v>76</v>
      </c>
      <c r="C51" s="67">
        <v>600</v>
      </c>
    </row>
    <row r="52" spans="2:3" x14ac:dyDescent="0.25">
      <c r="B52" s="72" t="s">
        <v>101</v>
      </c>
      <c r="C52" s="67">
        <v>180</v>
      </c>
    </row>
    <row r="53" spans="2:3" x14ac:dyDescent="0.25">
      <c r="B53" s="72" t="s">
        <v>102</v>
      </c>
      <c r="C53" s="67">
        <v>600</v>
      </c>
    </row>
    <row r="54" spans="2:3" x14ac:dyDescent="0.25">
      <c r="B54" s="86" t="s">
        <v>105</v>
      </c>
      <c r="C54" s="67">
        <v>600</v>
      </c>
    </row>
    <row r="55" spans="2:3" x14ac:dyDescent="0.25">
      <c r="B55" s="86" t="s">
        <v>112</v>
      </c>
      <c r="C55" s="67">
        <v>200</v>
      </c>
    </row>
    <row r="56" spans="2:3" x14ac:dyDescent="0.25">
      <c r="B56" s="86" t="s">
        <v>106</v>
      </c>
      <c r="C56" s="67">
        <v>200</v>
      </c>
    </row>
    <row r="57" spans="2:3" x14ac:dyDescent="0.25">
      <c r="B57" s="86" t="s">
        <v>138</v>
      </c>
      <c r="C57" s="67"/>
    </row>
    <row r="58" spans="2:3" x14ac:dyDescent="0.25">
      <c r="B58" s="86" t="s">
        <v>109</v>
      </c>
      <c r="C58" s="89">
        <v>200</v>
      </c>
    </row>
    <row r="59" spans="2:3" x14ac:dyDescent="0.25">
      <c r="B59" s="49" t="s">
        <v>73</v>
      </c>
      <c r="C59" s="62">
        <v>800</v>
      </c>
    </row>
    <row r="60" spans="2:3" x14ac:dyDescent="0.25">
      <c r="B60" s="27" t="s">
        <v>62</v>
      </c>
      <c r="C60" s="62">
        <v>1000</v>
      </c>
    </row>
    <row r="61" spans="2:3" x14ac:dyDescent="0.25">
      <c r="B61" s="86" t="s">
        <v>118</v>
      </c>
      <c r="C61" s="67">
        <v>150</v>
      </c>
    </row>
    <row r="62" spans="2:3" x14ac:dyDescent="0.25">
      <c r="B62" s="86" t="s">
        <v>107</v>
      </c>
      <c r="C62" s="67">
        <v>240</v>
      </c>
    </row>
    <row r="63" spans="2:3" x14ac:dyDescent="0.25">
      <c r="B63" s="86" t="s">
        <v>110</v>
      </c>
      <c r="C63" s="89">
        <v>40</v>
      </c>
    </row>
    <row r="64" spans="2:3" x14ac:dyDescent="0.25">
      <c r="B64" s="27" t="s">
        <v>55</v>
      </c>
      <c r="C64" s="62">
        <v>2600</v>
      </c>
    </row>
    <row r="65" spans="2:3" x14ac:dyDescent="0.25">
      <c r="B65" s="72" t="s">
        <v>48</v>
      </c>
      <c r="C65" s="67">
        <v>1480</v>
      </c>
    </row>
    <row r="66" spans="2:3" x14ac:dyDescent="0.25">
      <c r="B66" s="86" t="s">
        <v>108</v>
      </c>
      <c r="C66" s="89">
        <v>20</v>
      </c>
    </row>
    <row r="67" spans="2:3" x14ac:dyDescent="0.25">
      <c r="B67" s="61" t="s">
        <v>103</v>
      </c>
      <c r="C67" s="62">
        <v>280</v>
      </c>
    </row>
    <row r="68" spans="2:3" x14ac:dyDescent="0.25">
      <c r="B68" s="61" t="s">
        <v>120</v>
      </c>
      <c r="C68" s="67"/>
    </row>
    <row r="69" spans="2:3" x14ac:dyDescent="0.25">
      <c r="B69" s="61" t="s">
        <v>121</v>
      </c>
      <c r="C69" s="67"/>
    </row>
    <row r="70" spans="2:3" x14ac:dyDescent="0.25">
      <c r="B70" s="61" t="s">
        <v>128</v>
      </c>
      <c r="C70" s="67">
        <v>100</v>
      </c>
    </row>
    <row r="71" spans="2:3" x14ac:dyDescent="0.25">
      <c r="B71" s="86" t="s">
        <v>122</v>
      </c>
      <c r="C71" s="67">
        <v>70</v>
      </c>
    </row>
    <row r="72" spans="2:3" x14ac:dyDescent="0.25">
      <c r="B72" s="86" t="s">
        <v>123</v>
      </c>
      <c r="C72" s="67">
        <v>200</v>
      </c>
    </row>
    <row r="73" spans="2:3" x14ac:dyDescent="0.25">
      <c r="B73" s="86" t="s">
        <v>124</v>
      </c>
      <c r="C73" s="67"/>
    </row>
    <row r="74" spans="2:3" x14ac:dyDescent="0.25">
      <c r="B74" s="86" t="s">
        <v>116</v>
      </c>
      <c r="C74" s="89"/>
    </row>
    <row r="75" spans="2:3" x14ac:dyDescent="0.25">
      <c r="B75" s="86" t="s">
        <v>125</v>
      </c>
      <c r="C75" s="89"/>
    </row>
    <row r="76" spans="2:3" x14ac:dyDescent="0.25">
      <c r="B76" s="86" t="s">
        <v>117</v>
      </c>
      <c r="C76" s="89"/>
    </row>
    <row r="77" spans="2:3" x14ac:dyDescent="0.25">
      <c r="B77" s="86" t="s">
        <v>137</v>
      </c>
      <c r="C77" s="89">
        <v>80</v>
      </c>
    </row>
    <row r="78" spans="2:3" x14ac:dyDescent="0.25">
      <c r="B78" s="66" t="s">
        <v>46</v>
      </c>
      <c r="C78" s="67">
        <v>120</v>
      </c>
    </row>
    <row r="79" spans="2:3" x14ac:dyDescent="0.25">
      <c r="B79" s="66" t="s">
        <v>129</v>
      </c>
      <c r="C79" s="67"/>
    </row>
    <row r="80" spans="2:3" x14ac:dyDescent="0.25">
      <c r="B80" s="66" t="s">
        <v>130</v>
      </c>
      <c r="C80" s="67">
        <v>20</v>
      </c>
    </row>
    <row r="81" spans="2:4" x14ac:dyDescent="0.25">
      <c r="B81" s="66" t="s">
        <v>131</v>
      </c>
      <c r="C81" s="67">
        <v>100</v>
      </c>
    </row>
    <row r="82" spans="2:4" x14ac:dyDescent="0.25">
      <c r="B82" s="66" t="s">
        <v>132</v>
      </c>
      <c r="C82" s="67">
        <v>40</v>
      </c>
    </row>
    <row r="83" spans="2:4" x14ac:dyDescent="0.25">
      <c r="B83" s="66" t="s">
        <v>133</v>
      </c>
      <c r="C83" s="67">
        <v>30</v>
      </c>
    </row>
    <row r="84" spans="2:4" x14ac:dyDescent="0.25">
      <c r="B84" s="66" t="s">
        <v>134</v>
      </c>
      <c r="C84" s="67">
        <v>30</v>
      </c>
    </row>
    <row r="85" spans="2:4" x14ac:dyDescent="0.25">
      <c r="B85" s="66" t="s">
        <v>135</v>
      </c>
      <c r="C85" s="67">
        <v>30</v>
      </c>
    </row>
    <row r="86" spans="2:4" x14ac:dyDescent="0.25">
      <c r="B86" s="66" t="s">
        <v>136</v>
      </c>
      <c r="C86" s="67"/>
    </row>
    <row r="87" spans="2:4" x14ac:dyDescent="0.25">
      <c r="B87" s="73" t="s">
        <v>126</v>
      </c>
      <c r="C87" s="67">
        <v>90</v>
      </c>
    </row>
    <row r="88" spans="2:4" x14ac:dyDescent="0.25">
      <c r="B88" s="59"/>
      <c r="D88" s="63">
        <f>SUM(C1:C98)</f>
        <v>32870</v>
      </c>
    </row>
    <row r="89" spans="2:4" x14ac:dyDescent="0.25">
      <c r="B89" s="59"/>
    </row>
    <row r="90" spans="2:4" x14ac:dyDescent="0.25">
      <c r="B90" s="59"/>
    </row>
    <row r="91" spans="2:4" x14ac:dyDescent="0.25">
      <c r="B91" s="59"/>
    </row>
    <row r="92" spans="2:4" x14ac:dyDescent="0.25">
      <c r="B92" s="59"/>
      <c r="C92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  <row r="1607" spans="2:3" x14ac:dyDescent="0.25">
      <c r="B1607" s="59"/>
      <c r="C1607"/>
    </row>
    <row r="1608" spans="2:3" x14ac:dyDescent="0.25">
      <c r="B1608" s="59"/>
      <c r="C1608"/>
    </row>
    <row r="1609" spans="2:3" x14ac:dyDescent="0.25">
      <c r="B1609" s="59"/>
      <c r="C1609"/>
    </row>
    <row r="1610" spans="2:3" x14ac:dyDescent="0.25">
      <c r="B1610" s="59"/>
      <c r="C1610"/>
    </row>
    <row r="1611" spans="2:3" x14ac:dyDescent="0.25">
      <c r="B1611" s="59"/>
      <c r="C16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2023-07-20T12:31:12Z</dcterms:modified>
</cp:coreProperties>
</file>