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5" i="1" l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<sst xmlns="http://schemas.openxmlformats.org/spreadsheetml/2006/main" count="307" uniqueCount="138">
  <si>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</si>
  <si>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</si>
  <si>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</si>
  <si>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</si>
  <si>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</si>
  <si>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</si>
  <si>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</si>
  <si>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</si>
  <si>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</si>
  <si>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</si>
  <si>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</si>
  <si>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</si>
  <si>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</si>
  <si>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</si>
  <si>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</si>
  <si>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</si>
  <si>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</si>
  <si>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</si>
  <si>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</si>
  <si>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</si>
  <si>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</si>
  <si>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</si>
  <si>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</si>
  <si>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</si>
  <si>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</si>
  <si>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</si>
  <si>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</si>
  <si>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</si>
  <si>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</si>
  <si>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</si>
  <si>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ДОКТОРСКАЯ ТРАДИЦ. вар п/о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</si>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</sst>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45149</v>
      </c>
      <c r="E3" s="7" t="s">
        <v>3</v>
      </c>
      <c r="F3" s="86"/>
      <c r="G3" s="90">
        <v>45152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>RIGHT(D11:D114,4)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>RIGHT(D12:D115,4)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1"/>
      <c r="K12" s="39"/>
    </row>
    <row r="13" spans="1:11" s="15" customFormat="1" ht="16.5" customHeight="1" x14ac:dyDescent="0.25">
      <c r="A13" s="80" t="str">
        <f>RIGHT(D13:D116,4)</f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>RIGHT(D14:D117,4)</f>
        <v>6325</v>
      </c>
      <c r="B14" s="27" t="s">
        <v>27</v>
      </c>
      <c r="C14" s="34" t="s">
        <v>25</v>
      </c>
      <c r="D14" s="28">
        <v>1001010106325</v>
      </c>
      <c r="E14" s="24">
        <v>280</v>
      </c>
      <c r="F14" s="23">
        <v>0.4</v>
      </c>
      <c r="G14" s="23">
        <f>E14*0.4</f>
        <v>112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>RIGHT(D15:D118,4)</f>
        <v>6592</v>
      </c>
      <c r="B15" s="27" t="s">
        <v>28</v>
      </c>
      <c r="C15" s="31" t="s">
        <v>23</v>
      </c>
      <c r="D15" s="28">
        <v>1001010016592</v>
      </c>
      <c r="E15" s="24">
        <v>70</v>
      </c>
      <c r="F15" s="23"/>
      <c r="G15" s="23">
        <f>E15*1</f>
        <v>70</v>
      </c>
      <c r="H15" s="14"/>
      <c r="I15" s="14"/>
      <c r="J15" s="41"/>
      <c r="K15" s="39"/>
    </row>
    <row r="16" spans="1:11" s="15" customFormat="1" ht="16.5" customHeight="1" x14ac:dyDescent="0.25">
      <c r="A16" s="80" t="str">
        <f>RIGHT(D16:D119,4)</f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1"/>
      <c r="K16" s="39"/>
    </row>
    <row r="17" spans="1:11" s="15" customFormat="1" ht="16.5" customHeight="1" x14ac:dyDescent="0.25">
      <c r="A17" s="80" t="str">
        <f>RIGHT(D17:D120,4)</f>
        <v>6427</v>
      </c>
      <c r="B17" s="27" t="s">
        <v>31</v>
      </c>
      <c r="C17" s="34" t="s">
        <v>25</v>
      </c>
      <c r="D17" s="28">
        <v>1001013956427</v>
      </c>
      <c r="E17" s="24">
        <v>600</v>
      </c>
      <c r="F17" s="23"/>
      <c r="G17" s="23">
        <f>E17*0.35</f>
        <v>210</v>
      </c>
      <c r="H17" s="14"/>
      <c r="I17" s="14"/>
      <c r="J17" s="41"/>
      <c r="K17" s="39"/>
    </row>
    <row r="18" spans="1:11" s="15" customFormat="1" ht="16.5" customHeight="1" x14ac:dyDescent="0.25">
      <c r="A18" s="80" t="str">
        <f>RIGHT(D18:D121,4)</f>
        <v>6594</v>
      </c>
      <c r="B18" s="27" t="s">
        <v>32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>RIGHT(D19:D122,4)</f>
        <v>6595</v>
      </c>
      <c r="B19" s="27" t="s">
        <v>33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34</v>
      </c>
      <c r="C20" s="32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35</v>
      </c>
      <c r="C21" s="35" t="s">
        <v>25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36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37</v>
      </c>
      <c r="C23" s="32" t="s">
        <v>23</v>
      </c>
      <c r="D23" s="28">
        <v>1001012815336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38</v>
      </c>
      <c r="C24" s="32" t="s">
        <v>23</v>
      </c>
      <c r="D24" s="28">
        <v>1001012815997</v>
      </c>
      <c r="E24" s="24">
        <v>80</v>
      </c>
      <c r="F24" s="23"/>
      <c r="G24" s="23">
        <f>E24*1</f>
        <v>80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39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40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41</v>
      </c>
      <c r="C27" s="34" t="s">
        <v>25</v>
      </c>
      <c r="D27" s="28">
        <v>6597</v>
      </c>
      <c r="E27" s="24">
        <v>40</v>
      </c>
      <c r="F27" s="23"/>
      <c r="G27" s="23">
        <f>E27*0.45</f>
        <v>18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42</v>
      </c>
      <c r="C28" s="31" t="s">
        <v>23</v>
      </c>
      <c r="D28" s="28">
        <v>1001012564813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43</v>
      </c>
      <c r="C29" s="34" t="s">
        <v>25</v>
      </c>
      <c r="D29" s="28">
        <v>1001012566348</v>
      </c>
      <c r="E29" s="24">
        <v>2800</v>
      </c>
      <c r="F29" s="23">
        <v>0.4</v>
      </c>
      <c r="G29" s="23">
        <f>E29*0.4</f>
        <v>1120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44</v>
      </c>
      <c r="C30" s="31" t="s">
        <v>23</v>
      </c>
      <c r="D30" s="28">
        <v>1001012505851</v>
      </c>
      <c r="E30" s="24">
        <v>250</v>
      </c>
      <c r="F30" s="23">
        <v>1.366666666666666</v>
      </c>
      <c r="G30" s="23">
        <f>E30*1</f>
        <v>250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45</v>
      </c>
      <c r="C31" s="34" t="s">
        <v>25</v>
      </c>
      <c r="D31" s="28">
        <v>1001012506353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46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47</v>
      </c>
      <c r="C33" s="31" t="s">
        <v>23</v>
      </c>
      <c r="D33" s="28">
        <v>1001022296601</v>
      </c>
      <c r="E33" s="24">
        <v>150</v>
      </c>
      <c r="F33" s="23"/>
      <c r="G33" s="23">
        <f>E33*1</f>
        <v>150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48</v>
      </c>
      <c r="C34" s="31" t="s">
        <v>23</v>
      </c>
      <c r="D34" s="28">
        <v>1001024636517</v>
      </c>
      <c r="E34" s="24">
        <v>20</v>
      </c>
      <c r="F34" s="23"/>
      <c r="G34" s="23">
        <f>E34*1</f>
        <v>20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49</v>
      </c>
      <c r="C35" s="34" t="s">
        <v>25</v>
      </c>
      <c r="D35" s="28">
        <v>1001024636438</v>
      </c>
      <c r="E35" s="24">
        <v>280</v>
      </c>
      <c r="F35" s="23"/>
      <c r="G35" s="23">
        <f>E35*0.3</f>
        <v>84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50</v>
      </c>
      <c r="C36" s="34" t="s">
        <v>25</v>
      </c>
      <c r="D36" s="28">
        <v>1001020836589</v>
      </c>
      <c r="E36" s="24">
        <v>160</v>
      </c>
      <c r="F36" s="23"/>
      <c r="G36" s="23">
        <f>E36*0.41</f>
        <v>65.599999999999994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51</v>
      </c>
      <c r="C37" s="32" t="s">
        <v>23</v>
      </c>
      <c r="D37" s="28">
        <v>1001024976123</v>
      </c>
      <c r="E37" s="24">
        <v>500</v>
      </c>
      <c r="F37" s="23"/>
      <c r="G37" s="23">
        <f>E37*1</f>
        <v>500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52</v>
      </c>
      <c r="C38" s="34" t="s">
        <v>25</v>
      </c>
      <c r="D38" s="28">
        <v>1001024906042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53</v>
      </c>
      <c r="C39" s="32" t="s">
        <v>23</v>
      </c>
      <c r="D39" s="28">
        <v>1001024906062</v>
      </c>
      <c r="E39" s="24">
        <v>450</v>
      </c>
      <c r="F39" s="23">
        <v>2.125</v>
      </c>
      <c r="G39" s="23">
        <f>E39*1</f>
        <v>450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>RIGHT(D40:D154,4)</f>
        <v>5818</v>
      </c>
      <c r="B40" s="72" t="s">
        <v>54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>RIGHT(D41:D155,4)</f>
        <v>6641</v>
      </c>
      <c r="B41" s="47" t="s">
        <v>55</v>
      </c>
      <c r="C41" s="34" t="s">
        <v>25</v>
      </c>
      <c r="D41" s="28">
        <v>6641</v>
      </c>
      <c r="E41" s="24">
        <v>600</v>
      </c>
      <c r="F41" s="23">
        <v>0.45</v>
      </c>
      <c r="G41" s="23">
        <f>E41*0.41</f>
        <v>245.99999999999997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>RIGHT(D42:D156,4)</f>
        <v>5820</v>
      </c>
      <c r="B42" s="47" t="s">
        <v>56</v>
      </c>
      <c r="C42" s="31" t="s">
        <v>23</v>
      </c>
      <c r="D42" s="28">
        <v>1001022465820</v>
      </c>
      <c r="E42" s="24">
        <v>80</v>
      </c>
      <c r="F42" s="23"/>
      <c r="G42" s="23">
        <f>E42*1</f>
        <v>80</v>
      </c>
      <c r="H42" s="14"/>
      <c r="I42" s="14">
        <v>45</v>
      </c>
      <c r="J42" s="41"/>
    </row>
    <row r="43" spans="1:11" ht="16.5" customHeight="1" x14ac:dyDescent="0.25">
      <c r="A43" s="80" t="str">
        <f>RIGHT(D43:D157,4)</f>
        <v>6590</v>
      </c>
      <c r="B43" s="47" t="s">
        <v>57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>RIGHT(D44:D158,4)</f>
        <v>6563</v>
      </c>
      <c r="B44" s="47" t="s">
        <v>58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>RIGHT(D45:D159,4)</f>
        <v>6646</v>
      </c>
      <c r="B45" s="47" t="s">
        <v>59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>RIGHT(D46:D157,4)</f>
        <v>5532</v>
      </c>
      <c r="B46" s="47" t="s">
        <v>60</v>
      </c>
      <c r="C46" s="34" t="s">
        <v>25</v>
      </c>
      <c r="D46" s="28">
        <v>1001022375532</v>
      </c>
      <c r="E46" s="24">
        <v>4000</v>
      </c>
      <c r="F46" s="23">
        <v>0.45</v>
      </c>
      <c r="G46" s="23">
        <f>E46*0.45</f>
        <v>1800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>RIGHT(D47:D158,4)</f>
        <v>3678</v>
      </c>
      <c r="B47" s="47" t="s">
        <v>61</v>
      </c>
      <c r="C47" s="31" t="s">
        <v>23</v>
      </c>
      <c r="D47" s="28">
        <v>1001022373678</v>
      </c>
      <c r="E47" s="24">
        <v>300</v>
      </c>
      <c r="F47" s="23">
        <v>2.125</v>
      </c>
      <c r="G47" s="23">
        <f>E47*1</f>
        <v>300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>RIGHT(D48:D159,4)</f>
        <v>3717</v>
      </c>
      <c r="B48" s="27" t="s">
        <v>62</v>
      </c>
      <c r="C48" s="31" t="s">
        <v>23</v>
      </c>
      <c r="D48" s="28">
        <v>1001022373717</v>
      </c>
      <c r="E48" s="24">
        <v>1000</v>
      </c>
      <c r="F48" s="23">
        <v>1.033333333333333</v>
      </c>
      <c r="G48" s="23">
        <f>E48*1</f>
        <v>1000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>RIGHT(D49:D160,4)</f>
        <v>6461</v>
      </c>
      <c r="B49" s="27" t="s">
        <v>63</v>
      </c>
      <c r="C49" s="31" t="s">
        <v>23</v>
      </c>
      <c r="D49" s="28">
        <v>1001022246461</v>
      </c>
      <c r="E49" s="24">
        <v>40</v>
      </c>
      <c r="F49" s="23"/>
      <c r="G49" s="23">
        <f>E49*1</f>
        <v>40</v>
      </c>
      <c r="H49" s="14"/>
      <c r="I49" s="14"/>
      <c r="J49" s="41"/>
      <c r="K49" s="39"/>
    </row>
    <row r="50" spans="1:11" s="15" customFormat="1" ht="16.5" customHeight="1" x14ac:dyDescent="0.25">
      <c r="A50" s="80" t="str">
        <f>RIGHT(D50:D161,4)</f>
        <v>6642</v>
      </c>
      <c r="B50" s="27" t="s">
        <v>64</v>
      </c>
      <c r="C50" s="36" t="s">
        <v>25</v>
      </c>
      <c r="D50" s="28">
        <v>6642</v>
      </c>
      <c r="E50" s="24">
        <v>200</v>
      </c>
      <c r="F50" s="23"/>
      <c r="G50" s="23">
        <f>E50*0.41</f>
        <v>82</v>
      </c>
      <c r="H50" s="14"/>
      <c r="I50" s="14"/>
      <c r="J50" s="41"/>
      <c r="K50" s="39"/>
    </row>
    <row r="51" spans="1:11" s="15" customFormat="1" ht="16.5" customHeight="1" x14ac:dyDescent="0.25">
      <c r="A51" s="80" t="str">
        <f>RIGHT(D51:D162,4)</f>
        <v>6475</v>
      </c>
      <c r="B51" s="27" t="s">
        <v>65</v>
      </c>
      <c r="C51" s="36" t="s">
        <v>25</v>
      </c>
      <c r="D51" s="28">
        <v>1001025176475</v>
      </c>
      <c r="E51" s="24">
        <v>240</v>
      </c>
      <c r="F51" s="23"/>
      <c r="G51" s="23">
        <f>E51*0.4</f>
        <v>96</v>
      </c>
      <c r="H51" s="14"/>
      <c r="I51" s="14"/>
      <c r="J51" s="41"/>
      <c r="K51" s="39"/>
    </row>
    <row r="52" spans="1:11" s="15" customFormat="1" ht="16.5" customHeight="1" x14ac:dyDescent="0.25">
      <c r="A52" s="80" t="str">
        <f>RIGHT(D52:D163,4)</f>
        <v>6439</v>
      </c>
      <c r="B52" s="27" t="s">
        <v>66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>RIGHT(D53:D160,4)</f>
        <v>6297</v>
      </c>
      <c r="B53" s="48" t="s">
        <v>67</v>
      </c>
      <c r="C53" s="36" t="s">
        <v>25</v>
      </c>
      <c r="D53" s="28">
        <v>1001022556297</v>
      </c>
      <c r="E53" s="24">
        <v>2100</v>
      </c>
      <c r="F53" s="23"/>
      <c r="G53" s="23">
        <f>E53*0.27</f>
        <v>567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>RIGHT(D54:D161,4)</f>
        <v/>
      </c>
      <c r="B54" s="76" t="s">
        <v>68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>RIGHT(D55:D162,4)</f>
        <v>6606</v>
      </c>
      <c r="B55" s="48" t="s">
        <v>69</v>
      </c>
      <c r="C55" s="31" t="s">
        <v>23</v>
      </c>
      <c r="D55" s="28">
        <v>1001034066606</v>
      </c>
      <c r="E55" s="24">
        <v>120</v>
      </c>
      <c r="F55" s="23">
        <v>1.013333333333333</v>
      </c>
      <c r="G55" s="23">
        <f>E55*1</f>
        <v>120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>RIGHT(D56:D163,4)</f>
        <v>6648</v>
      </c>
      <c r="B56" s="48" t="s">
        <v>70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>RIGHT(D57:D164,4)</f>
        <v>6650</v>
      </c>
      <c r="B57" s="48" t="s">
        <v>71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>RIGHT(D58:D165,4)</f>
        <v>6652</v>
      </c>
      <c r="B58" s="48" t="s">
        <v>72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73</v>
      </c>
      <c r="C59" s="31" t="s">
        <v>23</v>
      </c>
      <c r="D59" s="28">
        <v>1001031076527</v>
      </c>
      <c r="E59" s="24">
        <v>100</v>
      </c>
      <c r="F59" s="23">
        <v>1.0166666666666671</v>
      </c>
      <c r="G59" s="23">
        <f>E59*1</f>
        <v>100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74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75</v>
      </c>
      <c r="C61" s="34" t="s">
        <v>25</v>
      </c>
      <c r="D61" s="28">
        <v>1001302276397</v>
      </c>
      <c r="E61" s="24">
        <v>800</v>
      </c>
      <c r="F61" s="23">
        <v>0.28000000000000003</v>
      </c>
      <c r="G61" s="23">
        <f>E61*0.28</f>
        <v>224.00000000000003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76</v>
      </c>
      <c r="C62" s="34" t="s">
        <v>25</v>
      </c>
      <c r="D62" s="28">
        <v>1001305256658</v>
      </c>
      <c r="E62" s="24">
        <v>90</v>
      </c>
      <c r="F62" s="23"/>
      <c r="G62" s="23">
        <f>E62*0.33</f>
        <v>29.700000000000003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77</v>
      </c>
      <c r="C63" s="34" t="s">
        <v>25</v>
      </c>
      <c r="D63" s="28">
        <v>1001300516400</v>
      </c>
      <c r="E63" s="24">
        <v>400</v>
      </c>
      <c r="F63" s="23">
        <v>0.28000000000000003</v>
      </c>
      <c r="G63" s="23">
        <f>E63*0.28</f>
        <v>112.00000000000001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78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79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80</v>
      </c>
      <c r="C66" s="34" t="s">
        <v>25</v>
      </c>
      <c r="D66" s="28">
        <v>1001300386510</v>
      </c>
      <c r="E66" s="24">
        <v>2400</v>
      </c>
      <c r="F66" s="23">
        <v>0.35</v>
      </c>
      <c r="G66" s="23">
        <f>E66*0.35</f>
        <v>840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81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6365</v>
      </c>
      <c r="B68" s="27" t="s">
        <v>83</v>
      </c>
      <c r="C68" s="34" t="s">
        <v>25</v>
      </c>
      <c r="D68" s="28">
        <v>1001304506365</v>
      </c>
      <c r="E68" s="24">
        <v>1400</v>
      </c>
      <c r="F68" s="23">
        <v>0.28000000000000003</v>
      </c>
      <c r="G68" s="23">
        <f>E68*0.28</f>
        <v>392.00000000000006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84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85</v>
      </c>
      <c r="C70" s="34" t="s">
        <v>25</v>
      </c>
      <c r="D70" s="28">
        <v>6535</v>
      </c>
      <c r="E70" s="24">
        <v>280</v>
      </c>
      <c r="F70" s="23"/>
      <c r="G70" s="23">
        <f>E70*0.35</f>
        <v>98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86</v>
      </c>
      <c r="C71" s="34" t="s">
        <v>25</v>
      </c>
      <c r="D71" s="28">
        <v>1001305196564</v>
      </c>
      <c r="E71" s="24">
        <v>120</v>
      </c>
      <c r="F71" s="23"/>
      <c r="G71" s="23">
        <f>E71*0.31</f>
        <v>37.200000000000003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87</v>
      </c>
      <c r="C72" s="34" t="s">
        <v>25</v>
      </c>
      <c r="D72" s="28">
        <v>1001303986372</v>
      </c>
      <c r="E72" s="24">
        <v>1600</v>
      </c>
      <c r="F72" s="23">
        <v>0.35</v>
      </c>
      <c r="G72" s="23">
        <f>E72*0.35</f>
        <v>560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88</v>
      </c>
      <c r="C73" s="31" t="s">
        <v>23</v>
      </c>
      <c r="D73" s="28">
        <v>1001053985341</v>
      </c>
      <c r="E73" s="24">
        <v>50</v>
      </c>
      <c r="F73" s="23">
        <v>0.71250000000000002</v>
      </c>
      <c r="G73" s="23">
        <f>E73*1</f>
        <v>50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6375</v>
      </c>
      <c r="B74" s="66" t="s">
        <v>89</v>
      </c>
      <c r="C74" s="34" t="s">
        <v>25</v>
      </c>
      <c r="D74" s="28">
        <v>1001303056375</v>
      </c>
      <c r="E74" s="24">
        <v>480</v>
      </c>
      <c r="F74" s="23">
        <v>0.28000000000000003</v>
      </c>
      <c r="G74" s="23">
        <f>E74*0.28</f>
        <v>134.4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90</v>
      </c>
      <c r="C75" s="34" t="s">
        <v>25</v>
      </c>
      <c r="D75" s="28">
        <v>1001305306566</v>
      </c>
      <c r="E75" s="24">
        <v>120</v>
      </c>
      <c r="F75" s="23"/>
      <c r="G75" s="23">
        <f>E75*0.31</f>
        <v>37.200000000000003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91</v>
      </c>
      <c r="C76" s="31" t="s">
        <v>23</v>
      </c>
      <c r="D76" s="28">
        <v>1001051875544</v>
      </c>
      <c r="E76" s="24">
        <v>700</v>
      </c>
      <c r="F76" s="23">
        <v>0.85</v>
      </c>
      <c r="G76" s="23">
        <f>E76*1</f>
        <v>700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92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93</v>
      </c>
      <c r="C78" s="37" t="s">
        <v>25</v>
      </c>
      <c r="D78" s="28">
        <v>1001301876509</v>
      </c>
      <c r="E78" s="24">
        <v>3200</v>
      </c>
      <c r="F78" s="23">
        <v>0.35</v>
      </c>
      <c r="G78" s="23">
        <f>E78*0.35</f>
        <v>1120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94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95</v>
      </c>
      <c r="C80" s="34" t="s">
        <v>25</v>
      </c>
      <c r="D80" s="28">
        <v>1001061975706</v>
      </c>
      <c r="E80" s="24">
        <v>600</v>
      </c>
      <c r="F80" s="23">
        <v>0.25</v>
      </c>
      <c r="G80" s="23">
        <f>E80*0.25</f>
        <v>150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96</v>
      </c>
      <c r="C81" s="34" t="s">
        <v>25</v>
      </c>
      <c r="D81" s="28">
        <v>1001201976454</v>
      </c>
      <c r="E81" s="24">
        <v>560</v>
      </c>
      <c r="F81" s="23">
        <v>0.1</v>
      </c>
      <c r="G81" s="23">
        <f>E81*0.1</f>
        <v>56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97</v>
      </c>
      <c r="C82" s="34" t="s">
        <v>25</v>
      </c>
      <c r="D82" s="28">
        <v>1001060755931</v>
      </c>
      <c r="E82" s="24">
        <v>480</v>
      </c>
      <c r="F82" s="23">
        <v>0.22</v>
      </c>
      <c r="G82" s="23">
        <f>E82*0.22</f>
        <v>105.6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98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99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100</v>
      </c>
      <c r="C85" s="34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>RIGHT(D86:D200,4)</f>
        <v>4117</v>
      </c>
      <c r="B86" s="27" t="s">
        <v>101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>RIGHT(D87:D201,4)</f>
        <v>5483</v>
      </c>
      <c r="B87" s="27" t="s">
        <v>102</v>
      </c>
      <c r="C87" s="34" t="s">
        <v>25</v>
      </c>
      <c r="D87" s="28">
        <v>1001062505483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>RIGHT(D88:D202,4)</f>
        <v>6453</v>
      </c>
      <c r="B88" s="27" t="s">
        <v>103</v>
      </c>
      <c r="C88" s="34" t="s">
        <v>25</v>
      </c>
      <c r="D88" s="28">
        <v>1001202506453</v>
      </c>
      <c r="E88" s="24">
        <v>1000</v>
      </c>
      <c r="F88" s="23">
        <v>0.1</v>
      </c>
      <c r="G88" s="23">
        <f>E88*0.1</f>
        <v>100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>RIGHT(D89:D203,4)</f>
        <v/>
      </c>
      <c r="B89" s="76" t="s">
        <v>104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>RIGHT(D90:D204,4)</f>
        <v>4614</v>
      </c>
      <c r="B90" s="29" t="s">
        <v>105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>RIGHT(D91:D205,4)</f>
        <v>4611</v>
      </c>
      <c r="B91" s="29" t="s">
        <v>106</v>
      </c>
      <c r="C91" s="38" t="s">
        <v>25</v>
      </c>
      <c r="D91" s="84">
        <v>1001092444611</v>
      </c>
      <c r="E91" s="24">
        <v>40</v>
      </c>
      <c r="F91" s="23"/>
      <c r="G91" s="23">
        <f>E91*0.4</f>
        <v>16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107</v>
      </c>
      <c r="C92" s="38" t="s">
        <v>25</v>
      </c>
      <c r="D92" s="53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108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109</v>
      </c>
      <c r="C94" s="36" t="s">
        <v>25</v>
      </c>
      <c r="D94" s="28">
        <v>1001233296450</v>
      </c>
      <c r="E94" s="24">
        <v>200</v>
      </c>
      <c r="F94" s="83"/>
      <c r="G94" s="23">
        <f>E94*0.1</f>
        <v>20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112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113</v>
      </c>
      <c r="C96" s="36" t="s">
        <v>25</v>
      </c>
      <c r="D96" s="28">
        <v>1001234146448</v>
      </c>
      <c r="E96" s="24">
        <v>80</v>
      </c>
      <c r="F96" s="83"/>
      <c r="G96" s="23">
        <f>E96*0.1</f>
        <v>8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114</v>
      </c>
      <c r="C97" s="36" t="s">
        <v>25</v>
      </c>
      <c r="D97" s="28">
        <v>1001082576281</v>
      </c>
      <c r="E97" s="24">
        <v>360</v>
      </c>
      <c r="F97" s="23">
        <v>0.3</v>
      </c>
      <c r="G97" s="23">
        <f>E97*0.3</f>
        <v>108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115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 t="shared" ref="A99:A102" si="0">RIGHT(D99:D216,4)</f>
        <v/>
      </c>
      <c r="B99" s="76" t="s">
        <v>118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 t="shared" si="0"/>
        <v>4669</v>
      </c>
      <c r="B100" s="49" t="s">
        <v>119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 t="shared" si="0"/>
        <v>6155</v>
      </c>
      <c r="B101" s="49" t="s">
        <v>120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 t="shared" si="0"/>
        <v>6157</v>
      </c>
      <c r="B102" s="49" t="s">
        <v>121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1">RIGHT(D103:D218,4)</f>
        <v>4663</v>
      </c>
      <c r="B103" s="49" t="s">
        <v>122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1"/>
        <v/>
      </c>
      <c r="B104" s="76" t="s">
        <v>123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1"/>
        <v>4945</v>
      </c>
      <c r="B105" s="49" t="s">
        <v>124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1"/>
        <v/>
      </c>
      <c r="B106" s="76" t="s">
        <v>125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1"/>
        <v>4956</v>
      </c>
      <c r="B107" s="49" t="s">
        <v>126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1"/>
        <v>1762</v>
      </c>
      <c r="B108" s="49" t="s">
        <v>127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1"/>
        <v>1764</v>
      </c>
      <c r="B109" s="49" t="s">
        <v>128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1"/>
        <v/>
      </c>
      <c r="B110" s="76" t="s">
        <v>129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1"/>
        <v/>
      </c>
      <c r="B111" s="76" t="s">
        <v>130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1"/>
        <v>6004</v>
      </c>
      <c r="B112" s="49" t="s">
        <v>131</v>
      </c>
      <c r="C112" s="37" t="s">
        <v>25</v>
      </c>
      <c r="D112" s="70" t="s">
        <v>132</v>
      </c>
      <c r="E112" s="24">
        <v>200</v>
      </c>
      <c r="F112" s="23">
        <v>1</v>
      </c>
      <c r="G112" s="23">
        <f>E112*1</f>
        <v>200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1"/>
        <v>5417</v>
      </c>
      <c r="B113" s="49" t="s">
        <v>133</v>
      </c>
      <c r="C113" s="31" t="s">
        <v>23</v>
      </c>
      <c r="D113" s="70" t="s">
        <v>134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1"/>
        <v>6019</v>
      </c>
      <c r="B114" s="49" t="s">
        <v>135</v>
      </c>
      <c r="C114" s="37" t="s">
        <v>25</v>
      </c>
      <c r="D114" s="71" t="s">
        <v>136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137</v>
      </c>
      <c r="C115" s="16"/>
      <c r="D115" s="50"/>
      <c r="E115" s="17">
        <f>SUM(E5:E114)</f>
        <v>37250</v>
      </c>
      <c r="F115" s="17">
        <f>SUM(F10:F114)</f>
        <v>39.732916666666668</v>
      </c>
      <c r="G115" s="17">
        <f>SUM(G11:G114)</f>
        <v>16176.300000000003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B9:AY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107</v>
      </c>
    </row>
    <row r="2" spans="2:3" x14ac:dyDescent="0.25">
      <c r="B2" s="60" t="s">
        <v>30</v>
      </c>
      <c r="C2" s="85"/>
    </row>
    <row r="3" spans="2:3" x14ac:dyDescent="0.25">
      <c r="B3" s="27" t="s">
        <v>61</v>
      </c>
      <c r="C3" s="65"/>
    </row>
    <row r="4" spans="2:3" x14ac:dyDescent="0.25">
      <c r="B4" s="46" t="s">
        <v>62</v>
      </c>
      <c r="C4" s="65"/>
    </row>
    <row r="5" spans="2:3" ht="14.25" customHeight="1" x14ac:dyDescent="0.25">
      <c r="B5" s="27" t="s">
        <v>34</v>
      </c>
    </row>
    <row r="6" spans="2:3" ht="14.25" customHeight="1" x14ac:dyDescent="0.25">
      <c r="B6" s="67" t="s">
        <v>101</v>
      </c>
      <c r="C6" s="63"/>
    </row>
    <row r="7" spans="2:3" x14ac:dyDescent="0.25">
      <c r="B7" s="73" t="s">
        <v>78</v>
      </c>
      <c r="C7" s="85"/>
    </row>
    <row r="8" spans="2:3" x14ac:dyDescent="0.25">
      <c r="B8" s="27" t="s">
        <v>36</v>
      </c>
    </row>
    <row r="9" spans="2:3" x14ac:dyDescent="0.25">
      <c r="B9" s="82" t="s">
        <v>106</v>
      </c>
      <c r="C9" s="85"/>
    </row>
    <row r="10" spans="2:3" x14ac:dyDescent="0.25">
      <c r="B10" s="29" t="s">
        <v>105</v>
      </c>
    </row>
    <row r="11" spans="2:3" x14ac:dyDescent="0.25">
      <c r="B11" s="27" t="s">
        <v>42</v>
      </c>
    </row>
    <row r="12" spans="2:3" x14ac:dyDescent="0.25">
      <c r="B12" s="27" t="s">
        <v>99</v>
      </c>
    </row>
    <row r="13" spans="2:3" x14ac:dyDescent="0.25">
      <c r="B13" s="27" t="s">
        <v>116</v>
      </c>
    </row>
    <row r="14" spans="2:3" x14ac:dyDescent="0.25">
      <c r="B14" s="27" t="s">
        <v>117</v>
      </c>
    </row>
    <row r="15" spans="2:3" x14ac:dyDescent="0.25">
      <c r="B15" s="60" t="s">
        <v>22</v>
      </c>
      <c r="C15" s="63"/>
    </row>
    <row r="16" spans="2:3" x14ac:dyDescent="0.25">
      <c r="B16" s="60" t="s">
        <v>40</v>
      </c>
      <c r="C16" s="63"/>
    </row>
    <row r="17" spans="2:3" x14ac:dyDescent="0.25">
      <c r="B17" s="27" t="s">
        <v>37</v>
      </c>
    </row>
    <row r="18" spans="2:3" x14ac:dyDescent="0.25">
      <c r="B18" s="27" t="s">
        <v>39</v>
      </c>
      <c r="C18" s="64"/>
    </row>
    <row r="19" spans="2:3" x14ac:dyDescent="0.25">
      <c r="B19" s="60" t="s">
        <v>88</v>
      </c>
      <c r="C19" s="63"/>
    </row>
    <row r="20" spans="2:3" x14ac:dyDescent="0.25">
      <c r="B20" s="72" t="s">
        <v>102</v>
      </c>
    </row>
    <row r="21" spans="2:3" x14ac:dyDescent="0.25">
      <c r="B21" s="60" t="s">
        <v>82</v>
      </c>
      <c r="C21" s="85"/>
    </row>
    <row r="22" spans="2:3" x14ac:dyDescent="0.25">
      <c r="B22" s="69" t="s">
        <v>60</v>
      </c>
      <c r="C22" s="63"/>
    </row>
    <row r="23" spans="2:3" x14ac:dyDescent="0.25">
      <c r="B23" s="27" t="s">
        <v>91</v>
      </c>
    </row>
    <row r="24" spans="2:3" x14ac:dyDescent="0.25">
      <c r="B24" s="27" t="s">
        <v>100</v>
      </c>
    </row>
    <row r="25" spans="2:3" x14ac:dyDescent="0.25">
      <c r="B25" s="27" t="s">
        <v>95</v>
      </c>
    </row>
    <row r="26" spans="2:3" x14ac:dyDescent="0.25">
      <c r="B26" s="27" t="s">
        <v>98</v>
      </c>
    </row>
    <row r="27" spans="2:3" x14ac:dyDescent="0.25">
      <c r="B27" s="72" t="s">
        <v>54</v>
      </c>
    </row>
    <row r="28" spans="2:3" x14ac:dyDescent="0.25">
      <c r="B28" s="81" t="s">
        <v>56</v>
      </c>
      <c r="C28" s="63"/>
    </row>
    <row r="29" spans="2:3" x14ac:dyDescent="0.25">
      <c r="B29" s="47" t="s">
        <v>55</v>
      </c>
    </row>
    <row r="30" spans="2:3" x14ac:dyDescent="0.25">
      <c r="B30" s="72" t="s">
        <v>44</v>
      </c>
    </row>
    <row r="31" spans="2:3" x14ac:dyDescent="0.25">
      <c r="B31" s="68" t="s">
        <v>97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38</v>
      </c>
      <c r="C33" s="63"/>
    </row>
    <row r="34" spans="2:3" x14ac:dyDescent="0.25">
      <c r="B34" s="68" t="s">
        <v>52</v>
      </c>
      <c r="C34" s="63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2" t="s">
        <v>112</v>
      </c>
      <c r="C37" s="85"/>
    </row>
    <row r="38" spans="2:3" x14ac:dyDescent="0.25">
      <c r="B38" s="68" t="s">
        <v>114</v>
      </c>
      <c r="C38" s="63"/>
    </row>
    <row r="39" spans="2:3" x14ac:dyDescent="0.25">
      <c r="B39" s="27" t="s">
        <v>67</v>
      </c>
    </row>
    <row r="40" spans="2:3" x14ac:dyDescent="0.25">
      <c r="B40" s="68" t="s">
        <v>27</v>
      </c>
      <c r="C40" s="63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8" t="s">
        <v>89</v>
      </c>
      <c r="C46" s="63"/>
    </row>
    <row r="47" spans="2:3" x14ac:dyDescent="0.25">
      <c r="B47" s="27" t="s">
        <v>75</v>
      </c>
    </row>
    <row r="48" spans="2:3" x14ac:dyDescent="0.25">
      <c r="B48" s="68" t="s">
        <v>77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31</v>
      </c>
      <c r="C50" s="63"/>
    </row>
    <row r="51" spans="2:3" x14ac:dyDescent="0.25">
      <c r="B51" s="27" t="s">
        <v>64</v>
      </c>
      <c r="C51" s="63"/>
    </row>
    <row r="52" spans="2:3" x14ac:dyDescent="0.25">
      <c r="B52" s="82" t="s">
        <v>49</v>
      </c>
      <c r="C52" s="63"/>
    </row>
    <row r="53" spans="2:3" x14ac:dyDescent="0.25">
      <c r="B53" s="82" t="s">
        <v>66</v>
      </c>
      <c r="C53" s="63"/>
    </row>
    <row r="54" spans="2:3" x14ac:dyDescent="0.25">
      <c r="B54" s="82" t="s">
        <v>113</v>
      </c>
      <c r="C54" s="63"/>
    </row>
    <row r="55" spans="2:3" x14ac:dyDescent="0.25">
      <c r="B55" s="82" t="s">
        <v>109</v>
      </c>
      <c r="C55" s="85"/>
    </row>
    <row r="56" spans="2:3" x14ac:dyDescent="0.25">
      <c r="B56" s="72" t="s">
        <v>103</v>
      </c>
    </row>
    <row r="57" spans="2:3" x14ac:dyDescent="0.25">
      <c r="B57" s="27" t="s">
        <v>96</v>
      </c>
    </row>
    <row r="58" spans="2:3" x14ac:dyDescent="0.25">
      <c r="B58" s="82" t="s">
        <v>63</v>
      </c>
      <c r="C58" s="63"/>
    </row>
    <row r="59" spans="2:3" x14ac:dyDescent="0.25">
      <c r="B59" s="82" t="s">
        <v>65</v>
      </c>
      <c r="C59" s="63"/>
    </row>
    <row r="60" spans="2:3" x14ac:dyDescent="0.25">
      <c r="B60" s="82" t="s">
        <v>111</v>
      </c>
      <c r="C60" s="85"/>
    </row>
    <row r="61" spans="2:3" x14ac:dyDescent="0.25">
      <c r="B61" s="27" t="s">
        <v>93</v>
      </c>
    </row>
    <row r="62" spans="2:3" x14ac:dyDescent="0.25">
      <c r="B62" s="68" t="s">
        <v>80</v>
      </c>
      <c r="C62" s="63"/>
    </row>
    <row r="63" spans="2:3" x14ac:dyDescent="0.25">
      <c r="B63" s="82" t="s">
        <v>48</v>
      </c>
      <c r="C63" s="85"/>
    </row>
    <row r="64" spans="2:3" x14ac:dyDescent="0.25">
      <c r="B64" s="57" t="s">
        <v>73</v>
      </c>
    </row>
    <row r="65" spans="2:3" x14ac:dyDescent="0.25">
      <c r="B65" s="57" t="s">
        <v>50</v>
      </c>
      <c r="C65" s="63"/>
    </row>
    <row r="66" spans="2:3" x14ac:dyDescent="0.25">
      <c r="B66" s="57" t="s">
        <v>57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32</v>
      </c>
      <c r="C69" s="63"/>
    </row>
    <row r="70" spans="2:3" x14ac:dyDescent="0.25">
      <c r="B70" s="82" t="s">
        <v>33</v>
      </c>
      <c r="C70" s="63"/>
    </row>
    <row r="71" spans="2:3" x14ac:dyDescent="0.25">
      <c r="B71" s="82" t="s">
        <v>41</v>
      </c>
      <c r="C71" s="63"/>
    </row>
    <row r="72" spans="2:3" x14ac:dyDescent="0.25">
      <c r="B72" s="82" t="s">
        <v>92</v>
      </c>
      <c r="C72" s="85"/>
    </row>
    <row r="73" spans="2:3" x14ac:dyDescent="0.25">
      <c r="B73" s="82" t="s">
        <v>85</v>
      </c>
      <c r="C73" s="85"/>
    </row>
    <row r="74" spans="2:3" x14ac:dyDescent="0.25">
      <c r="B74" s="82" t="s">
        <v>84</v>
      </c>
      <c r="C74" s="85"/>
    </row>
    <row r="75" spans="2:3" x14ac:dyDescent="0.25">
      <c r="B75" s="82" t="s">
        <v>86</v>
      </c>
      <c r="C75" s="85"/>
    </row>
    <row r="76" spans="2:3" x14ac:dyDescent="0.25">
      <c r="B76" s="62" t="s">
        <v>69</v>
      </c>
      <c r="C76" s="63"/>
    </row>
    <row r="77" spans="2:3" x14ac:dyDescent="0.25">
      <c r="B77" s="62" t="s">
        <v>110</v>
      </c>
      <c r="C77" s="63"/>
    </row>
    <row r="78" spans="2:3" x14ac:dyDescent="0.25">
      <c r="B78" s="62" t="s">
        <v>58</v>
      </c>
      <c r="C78" s="63"/>
    </row>
    <row r="79" spans="2:3" x14ac:dyDescent="0.25">
      <c r="B79" s="62" t="s">
        <v>47</v>
      </c>
      <c r="C79" s="63"/>
    </row>
    <row r="80" spans="2:3" x14ac:dyDescent="0.25">
      <c r="B80" s="62" t="s">
        <v>81</v>
      </c>
      <c r="C80" s="63"/>
    </row>
    <row r="81" spans="2:4" x14ac:dyDescent="0.25">
      <c r="B81" s="62" t="s">
        <v>59</v>
      </c>
      <c r="C81" s="63"/>
    </row>
    <row r="82" spans="2:4" x14ac:dyDescent="0.25">
      <c r="B82" s="62" t="s">
        <v>70</v>
      </c>
      <c r="C82" s="63"/>
    </row>
    <row r="83" spans="2:4" x14ac:dyDescent="0.25">
      <c r="B83" s="62" t="s">
        <v>71</v>
      </c>
      <c r="C83" s="63"/>
    </row>
    <row r="84" spans="2:4" x14ac:dyDescent="0.25">
      <c r="B84" s="62" t="s">
        <v>72</v>
      </c>
      <c r="C84" s="63"/>
    </row>
    <row r="85" spans="2:4" x14ac:dyDescent="0.25">
      <c r="B85" s="62" t="s">
        <v>90</v>
      </c>
      <c r="C85" s="63"/>
    </row>
    <row r="86" spans="2:4" x14ac:dyDescent="0.25">
      <c r="B86" s="69" t="s">
        <v>76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2023-08-09T11:35:33Z</dcterms:modified>
</cp:coreProperties>
</file>