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заказы\КИ\перенос данных\2023\09,23\07,09,23\07,09,23 Симф Ост\"/>
    </mc:Choice>
  </mc:AlternateContent>
  <xr:revisionPtr revIDLastSave="0" documentId="13_ncr:1_{398A5C97-8F09-4158-BAA6-282ECC55EC2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7" i="1" l="1"/>
  <c r="R9" i="1"/>
  <c r="R82" i="1"/>
  <c r="U77" i="1" l="1"/>
  <c r="AC37" i="1"/>
  <c r="AC82" i="1"/>
  <c r="AB7" i="1"/>
  <c r="AB8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6" i="1"/>
  <c r="AA7" i="1"/>
  <c r="AA10" i="1"/>
  <c r="AA11" i="1"/>
  <c r="AA12" i="1"/>
  <c r="AA13" i="1"/>
  <c r="AA14" i="1"/>
  <c r="AA16" i="1"/>
  <c r="AA17" i="1"/>
  <c r="AA18" i="1"/>
  <c r="AA19" i="1"/>
  <c r="AA22" i="1"/>
  <c r="AA24" i="1"/>
  <c r="AA26" i="1"/>
  <c r="AA27" i="1"/>
  <c r="AA28" i="1"/>
  <c r="AA29" i="1"/>
  <c r="AA31" i="1"/>
  <c r="AA32" i="1"/>
  <c r="AA36" i="1"/>
  <c r="AA37" i="1"/>
  <c r="AA38" i="1"/>
  <c r="AA39" i="1"/>
  <c r="AA40" i="1"/>
  <c r="AA41" i="1"/>
  <c r="AA43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8" i="1"/>
  <c r="AA79" i="1"/>
  <c r="AA80" i="1"/>
  <c r="AA81" i="1"/>
  <c r="AA82" i="1"/>
  <c r="AA83" i="1"/>
  <c r="AA84" i="1"/>
  <c r="AA85" i="1"/>
  <c r="AA87" i="1"/>
  <c r="AA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3" i="1"/>
  <c r="Z84" i="1"/>
  <c r="Z85" i="1"/>
  <c r="Z86" i="1"/>
  <c r="Z87" i="1"/>
  <c r="Z88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3" i="1"/>
  <c r="Y84" i="1"/>
  <c r="Y85" i="1"/>
  <c r="Y86" i="1"/>
  <c r="Y87" i="1"/>
  <c r="Y88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3" i="1"/>
  <c r="X84" i="1"/>
  <c r="X85" i="1"/>
  <c r="X86" i="1"/>
  <c r="X87" i="1"/>
  <c r="X88" i="1"/>
  <c r="X6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8" i="1"/>
  <c r="U82" i="1"/>
  <c r="R7" i="1"/>
  <c r="U7" i="1" s="1"/>
  <c r="R8" i="1"/>
  <c r="U8" i="1" s="1"/>
  <c r="R10" i="1"/>
  <c r="U10" i="1" s="1"/>
  <c r="R11" i="1"/>
  <c r="U11" i="1" s="1"/>
  <c r="R12" i="1"/>
  <c r="U12" i="1" s="1"/>
  <c r="R13" i="1"/>
  <c r="R14" i="1"/>
  <c r="U14" i="1" s="1"/>
  <c r="R15" i="1"/>
  <c r="U15" i="1" s="1"/>
  <c r="R16" i="1"/>
  <c r="U16" i="1" s="1"/>
  <c r="R17" i="1"/>
  <c r="R18" i="1"/>
  <c r="U18" i="1" s="1"/>
  <c r="R19" i="1"/>
  <c r="U19" i="1" s="1"/>
  <c r="R20" i="1"/>
  <c r="U20" i="1" s="1"/>
  <c r="R21" i="1"/>
  <c r="R22" i="1"/>
  <c r="U22" i="1" s="1"/>
  <c r="R23" i="1"/>
  <c r="U23" i="1" s="1"/>
  <c r="R24" i="1"/>
  <c r="U24" i="1" s="1"/>
  <c r="R25" i="1"/>
  <c r="R26" i="1"/>
  <c r="U26" i="1" s="1"/>
  <c r="R27" i="1"/>
  <c r="U27" i="1" s="1"/>
  <c r="R28" i="1"/>
  <c r="U28" i="1" s="1"/>
  <c r="R29" i="1"/>
  <c r="R30" i="1"/>
  <c r="U30" i="1" s="1"/>
  <c r="R31" i="1"/>
  <c r="U31" i="1" s="1"/>
  <c r="R32" i="1"/>
  <c r="U32" i="1" s="1"/>
  <c r="R33" i="1"/>
  <c r="R34" i="1"/>
  <c r="U34" i="1" s="1"/>
  <c r="R35" i="1"/>
  <c r="U35" i="1" s="1"/>
  <c r="R36" i="1"/>
  <c r="U36" i="1" s="1"/>
  <c r="R37" i="1"/>
  <c r="T37" i="1" s="1"/>
  <c r="R38" i="1"/>
  <c r="U38" i="1" s="1"/>
  <c r="R39" i="1"/>
  <c r="U39" i="1" s="1"/>
  <c r="R40" i="1"/>
  <c r="U40" i="1" s="1"/>
  <c r="R41" i="1"/>
  <c r="R42" i="1"/>
  <c r="U42" i="1" s="1"/>
  <c r="R43" i="1"/>
  <c r="U43" i="1" s="1"/>
  <c r="R44" i="1"/>
  <c r="U44" i="1" s="1"/>
  <c r="R45" i="1"/>
  <c r="R46" i="1"/>
  <c r="U46" i="1" s="1"/>
  <c r="R47" i="1"/>
  <c r="U47" i="1" s="1"/>
  <c r="R48" i="1"/>
  <c r="U48" i="1" s="1"/>
  <c r="R49" i="1"/>
  <c r="R50" i="1"/>
  <c r="U50" i="1" s="1"/>
  <c r="R51" i="1"/>
  <c r="U51" i="1" s="1"/>
  <c r="R52" i="1"/>
  <c r="U52" i="1" s="1"/>
  <c r="R53" i="1"/>
  <c r="R54" i="1"/>
  <c r="U54" i="1" s="1"/>
  <c r="R55" i="1"/>
  <c r="U55" i="1" s="1"/>
  <c r="R56" i="1"/>
  <c r="U56" i="1" s="1"/>
  <c r="R57" i="1"/>
  <c r="R58" i="1"/>
  <c r="U58" i="1" s="1"/>
  <c r="R59" i="1"/>
  <c r="U59" i="1" s="1"/>
  <c r="R60" i="1"/>
  <c r="U60" i="1" s="1"/>
  <c r="R61" i="1"/>
  <c r="R62" i="1"/>
  <c r="U62" i="1" s="1"/>
  <c r="R63" i="1"/>
  <c r="U63" i="1" s="1"/>
  <c r="R64" i="1"/>
  <c r="U64" i="1" s="1"/>
  <c r="R65" i="1"/>
  <c r="R66" i="1"/>
  <c r="U66" i="1" s="1"/>
  <c r="R67" i="1"/>
  <c r="U67" i="1" s="1"/>
  <c r="R68" i="1"/>
  <c r="U68" i="1" s="1"/>
  <c r="R69" i="1"/>
  <c r="R70" i="1"/>
  <c r="U70" i="1" s="1"/>
  <c r="R71" i="1"/>
  <c r="U71" i="1" s="1"/>
  <c r="R72" i="1"/>
  <c r="U72" i="1" s="1"/>
  <c r="R73" i="1"/>
  <c r="R74" i="1"/>
  <c r="U74" i="1" s="1"/>
  <c r="R75" i="1"/>
  <c r="U75" i="1" s="1"/>
  <c r="R76" i="1"/>
  <c r="U76" i="1" s="1"/>
  <c r="R78" i="1"/>
  <c r="R79" i="1"/>
  <c r="U79" i="1" s="1"/>
  <c r="R80" i="1"/>
  <c r="U80" i="1" s="1"/>
  <c r="R81" i="1"/>
  <c r="U81" i="1" s="1"/>
  <c r="R83" i="1"/>
  <c r="U83" i="1" s="1"/>
  <c r="R84" i="1"/>
  <c r="U84" i="1" s="1"/>
  <c r="R85" i="1"/>
  <c r="U85" i="1" s="1"/>
  <c r="R86" i="1"/>
  <c r="U86" i="1" s="1"/>
  <c r="R87" i="1"/>
  <c r="U87" i="1" s="1"/>
  <c r="R88" i="1"/>
  <c r="U88" i="1" s="1"/>
  <c r="R6" i="1"/>
  <c r="U6" i="1" s="1"/>
  <c r="L7" i="1" l="1"/>
  <c r="L8" i="1"/>
  <c r="L10" i="1"/>
  <c r="L11" i="1"/>
  <c r="L12" i="1"/>
  <c r="L13" i="1"/>
  <c r="L14" i="1"/>
  <c r="L16" i="1"/>
  <c r="L17" i="1"/>
  <c r="L18" i="1"/>
  <c r="L19" i="1"/>
  <c r="L20" i="1"/>
  <c r="L22" i="1"/>
  <c r="L23" i="1"/>
  <c r="L24" i="1"/>
  <c r="L26" i="1"/>
  <c r="L27" i="1"/>
  <c r="L28" i="1"/>
  <c r="L29" i="1"/>
  <c r="L30" i="1"/>
  <c r="L31" i="1"/>
  <c r="L32" i="1"/>
  <c r="L33" i="1"/>
  <c r="L34" i="1"/>
  <c r="L35" i="1"/>
  <c r="L36" i="1"/>
  <c r="L38" i="1"/>
  <c r="L39" i="1"/>
  <c r="L40" i="1"/>
  <c r="L41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3" i="1"/>
  <c r="L84" i="1"/>
  <c r="L85" i="1"/>
  <c r="L86" i="1"/>
  <c r="L87" i="1"/>
  <c r="L88" i="1"/>
  <c r="L6" i="1"/>
  <c r="K7" i="1"/>
  <c r="T7" i="1" s="1"/>
  <c r="K8" i="1"/>
  <c r="T8" i="1" s="1"/>
  <c r="K9" i="1"/>
  <c r="T9" i="1" s="1"/>
  <c r="K10" i="1"/>
  <c r="K11" i="1"/>
  <c r="T11" i="1" s="1"/>
  <c r="K12" i="1"/>
  <c r="K13" i="1"/>
  <c r="T13" i="1" s="1"/>
  <c r="K14" i="1"/>
  <c r="K15" i="1"/>
  <c r="T15" i="1" s="1"/>
  <c r="K16" i="1"/>
  <c r="T16" i="1" s="1"/>
  <c r="K17" i="1"/>
  <c r="T17" i="1" s="1"/>
  <c r="K18" i="1"/>
  <c r="T18" i="1" s="1"/>
  <c r="K19" i="1"/>
  <c r="T19" i="1" s="1"/>
  <c r="K20" i="1"/>
  <c r="T20" i="1" s="1"/>
  <c r="K21" i="1"/>
  <c r="T21" i="1" s="1"/>
  <c r="K22" i="1"/>
  <c r="K23" i="1"/>
  <c r="T23" i="1" s="1"/>
  <c r="K24" i="1"/>
  <c r="K25" i="1"/>
  <c r="T25" i="1" s="1"/>
  <c r="K26" i="1"/>
  <c r="T26" i="1" s="1"/>
  <c r="K27" i="1"/>
  <c r="T27" i="1" s="1"/>
  <c r="K28" i="1"/>
  <c r="T28" i="1" s="1"/>
  <c r="K29" i="1"/>
  <c r="T29" i="1" s="1"/>
  <c r="K30" i="1"/>
  <c r="T30" i="1" s="1"/>
  <c r="K31" i="1"/>
  <c r="T31" i="1" s="1"/>
  <c r="K32" i="1"/>
  <c r="T32" i="1" s="1"/>
  <c r="K33" i="1"/>
  <c r="T33" i="1" s="1"/>
  <c r="K34" i="1"/>
  <c r="T34" i="1" s="1"/>
  <c r="K35" i="1"/>
  <c r="T35" i="1" s="1"/>
  <c r="K36" i="1"/>
  <c r="T36" i="1" s="1"/>
  <c r="K38" i="1"/>
  <c r="T38" i="1" s="1"/>
  <c r="K39" i="1"/>
  <c r="T39" i="1" s="1"/>
  <c r="K40" i="1"/>
  <c r="T40" i="1" s="1"/>
  <c r="K41" i="1"/>
  <c r="T41" i="1" s="1"/>
  <c r="K42" i="1"/>
  <c r="T42" i="1" s="1"/>
  <c r="K43" i="1"/>
  <c r="K44" i="1"/>
  <c r="T44" i="1" s="1"/>
  <c r="K45" i="1"/>
  <c r="K46" i="1"/>
  <c r="T46" i="1" s="1"/>
  <c r="K47" i="1"/>
  <c r="K48" i="1"/>
  <c r="T48" i="1" s="1"/>
  <c r="K49" i="1"/>
  <c r="K50" i="1"/>
  <c r="T50" i="1" s="1"/>
  <c r="K51" i="1"/>
  <c r="K52" i="1"/>
  <c r="T52" i="1" s="1"/>
  <c r="K53" i="1"/>
  <c r="K54" i="1"/>
  <c r="T54" i="1" s="1"/>
  <c r="K55" i="1"/>
  <c r="K56" i="1"/>
  <c r="T56" i="1" s="1"/>
  <c r="K57" i="1"/>
  <c r="K58" i="1"/>
  <c r="T58" i="1" s="1"/>
  <c r="K59" i="1"/>
  <c r="K60" i="1"/>
  <c r="T60" i="1" s="1"/>
  <c r="K61" i="1"/>
  <c r="K62" i="1"/>
  <c r="T62" i="1" s="1"/>
  <c r="K63" i="1"/>
  <c r="K64" i="1"/>
  <c r="T64" i="1" s="1"/>
  <c r="K65" i="1"/>
  <c r="K66" i="1"/>
  <c r="T66" i="1" s="1"/>
  <c r="K67" i="1"/>
  <c r="K68" i="1"/>
  <c r="T68" i="1" s="1"/>
  <c r="K69" i="1"/>
  <c r="K70" i="1"/>
  <c r="T70" i="1" s="1"/>
  <c r="K71" i="1"/>
  <c r="K72" i="1"/>
  <c r="T72" i="1" s="1"/>
  <c r="K73" i="1"/>
  <c r="K74" i="1"/>
  <c r="T74" i="1" s="1"/>
  <c r="K75" i="1"/>
  <c r="K76" i="1"/>
  <c r="T76" i="1" s="1"/>
  <c r="K77" i="1"/>
  <c r="K78" i="1"/>
  <c r="K79" i="1"/>
  <c r="K80" i="1"/>
  <c r="T80" i="1" s="1"/>
  <c r="K81" i="1"/>
  <c r="K82" i="1"/>
  <c r="T82" i="1" s="1"/>
  <c r="K83" i="1"/>
  <c r="T83" i="1" s="1"/>
  <c r="K84" i="1"/>
  <c r="T84" i="1" s="1"/>
  <c r="K85" i="1"/>
  <c r="T85" i="1" s="1"/>
  <c r="K86" i="1"/>
  <c r="T86" i="1" s="1"/>
  <c r="K87" i="1"/>
  <c r="T87" i="1" s="1"/>
  <c r="K88" i="1"/>
  <c r="T88" i="1" s="1"/>
  <c r="K6" i="1"/>
  <c r="T6" i="1" s="1"/>
  <c r="J7" i="1"/>
  <c r="J15" i="1"/>
  <c r="J23" i="1"/>
  <c r="J31" i="1"/>
  <c r="J39" i="1"/>
  <c r="J47" i="1"/>
  <c r="J55" i="1"/>
  <c r="J63" i="1"/>
  <c r="I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6" i="1"/>
  <c r="J6" i="1" s="1"/>
  <c r="W5" i="1"/>
  <c r="X5" i="1"/>
  <c r="Y5" i="1"/>
  <c r="Z5" i="1"/>
  <c r="V5" i="1"/>
  <c r="M5" i="1"/>
  <c r="N5" i="1"/>
  <c r="O5" i="1"/>
  <c r="P5" i="1"/>
  <c r="Q5" i="1"/>
  <c r="R5" i="1"/>
  <c r="S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6" i="1"/>
  <c r="G7" i="1"/>
  <c r="AC7" i="1" s="1"/>
  <c r="G8" i="1"/>
  <c r="AC8" i="1" s="1"/>
  <c r="G9" i="1"/>
  <c r="AC9" i="1" s="1"/>
  <c r="G10" i="1"/>
  <c r="AC10" i="1" s="1"/>
  <c r="G11" i="1"/>
  <c r="AC11" i="1" s="1"/>
  <c r="G12" i="1"/>
  <c r="AC12" i="1" s="1"/>
  <c r="G13" i="1"/>
  <c r="AC13" i="1" s="1"/>
  <c r="G14" i="1"/>
  <c r="AC14" i="1" s="1"/>
  <c r="G15" i="1"/>
  <c r="AC15" i="1" s="1"/>
  <c r="G16" i="1"/>
  <c r="AC16" i="1" s="1"/>
  <c r="G17" i="1"/>
  <c r="AC17" i="1" s="1"/>
  <c r="G18" i="1"/>
  <c r="AC18" i="1" s="1"/>
  <c r="G19" i="1"/>
  <c r="AC19" i="1" s="1"/>
  <c r="G20" i="1"/>
  <c r="AC20" i="1" s="1"/>
  <c r="G21" i="1"/>
  <c r="AC21" i="1" s="1"/>
  <c r="G22" i="1"/>
  <c r="AC22" i="1" s="1"/>
  <c r="G23" i="1"/>
  <c r="AC23" i="1" s="1"/>
  <c r="G24" i="1"/>
  <c r="AC24" i="1" s="1"/>
  <c r="G25" i="1"/>
  <c r="AC25" i="1" s="1"/>
  <c r="G26" i="1"/>
  <c r="AC26" i="1" s="1"/>
  <c r="G27" i="1"/>
  <c r="AC27" i="1" s="1"/>
  <c r="G28" i="1"/>
  <c r="AC28" i="1" s="1"/>
  <c r="G29" i="1"/>
  <c r="AC29" i="1" s="1"/>
  <c r="G30" i="1"/>
  <c r="AC30" i="1" s="1"/>
  <c r="G31" i="1"/>
  <c r="AC31" i="1" s="1"/>
  <c r="G32" i="1"/>
  <c r="AC32" i="1" s="1"/>
  <c r="G33" i="1"/>
  <c r="AC33" i="1" s="1"/>
  <c r="G34" i="1"/>
  <c r="AC34" i="1" s="1"/>
  <c r="G35" i="1"/>
  <c r="AC35" i="1" s="1"/>
  <c r="G36" i="1"/>
  <c r="AC36" i="1" s="1"/>
  <c r="G38" i="1"/>
  <c r="AC38" i="1" s="1"/>
  <c r="G39" i="1"/>
  <c r="AC39" i="1" s="1"/>
  <c r="G40" i="1"/>
  <c r="AC40" i="1" s="1"/>
  <c r="G41" i="1"/>
  <c r="AC41" i="1" s="1"/>
  <c r="G42" i="1"/>
  <c r="AC42" i="1" s="1"/>
  <c r="G43" i="1"/>
  <c r="AC43" i="1" s="1"/>
  <c r="G44" i="1"/>
  <c r="AC44" i="1" s="1"/>
  <c r="G45" i="1"/>
  <c r="AC45" i="1" s="1"/>
  <c r="G46" i="1"/>
  <c r="AC46" i="1" s="1"/>
  <c r="G47" i="1"/>
  <c r="AC47" i="1" s="1"/>
  <c r="G48" i="1"/>
  <c r="AC48" i="1" s="1"/>
  <c r="G49" i="1"/>
  <c r="AC49" i="1" s="1"/>
  <c r="G50" i="1"/>
  <c r="AC50" i="1" s="1"/>
  <c r="G51" i="1"/>
  <c r="AC51" i="1" s="1"/>
  <c r="G52" i="1"/>
  <c r="AC52" i="1" s="1"/>
  <c r="G53" i="1"/>
  <c r="AC53" i="1" s="1"/>
  <c r="G54" i="1"/>
  <c r="AC54" i="1" s="1"/>
  <c r="G55" i="1"/>
  <c r="AC55" i="1" s="1"/>
  <c r="G56" i="1"/>
  <c r="AC56" i="1" s="1"/>
  <c r="G57" i="1"/>
  <c r="AC57" i="1" s="1"/>
  <c r="G58" i="1"/>
  <c r="AC58" i="1" s="1"/>
  <c r="G59" i="1"/>
  <c r="AC59" i="1" s="1"/>
  <c r="G60" i="1"/>
  <c r="AC60" i="1" s="1"/>
  <c r="G61" i="1"/>
  <c r="AC61" i="1" s="1"/>
  <c r="G62" i="1"/>
  <c r="AC62" i="1" s="1"/>
  <c r="G63" i="1"/>
  <c r="AC63" i="1" s="1"/>
  <c r="G64" i="1"/>
  <c r="AC64" i="1" s="1"/>
  <c r="G65" i="1"/>
  <c r="AC65" i="1" s="1"/>
  <c r="G66" i="1"/>
  <c r="AC66" i="1" s="1"/>
  <c r="G67" i="1"/>
  <c r="AC67" i="1" s="1"/>
  <c r="G68" i="1"/>
  <c r="AC68" i="1" s="1"/>
  <c r="G69" i="1"/>
  <c r="AC69" i="1" s="1"/>
  <c r="G70" i="1"/>
  <c r="AC70" i="1" s="1"/>
  <c r="G71" i="1"/>
  <c r="AC71" i="1" s="1"/>
  <c r="G72" i="1"/>
  <c r="AC72" i="1" s="1"/>
  <c r="G73" i="1"/>
  <c r="AC73" i="1" s="1"/>
  <c r="G74" i="1"/>
  <c r="AC74" i="1" s="1"/>
  <c r="G75" i="1"/>
  <c r="AC75" i="1" s="1"/>
  <c r="G76" i="1"/>
  <c r="AC76" i="1" s="1"/>
  <c r="G77" i="1"/>
  <c r="AC77" i="1" s="1"/>
  <c r="G78" i="1"/>
  <c r="AC78" i="1" s="1"/>
  <c r="G79" i="1"/>
  <c r="AC79" i="1" s="1"/>
  <c r="G80" i="1"/>
  <c r="AC80" i="1" s="1"/>
  <c r="G81" i="1"/>
  <c r="AC81" i="1" s="1"/>
  <c r="G83" i="1"/>
  <c r="AC83" i="1" s="1"/>
  <c r="G84" i="1"/>
  <c r="AC84" i="1" s="1"/>
  <c r="G85" i="1"/>
  <c r="AC85" i="1" s="1"/>
  <c r="G86" i="1"/>
  <c r="AC86" i="1" s="1"/>
  <c r="G87" i="1"/>
  <c r="AC87" i="1" s="1"/>
  <c r="G88" i="1"/>
  <c r="AC88" i="1" s="1"/>
  <c r="G6" i="1"/>
  <c r="AC6" i="1" s="1"/>
  <c r="E5" i="1"/>
  <c r="F5" i="1"/>
  <c r="T78" i="1" l="1"/>
  <c r="AC5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24" i="1"/>
  <c r="T22" i="1"/>
  <c r="T14" i="1"/>
  <c r="T12" i="1"/>
  <c r="T10" i="1"/>
  <c r="L5" i="1"/>
  <c r="K5" i="1"/>
  <c r="J5" i="1"/>
  <c r="I5" i="1"/>
</calcChain>
</file>

<file path=xl/sharedStrings.xml><?xml version="1.0" encoding="utf-8"?>
<sst xmlns="http://schemas.openxmlformats.org/spreadsheetml/2006/main" count="223" uniqueCount="120">
  <si>
    <t>Период: 31.08.2023 - 07.09.2023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</si>
  <si>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</si>
  <si>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</si>
  <si>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</si>
  <si>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</si>
  <si>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</si>
  <si>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</si>
  <si>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</si>
  <si>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</si>
  <si>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</si>
  <si>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</si>
  <si>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</si>
  <si>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</si>
  <si>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</si>
  <si>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</si>
  <si>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</si>
  <si>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</si>
  <si>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</si>
  <si>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</si>
  <si>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</si>
  <si>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</si>
  <si>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</si>
  <si>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</si>
  <si>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</si>
  <si>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</si>
  <si>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</si>
  <si>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</si>
  <si>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</si>
  <si>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</si>
  <si>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</si>
  <si>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</si>
  <si>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</si>
  <si>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МЯСНЫЕ Папа может сос п/о в/у 0,4кг_45с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</si>
  <si>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</si>
  <si>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</si>
  <si>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</si>
  <si>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</si>
  <si>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</si>
  <si>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</si>
  <si>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</si>
  <si>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</si>
  <si>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</si>
  <si>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</si>
  <si>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</si>
  <si>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</si>
  <si>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</si>
  <si>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</si>
  <si>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</si>
  <si>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</si>
  <si>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</si>
  <si>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6427 КЛАССИЧЕСКАЯ ПМ вар п/о 0.35кг 8шт. ОСТАНКИНО</t>
  </si>
  <si>
    <t>6438 БОГАТЫРСКИЕ Папа Может сос п/о в/у 0,3кг  ОСТАНКИНО</t>
  </si>
  <si>
    <t>6439 ХОТ-ДОГ Папа может сос п/о мгс 0.38кг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</si>
  <si>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</si>
  <si>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</si>
  <si>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</si>
  <si>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</si>
  <si>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</si>
  <si>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</si>
  <si>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6517 БОГАТЫРСКИЕ Папа Может сос п/о 1*6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</si>
  <si>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</si>
  <si>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</si>
  <si>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</si>
  <si>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</si>
  <si>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</si>
  <si>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</si>
  <si>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</si>
  <si>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</si>
  <si>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</si>
  <si>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</si>
  <si>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</si>
  <si>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</si>
  <si>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</si>
  <si>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</si>
  <si>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</si>
  <si>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</si>
  <si>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</si>
  <si>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</si>
  <si>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6646 СОСИСКА.РУ сос ц/о в/у 1/300 8шт.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</si>
  <si>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</si>
  <si>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</si>
  <si>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</si>
  <si>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</si>
  <si>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</si>
  <si>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</si>
  <si>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</si>
  <si>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</si>
  <si>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</si>
  <si>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</si>
  <si>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6268 ГОВЯЖЬЯ Папа может вар п/о 0,4кг 8 шт.  ОСТАНКИНО</t>
  </si>
  <si>
    <t>6597 РУССКАЯ СН вар п/о 0.45кг 8шт.  ОСТАНКИНО</t>
  </si>
  <si>
    <t>6643 МОЛОЧНЫЕ ПМ сос п/о мгс 0.41кг 10шт.  ОСТАНКИНО</t>
  </si>
  <si>
    <t>6644 СОЧНЫЕ ПМ сос п/о мгс 0,41кг 10шт.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</si>
  <si>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</si>
  <si>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</si>
  <si>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</si>
  <si>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</si>
  <si>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</si>
  <si>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</si>
  <si>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</si>
  <si>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</si>
  <si>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</si>
  <si>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</si>
  <si>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</si>
  <si>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</si>
  <si>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</si>
  <si>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08,09,</t>
  </si>
  <si>
    <t>10,09,</t>
  </si>
  <si>
    <t>12,09,</t>
  </si>
  <si>
    <t>25,08,</t>
  </si>
  <si>
    <t>31,08,</t>
  </si>
  <si>
    <t>07,09,</t>
  </si>
  <si>
    <t>7д</t>
  </si>
  <si>
    <t>м200</t>
  </si>
  <si>
    <t>м600</t>
  </si>
  <si>
    <t>м400</t>
  </si>
  <si>
    <t>м1000</t>
  </si>
  <si>
    <t>увел</t>
  </si>
  <si>
    <t>15т</t>
  </si>
  <si>
    <t>акция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</si>
</sst>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0" fontId="0" fillId="5" borderId="0" xfId="0" applyFill="1" applyAlignment="1">
      <alignment horizontal="left"/>
    </xf>
    <xf numFmtId="164" fontId="0" fillId="5" borderId="0" xfId="0" applyNumberFormat="1" applyFill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0" fillId="6" borderId="1" xfId="0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5,09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1-07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7,09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29.08.2023 - 05.09.2023</v>
          </cell>
        </row>
        <row r="2">
          <cell r="S2" t="str">
            <v>8д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06,09п</v>
          </cell>
          <cell r="L4" t="str">
            <v>07,09ц</v>
          </cell>
          <cell r="M4" t="str">
            <v>08,09ц</v>
          </cell>
          <cell r="S4" t="str">
            <v>10,09,</v>
          </cell>
          <cell r="X4" t="str">
            <v>25,08,</v>
          </cell>
          <cell r="Y4" t="str">
            <v>31,08,</v>
          </cell>
          <cell r="Z4" t="str">
            <v>05,09,</v>
          </cell>
        </row>
        <row r="5">
          <cell r="E5">
            <v>70241.159</v>
          </cell>
          <cell r="F5">
            <v>87576.641000000003</v>
          </cell>
          <cell r="I5">
            <v>64929.436000000002</v>
          </cell>
          <cell r="J5">
            <v>5311.723</v>
          </cell>
          <cell r="K5">
            <v>22440</v>
          </cell>
          <cell r="L5">
            <v>5800</v>
          </cell>
          <cell r="M5">
            <v>6200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14048.231799999998</v>
          </cell>
          <cell r="S5">
            <v>17160</v>
          </cell>
          <cell r="V5">
            <v>0</v>
          </cell>
          <cell r="W5">
            <v>0</v>
          </cell>
          <cell r="X5">
            <v>19259.763799999993</v>
          </cell>
          <cell r="Y5">
            <v>19922.551800000005</v>
          </cell>
          <cell r="Z5">
            <v>16861.708999999995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145</v>
          </cell>
          <cell r="D6">
            <v>485</v>
          </cell>
          <cell r="E6">
            <v>261</v>
          </cell>
          <cell r="F6">
            <v>357</v>
          </cell>
          <cell r="G6">
            <v>0.4</v>
          </cell>
          <cell r="H6">
            <v>60</v>
          </cell>
          <cell r="I6">
            <v>273</v>
          </cell>
          <cell r="J6">
            <v>-12</v>
          </cell>
          <cell r="K6">
            <v>0</v>
          </cell>
          <cell r="L6">
            <v>0</v>
          </cell>
          <cell r="M6">
            <v>0</v>
          </cell>
          <cell r="R6">
            <v>52.2</v>
          </cell>
          <cell r="S6">
            <v>160</v>
          </cell>
          <cell r="T6">
            <v>9.9042145593869719</v>
          </cell>
          <cell r="U6">
            <v>6.8390804597701145</v>
          </cell>
          <cell r="X6">
            <v>66.400000000000006</v>
          </cell>
          <cell r="Y6">
            <v>55.8</v>
          </cell>
          <cell r="Z6">
            <v>67</v>
          </cell>
          <cell r="AA6">
            <v>0</v>
          </cell>
          <cell r="AB6" t="str">
            <v>скидка</v>
          </cell>
        </row>
        <row r="7">
          <cell r="A7" t="str">
            <v>3678 СОЧНЫЕ сос п/о мгс 2*2     ОСТАНКИНО</v>
          </cell>
          <cell r="B7" t="str">
            <v>кг</v>
          </cell>
          <cell r="C7">
            <v>2011.058</v>
          </cell>
          <cell r="D7">
            <v>2283.4560000000001</v>
          </cell>
          <cell r="E7">
            <v>1866.894</v>
          </cell>
          <cell r="F7">
            <v>1603.3620000000001</v>
          </cell>
          <cell r="G7">
            <v>1</v>
          </cell>
          <cell r="H7">
            <v>45</v>
          </cell>
          <cell r="I7">
            <v>1812.3</v>
          </cell>
          <cell r="J7">
            <v>54.594000000000051</v>
          </cell>
          <cell r="K7">
            <v>1250</v>
          </cell>
          <cell r="L7">
            <v>100</v>
          </cell>
          <cell r="M7">
            <v>400</v>
          </cell>
          <cell r="R7">
            <v>373.37880000000001</v>
          </cell>
          <cell r="S7">
            <v>300</v>
          </cell>
          <cell r="T7">
            <v>9.7845994469959194</v>
          </cell>
          <cell r="U7">
            <v>4.294196671048276</v>
          </cell>
          <cell r="X7">
            <v>448.0104</v>
          </cell>
          <cell r="Y7">
            <v>501.53239999999994</v>
          </cell>
          <cell r="Z7">
            <v>298.92</v>
          </cell>
          <cell r="AA7">
            <v>0</v>
          </cell>
          <cell r="AB7" t="e">
            <v>#N/A</v>
          </cell>
        </row>
        <row r="8">
          <cell r="A8" t="str">
            <v>3717 СОЧНЫЕ сос п/о мгс 1*6 ОСТАНКИНО</v>
          </cell>
          <cell r="B8" t="str">
            <v>кг</v>
          </cell>
          <cell r="C8">
            <v>1869.7629999999999</v>
          </cell>
          <cell r="D8">
            <v>2703.6529999999998</v>
          </cell>
          <cell r="E8">
            <v>1407.7049999999999</v>
          </cell>
          <cell r="F8">
            <v>1994.8579999999999</v>
          </cell>
          <cell r="G8">
            <v>1</v>
          </cell>
          <cell r="H8">
            <v>45</v>
          </cell>
          <cell r="I8">
            <v>1346.3</v>
          </cell>
          <cell r="J8">
            <v>61.404999999999973</v>
          </cell>
          <cell r="K8">
            <v>800</v>
          </cell>
          <cell r="L8">
            <v>0</v>
          </cell>
          <cell r="M8">
            <v>400</v>
          </cell>
          <cell r="R8">
            <v>281.541</v>
          </cell>
          <cell r="T8">
            <v>11.347753968338537</v>
          </cell>
          <cell r="U8">
            <v>7.0854973165542496</v>
          </cell>
          <cell r="X8">
            <v>436.53399999999999</v>
          </cell>
          <cell r="Y8">
            <v>446.18580000000003</v>
          </cell>
          <cell r="Z8">
            <v>296.11599999999999</v>
          </cell>
          <cell r="AA8">
            <v>0</v>
          </cell>
          <cell r="AB8" t="str">
            <v>скидка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2277.5940000000001</v>
          </cell>
          <cell r="D9">
            <v>1984.855</v>
          </cell>
          <cell r="E9">
            <v>1577.915</v>
          </cell>
          <cell r="F9">
            <v>2664.0970000000002</v>
          </cell>
          <cell r="G9">
            <v>1</v>
          </cell>
          <cell r="H9">
            <v>60</v>
          </cell>
          <cell r="I9">
            <v>1530.13</v>
          </cell>
          <cell r="J9">
            <v>47.784999999999854</v>
          </cell>
          <cell r="K9">
            <v>0</v>
          </cell>
          <cell r="L9">
            <v>0</v>
          </cell>
          <cell r="M9">
            <v>0</v>
          </cell>
          <cell r="R9">
            <v>315.58299999999997</v>
          </cell>
          <cell r="S9">
            <v>600</v>
          </cell>
          <cell r="T9">
            <v>10.343069810477752</v>
          </cell>
          <cell r="U9">
            <v>8.4418267143667443</v>
          </cell>
          <cell r="X9">
            <v>419.21400000000006</v>
          </cell>
          <cell r="Y9">
            <v>422.29759999999999</v>
          </cell>
          <cell r="Z9">
            <v>308.14600000000002</v>
          </cell>
          <cell r="AA9">
            <v>0</v>
          </cell>
          <cell r="AB9" t="e">
            <v>#N/A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141.87</v>
          </cell>
          <cell r="D10">
            <v>54.15</v>
          </cell>
          <cell r="E10">
            <v>43.343000000000004</v>
          </cell>
          <cell r="F10">
            <v>151.107</v>
          </cell>
          <cell r="G10">
            <v>1</v>
          </cell>
          <cell r="H10">
            <v>120</v>
          </cell>
          <cell r="I10">
            <v>43</v>
          </cell>
          <cell r="J10">
            <v>0.34300000000000352</v>
          </cell>
          <cell r="K10">
            <v>0</v>
          </cell>
          <cell r="L10">
            <v>0</v>
          </cell>
          <cell r="M10">
            <v>0</v>
          </cell>
          <cell r="R10">
            <v>8.6686000000000014</v>
          </cell>
          <cell r="T10">
            <v>17.431534503841448</v>
          </cell>
          <cell r="U10">
            <v>17.431534503841448</v>
          </cell>
          <cell r="X10">
            <v>13.841999999999999</v>
          </cell>
          <cell r="Y10">
            <v>12.2188</v>
          </cell>
          <cell r="Z10">
            <v>13.122999999999999</v>
          </cell>
          <cell r="AA10" t="str">
            <v>яб ак ян</v>
          </cell>
          <cell r="AB10" t="e">
            <v>#N/A</v>
          </cell>
        </row>
        <row r="11">
          <cell r="A11" t="str">
            <v>4574 Мясная со шпиком Папа может вар п/о ОСТАНКИНО</v>
          </cell>
          <cell r="B11" t="str">
            <v>кг</v>
          </cell>
          <cell r="C11">
            <v>123.089</v>
          </cell>
          <cell r="D11">
            <v>160.828</v>
          </cell>
          <cell r="E11">
            <v>154.96199999999999</v>
          </cell>
          <cell r="F11">
            <v>126.233</v>
          </cell>
          <cell r="G11">
            <v>1</v>
          </cell>
          <cell r="H11">
            <v>60</v>
          </cell>
          <cell r="I11">
            <v>151.30000000000001</v>
          </cell>
          <cell r="J11">
            <v>3.6619999999999777</v>
          </cell>
          <cell r="K11">
            <v>70</v>
          </cell>
          <cell r="L11">
            <v>0</v>
          </cell>
          <cell r="M11">
            <v>0</v>
          </cell>
          <cell r="R11">
            <v>30.992399999999996</v>
          </cell>
          <cell r="S11">
            <v>100</v>
          </cell>
          <cell r="T11">
            <v>9.5582465378608958</v>
          </cell>
          <cell r="U11">
            <v>4.0730308075528203</v>
          </cell>
          <cell r="X11">
            <v>28.401199999999999</v>
          </cell>
          <cell r="Y11">
            <v>31.433999999999997</v>
          </cell>
          <cell r="Z11">
            <v>39.337000000000003</v>
          </cell>
          <cell r="AA11">
            <v>0</v>
          </cell>
          <cell r="AB11">
            <v>0</v>
          </cell>
        </row>
        <row r="12">
          <cell r="A12" t="str">
            <v>4611 ВЕТЧ.ЛЮБИТЕЛЬСКАЯ п/о 0.4кг ОСТАНКИНО</v>
          </cell>
          <cell r="B12" t="str">
            <v>шт</v>
          </cell>
          <cell r="C12">
            <v>44</v>
          </cell>
          <cell r="D12">
            <v>120</v>
          </cell>
          <cell r="E12">
            <v>82</v>
          </cell>
          <cell r="F12">
            <v>82</v>
          </cell>
          <cell r="G12">
            <v>0.4</v>
          </cell>
          <cell r="H12" t="e">
            <v>#N/A</v>
          </cell>
          <cell r="I12">
            <v>82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R12">
            <v>16.399999999999999</v>
          </cell>
          <cell r="S12">
            <v>40</v>
          </cell>
          <cell r="T12">
            <v>7.4390243902439028</v>
          </cell>
          <cell r="U12">
            <v>5</v>
          </cell>
          <cell r="X12">
            <v>23</v>
          </cell>
          <cell r="Y12">
            <v>20</v>
          </cell>
          <cell r="Z12">
            <v>13</v>
          </cell>
          <cell r="AA12" t="str">
            <v>?</v>
          </cell>
          <cell r="AB12" t="e">
            <v>#N/A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436.14100000000002</v>
          </cell>
          <cell r="D13">
            <v>110.989</v>
          </cell>
          <cell r="E13">
            <v>227.18799999999999</v>
          </cell>
          <cell r="F13">
            <v>319.94200000000001</v>
          </cell>
          <cell r="G13">
            <v>1</v>
          </cell>
          <cell r="H13">
            <v>60</v>
          </cell>
          <cell r="I13">
            <v>224.3</v>
          </cell>
          <cell r="J13">
            <v>2.8879999999999768</v>
          </cell>
          <cell r="K13">
            <v>100</v>
          </cell>
          <cell r="L13">
            <v>0</v>
          </cell>
          <cell r="M13">
            <v>0</v>
          </cell>
          <cell r="R13">
            <v>45.437599999999996</v>
          </cell>
          <cell r="S13">
            <v>40</v>
          </cell>
          <cell r="T13">
            <v>10.122497667130308</v>
          </cell>
          <cell r="U13">
            <v>7.0413490149127602</v>
          </cell>
          <cell r="X13">
            <v>54.644199999999998</v>
          </cell>
          <cell r="Y13">
            <v>60.914000000000001</v>
          </cell>
          <cell r="Z13">
            <v>59.857999999999997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561.71900000000005</v>
          </cell>
          <cell r="D14">
            <v>526.68899999999996</v>
          </cell>
          <cell r="E14">
            <v>485.07</v>
          </cell>
          <cell r="F14">
            <v>594.94899999999996</v>
          </cell>
          <cell r="G14">
            <v>1</v>
          </cell>
          <cell r="H14">
            <v>60</v>
          </cell>
          <cell r="I14">
            <v>464.7</v>
          </cell>
          <cell r="J14">
            <v>20.370000000000005</v>
          </cell>
          <cell r="K14">
            <v>100</v>
          </cell>
          <cell r="L14">
            <v>0</v>
          </cell>
          <cell r="M14">
            <v>0</v>
          </cell>
          <cell r="R14">
            <v>97.013999999999996</v>
          </cell>
          <cell r="S14">
            <v>300</v>
          </cell>
          <cell r="T14">
            <v>10.255725977693942</v>
          </cell>
          <cell r="U14">
            <v>6.1326097264312365</v>
          </cell>
          <cell r="X14">
            <v>107.07739999999998</v>
          </cell>
          <cell r="Y14">
            <v>108.0836</v>
          </cell>
          <cell r="Z14">
            <v>146.52799999999999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1454</v>
          </cell>
          <cell r="D15">
            <v>409</v>
          </cell>
          <cell r="E15">
            <v>572</v>
          </cell>
          <cell r="F15">
            <v>1281</v>
          </cell>
          <cell r="G15">
            <v>0.25</v>
          </cell>
          <cell r="H15">
            <v>120</v>
          </cell>
          <cell r="I15">
            <v>581</v>
          </cell>
          <cell r="J15">
            <v>-9</v>
          </cell>
          <cell r="K15">
            <v>0</v>
          </cell>
          <cell r="L15">
            <v>0</v>
          </cell>
          <cell r="M15">
            <v>0</v>
          </cell>
          <cell r="R15">
            <v>114.4</v>
          </cell>
          <cell r="S15">
            <v>600</v>
          </cell>
          <cell r="T15">
            <v>16.44230769230769</v>
          </cell>
          <cell r="U15">
            <v>11.197552447552447</v>
          </cell>
          <cell r="X15">
            <v>140.6</v>
          </cell>
          <cell r="Y15">
            <v>131</v>
          </cell>
          <cell r="Z15">
            <v>140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81.665000000000006</v>
          </cell>
          <cell r="D16">
            <v>81.813000000000002</v>
          </cell>
          <cell r="E16">
            <v>72.88</v>
          </cell>
          <cell r="F16">
            <v>89.111999999999995</v>
          </cell>
          <cell r="G16">
            <v>1</v>
          </cell>
          <cell r="H16">
            <v>30</v>
          </cell>
          <cell r="I16">
            <v>74.174999999999997</v>
          </cell>
          <cell r="J16">
            <v>-1.2950000000000017</v>
          </cell>
          <cell r="K16">
            <v>20</v>
          </cell>
          <cell r="L16">
            <v>20</v>
          </cell>
          <cell r="M16">
            <v>0</v>
          </cell>
          <cell r="R16">
            <v>14.575999999999999</v>
          </cell>
          <cell r="T16">
            <v>8.8578485181119646</v>
          </cell>
          <cell r="U16">
            <v>6.1136114160263446</v>
          </cell>
          <cell r="X16">
            <v>21.381800000000002</v>
          </cell>
          <cell r="Y16">
            <v>20.043600000000001</v>
          </cell>
          <cell r="Z16">
            <v>17.73</v>
          </cell>
          <cell r="AA16">
            <v>0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39.874000000000002</v>
          </cell>
          <cell r="D17">
            <v>74.450999999999993</v>
          </cell>
          <cell r="E17">
            <v>68.233999999999995</v>
          </cell>
          <cell r="F17">
            <v>46.091000000000001</v>
          </cell>
          <cell r="G17">
            <v>1</v>
          </cell>
          <cell r="H17">
            <v>30</v>
          </cell>
          <cell r="I17">
            <v>71.8</v>
          </cell>
          <cell r="J17">
            <v>-3.5660000000000025</v>
          </cell>
          <cell r="K17">
            <v>60</v>
          </cell>
          <cell r="L17">
            <v>20</v>
          </cell>
          <cell r="M17">
            <v>0</v>
          </cell>
          <cell r="R17">
            <v>13.646799999999999</v>
          </cell>
          <cell r="T17">
            <v>9.2396019579681692</v>
          </cell>
          <cell r="U17">
            <v>3.3774218131723193</v>
          </cell>
          <cell r="X17">
            <v>12.825800000000001</v>
          </cell>
          <cell r="Y17">
            <v>19.887</v>
          </cell>
          <cell r="Z17">
            <v>16.369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43.731000000000002</v>
          </cell>
          <cell r="D18">
            <v>80.105999999999995</v>
          </cell>
          <cell r="E18">
            <v>57.783999999999999</v>
          </cell>
          <cell r="F18">
            <v>66.052999999999997</v>
          </cell>
          <cell r="G18">
            <v>1</v>
          </cell>
          <cell r="H18">
            <v>60</v>
          </cell>
          <cell r="I18">
            <v>57.5</v>
          </cell>
          <cell r="J18">
            <v>0.28399999999999892</v>
          </cell>
          <cell r="K18">
            <v>0</v>
          </cell>
          <cell r="L18">
            <v>0</v>
          </cell>
          <cell r="M18">
            <v>0</v>
          </cell>
          <cell r="R18">
            <v>11.556799999999999</v>
          </cell>
          <cell r="S18">
            <v>40</v>
          </cell>
          <cell r="T18">
            <v>9.1766752042087774</v>
          </cell>
          <cell r="U18">
            <v>5.715509483594075</v>
          </cell>
          <cell r="X18">
            <v>11.285</v>
          </cell>
          <cell r="Y18">
            <v>9.5993999999999993</v>
          </cell>
          <cell r="Z18">
            <v>7.9269999999999996</v>
          </cell>
          <cell r="AA18">
            <v>0</v>
          </cell>
          <cell r="AB18" t="str">
            <v>скидка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60.787999999999997</v>
          </cell>
          <cell r="D19">
            <v>3.972</v>
          </cell>
          <cell r="E19">
            <v>42.418999999999997</v>
          </cell>
          <cell r="F19">
            <v>18.369</v>
          </cell>
          <cell r="G19">
            <v>1</v>
          </cell>
          <cell r="H19">
            <v>60</v>
          </cell>
          <cell r="I19">
            <v>44.6</v>
          </cell>
          <cell r="J19">
            <v>-2.1810000000000045</v>
          </cell>
          <cell r="K19">
            <v>10</v>
          </cell>
          <cell r="L19">
            <v>0</v>
          </cell>
          <cell r="M19">
            <v>0</v>
          </cell>
          <cell r="R19">
            <v>8.4837999999999987</v>
          </cell>
          <cell r="S19">
            <v>30</v>
          </cell>
          <cell r="T19">
            <v>6.8800537494990461</v>
          </cell>
          <cell r="U19">
            <v>2.1651854121973648</v>
          </cell>
          <cell r="X19">
            <v>4.0377999999999998</v>
          </cell>
          <cell r="Y19">
            <v>7.1986000000000008</v>
          </cell>
          <cell r="Z19">
            <v>6.02</v>
          </cell>
          <cell r="AA19" t="str">
            <v>увел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218.995</v>
          </cell>
          <cell r="D20">
            <v>541.37300000000005</v>
          </cell>
          <cell r="E20">
            <v>360.23700000000002</v>
          </cell>
          <cell r="F20">
            <v>398.73</v>
          </cell>
          <cell r="G20">
            <v>1</v>
          </cell>
          <cell r="H20">
            <v>45</v>
          </cell>
          <cell r="I20">
            <v>347.60899999999998</v>
          </cell>
          <cell r="J20">
            <v>12.628000000000043</v>
          </cell>
          <cell r="K20">
            <v>250</v>
          </cell>
          <cell r="L20">
            <v>0</v>
          </cell>
          <cell r="M20">
            <v>100</v>
          </cell>
          <cell r="R20">
            <v>72.04740000000001</v>
          </cell>
          <cell r="S20">
            <v>50</v>
          </cell>
          <cell r="T20">
            <v>11.086173824454455</v>
          </cell>
          <cell r="U20">
            <v>5.5342732700971853</v>
          </cell>
          <cell r="X20">
            <v>72.747</v>
          </cell>
          <cell r="Y20">
            <v>100.9524</v>
          </cell>
          <cell r="Z20">
            <v>107.157</v>
          </cell>
          <cell r="AA20" t="str">
            <v>яб ак ян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2252</v>
          </cell>
          <cell r="D21">
            <v>815</v>
          </cell>
          <cell r="E21">
            <v>848</v>
          </cell>
          <cell r="F21">
            <v>2204</v>
          </cell>
          <cell r="G21">
            <v>0.25</v>
          </cell>
          <cell r="H21">
            <v>120</v>
          </cell>
          <cell r="I21">
            <v>861</v>
          </cell>
          <cell r="J21">
            <v>-13</v>
          </cell>
          <cell r="K21">
            <v>0</v>
          </cell>
          <cell r="L21">
            <v>0</v>
          </cell>
          <cell r="M21">
            <v>0</v>
          </cell>
          <cell r="R21">
            <v>169.6</v>
          </cell>
          <cell r="S21">
            <v>600</v>
          </cell>
          <cell r="T21">
            <v>16.533018867924529</v>
          </cell>
          <cell r="U21">
            <v>12.995283018867925</v>
          </cell>
          <cell r="X21">
            <v>205.6</v>
          </cell>
          <cell r="Y21">
            <v>211.8</v>
          </cell>
          <cell r="Z21">
            <v>257</v>
          </cell>
          <cell r="AA21">
            <v>0</v>
          </cell>
          <cell r="AB21" t="str">
            <v>скидка</v>
          </cell>
        </row>
        <row r="22">
          <cell r="A22" t="str">
            <v>5532 СОЧНЫЕ сос п/о мгс 0.45кг 10шт_45с   ОСТАНКИНО</v>
          </cell>
          <cell r="B22" t="str">
            <v>шт</v>
          </cell>
          <cell r="C22">
            <v>5214</v>
          </cell>
          <cell r="D22">
            <v>1321</v>
          </cell>
          <cell r="E22">
            <v>3707</v>
          </cell>
          <cell r="F22">
            <v>2784</v>
          </cell>
          <cell r="G22">
            <v>0</v>
          </cell>
          <cell r="H22">
            <v>45</v>
          </cell>
          <cell r="I22">
            <v>3750</v>
          </cell>
          <cell r="J22">
            <v>-43</v>
          </cell>
          <cell r="K22">
            <v>0</v>
          </cell>
          <cell r="L22">
            <v>0</v>
          </cell>
          <cell r="M22">
            <v>0</v>
          </cell>
          <cell r="R22">
            <v>741.4</v>
          </cell>
          <cell r="T22">
            <v>3.7550579983814405</v>
          </cell>
          <cell r="U22">
            <v>3.7550579983814405</v>
          </cell>
          <cell r="X22">
            <v>1425.4</v>
          </cell>
          <cell r="Y22">
            <v>1498.2</v>
          </cell>
          <cell r="Z22">
            <v>694</v>
          </cell>
          <cell r="AA22" t="str">
            <v>ротация</v>
          </cell>
          <cell r="AB22" t="str">
            <v>скидка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1026.4169999999999</v>
          </cell>
          <cell r="D23">
            <v>924.226</v>
          </cell>
          <cell r="E23">
            <v>723.15200000000004</v>
          </cell>
          <cell r="F23">
            <v>1216.604</v>
          </cell>
          <cell r="G23">
            <v>1</v>
          </cell>
          <cell r="H23">
            <v>45</v>
          </cell>
          <cell r="I23">
            <v>701.20399999999995</v>
          </cell>
          <cell r="J23">
            <v>21.948000000000093</v>
          </cell>
          <cell r="K23">
            <v>0</v>
          </cell>
          <cell r="L23">
            <v>200</v>
          </cell>
          <cell r="M23">
            <v>100</v>
          </cell>
          <cell r="R23">
            <v>144.63040000000001</v>
          </cell>
          <cell r="S23">
            <v>100</v>
          </cell>
          <cell r="T23">
            <v>11.177484125052548</v>
          </cell>
          <cell r="U23">
            <v>8.4118138372015832</v>
          </cell>
          <cell r="X23">
            <v>218.1172</v>
          </cell>
          <cell r="Y23">
            <v>212.51900000000001</v>
          </cell>
          <cell r="Z23">
            <v>151.93700000000001</v>
          </cell>
          <cell r="AA23">
            <v>0</v>
          </cell>
          <cell r="AB23" t="str">
            <v>скидка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1054</v>
          </cell>
          <cell r="D24">
            <v>3476</v>
          </cell>
          <cell r="E24">
            <v>1604</v>
          </cell>
          <cell r="F24">
            <v>2863</v>
          </cell>
          <cell r="G24">
            <v>0.12</v>
          </cell>
          <cell r="H24">
            <v>60</v>
          </cell>
          <cell r="I24">
            <v>1669</v>
          </cell>
          <cell r="J24">
            <v>-65</v>
          </cell>
          <cell r="K24">
            <v>800</v>
          </cell>
          <cell r="L24">
            <v>800</v>
          </cell>
          <cell r="M24">
            <v>0</v>
          </cell>
          <cell r="R24">
            <v>320.8</v>
          </cell>
          <cell r="T24">
            <v>13.912094763092268</v>
          </cell>
          <cell r="U24">
            <v>8.9245635910224443</v>
          </cell>
          <cell r="X24">
            <v>585.4</v>
          </cell>
          <cell r="Y24">
            <v>757.2</v>
          </cell>
          <cell r="Z24">
            <v>409</v>
          </cell>
          <cell r="AA24" t="str">
            <v>яб ак ян</v>
          </cell>
          <cell r="AB24" t="str">
            <v>скидка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2225</v>
          </cell>
          <cell r="D25">
            <v>1148</v>
          </cell>
          <cell r="E25">
            <v>871</v>
          </cell>
          <cell r="F25">
            <v>2482</v>
          </cell>
          <cell r="G25">
            <v>0.25</v>
          </cell>
          <cell r="H25">
            <v>120</v>
          </cell>
          <cell r="I25">
            <v>893</v>
          </cell>
          <cell r="J25">
            <v>-22</v>
          </cell>
          <cell r="K25">
            <v>0</v>
          </cell>
          <cell r="L25">
            <v>0</v>
          </cell>
          <cell r="M25">
            <v>0</v>
          </cell>
          <cell r="R25">
            <v>174.2</v>
          </cell>
          <cell r="S25">
            <v>400</v>
          </cell>
          <cell r="T25">
            <v>16.544202066590127</v>
          </cell>
          <cell r="U25">
            <v>14.247990815154996</v>
          </cell>
          <cell r="X25">
            <v>217.8</v>
          </cell>
          <cell r="Y25">
            <v>212</v>
          </cell>
          <cell r="Z25">
            <v>197</v>
          </cell>
          <cell r="AA25">
            <v>0</v>
          </cell>
          <cell r="AB25" t="str">
            <v>скидка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201.67099999999999</v>
          </cell>
          <cell r="D26">
            <v>206.09899999999999</v>
          </cell>
          <cell r="E26">
            <v>71.942999999999998</v>
          </cell>
          <cell r="F26">
            <v>335.303</v>
          </cell>
          <cell r="G26">
            <v>1</v>
          </cell>
          <cell r="H26">
            <v>120</v>
          </cell>
          <cell r="I26">
            <v>70.817999999999998</v>
          </cell>
          <cell r="J26">
            <v>1.125</v>
          </cell>
          <cell r="K26">
            <v>0</v>
          </cell>
          <cell r="L26">
            <v>0</v>
          </cell>
          <cell r="M26">
            <v>0</v>
          </cell>
          <cell r="R26">
            <v>14.3886</v>
          </cell>
          <cell r="T26">
            <v>23.303379063981208</v>
          </cell>
          <cell r="U26">
            <v>23.303379063981208</v>
          </cell>
          <cell r="X26">
            <v>23.762</v>
          </cell>
          <cell r="Y26">
            <v>20.553000000000001</v>
          </cell>
          <cell r="Z26">
            <v>20.584</v>
          </cell>
          <cell r="AA26">
            <v>0</v>
          </cell>
          <cell r="AB26">
            <v>0</v>
          </cell>
        </row>
        <row r="27">
          <cell r="A27" t="str">
            <v>5818 МЯСНЫЕ Папа может сос п/о мгс 1*3_45с   ОСТАНКИНО</v>
          </cell>
          <cell r="B27" t="str">
            <v>кг</v>
          </cell>
          <cell r="C27">
            <v>315.53300000000002</v>
          </cell>
          <cell r="D27">
            <v>466.93700000000001</v>
          </cell>
          <cell r="E27">
            <v>279.89699999999999</v>
          </cell>
          <cell r="F27">
            <v>419.101</v>
          </cell>
          <cell r="G27">
            <v>1</v>
          </cell>
          <cell r="H27">
            <v>30</v>
          </cell>
          <cell r="I27">
            <v>282</v>
          </cell>
          <cell r="J27">
            <v>-2.1030000000000086</v>
          </cell>
          <cell r="K27">
            <v>80</v>
          </cell>
          <cell r="L27">
            <v>0</v>
          </cell>
          <cell r="M27">
            <v>0</v>
          </cell>
          <cell r="R27">
            <v>55.979399999999998</v>
          </cell>
          <cell r="S27">
            <v>50</v>
          </cell>
          <cell r="T27">
            <v>9.8089833045727541</v>
          </cell>
          <cell r="U27">
            <v>7.4867004648138424</v>
          </cell>
          <cell r="X27">
            <v>79.839399999999998</v>
          </cell>
          <cell r="Y27">
            <v>73.251199999999997</v>
          </cell>
          <cell r="Z27">
            <v>56.728000000000002</v>
          </cell>
          <cell r="AA27">
            <v>0</v>
          </cell>
          <cell r="AB27">
            <v>0</v>
          </cell>
        </row>
        <row r="28">
          <cell r="A28" t="str">
            <v>5819 МЯСНЫЕ Папа может сос п/о в/у 0,4кг_45с  ОСТАНКИНО</v>
          </cell>
          <cell r="B28" t="str">
            <v>шт</v>
          </cell>
          <cell r="C28">
            <v>25</v>
          </cell>
          <cell r="D28">
            <v>2</v>
          </cell>
          <cell r="E28">
            <v>6</v>
          </cell>
          <cell r="F28">
            <v>21</v>
          </cell>
          <cell r="G28">
            <v>0</v>
          </cell>
          <cell r="H28">
            <v>45</v>
          </cell>
          <cell r="I28">
            <v>17</v>
          </cell>
          <cell r="J28">
            <v>-11</v>
          </cell>
          <cell r="K28">
            <v>0</v>
          </cell>
          <cell r="L28">
            <v>0</v>
          </cell>
          <cell r="M28">
            <v>0</v>
          </cell>
          <cell r="R28">
            <v>1.2</v>
          </cell>
          <cell r="T28">
            <v>17.5</v>
          </cell>
          <cell r="U28">
            <v>17.5</v>
          </cell>
          <cell r="X28">
            <v>4.4000000000000004</v>
          </cell>
          <cell r="Y28">
            <v>2.8</v>
          </cell>
          <cell r="Z28">
            <v>0</v>
          </cell>
          <cell r="AA28" t="str">
            <v>вывод</v>
          </cell>
          <cell r="AB28" t="e">
            <v>#N/A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120.953</v>
          </cell>
          <cell r="D29">
            <v>106.55</v>
          </cell>
          <cell r="E29">
            <v>117.646</v>
          </cell>
          <cell r="F29">
            <v>73.177000000000007</v>
          </cell>
          <cell r="G29">
            <v>1</v>
          </cell>
          <cell r="H29">
            <v>45</v>
          </cell>
          <cell r="I29">
            <v>120</v>
          </cell>
          <cell r="J29">
            <v>-2.3539999999999992</v>
          </cell>
          <cell r="K29">
            <v>40</v>
          </cell>
          <cell r="L29">
            <v>0</v>
          </cell>
          <cell r="M29">
            <v>0</v>
          </cell>
          <cell r="R29">
            <v>23.529199999999999</v>
          </cell>
          <cell r="S29">
            <v>70</v>
          </cell>
          <cell r="T29">
            <v>7.7850925658330938</v>
          </cell>
          <cell r="U29">
            <v>3.1100504904544146</v>
          </cell>
          <cell r="X29">
            <v>21.625</v>
          </cell>
          <cell r="Y29">
            <v>21.552799999999998</v>
          </cell>
          <cell r="Z29">
            <v>26.776</v>
          </cell>
          <cell r="AA29">
            <v>0</v>
          </cell>
          <cell r="AB29" t="e">
            <v>#N/A</v>
          </cell>
        </row>
        <row r="30">
          <cell r="A30" t="str">
            <v>5851 ЭКСТРА Папа может вар п/о   ОСТАНКИНО</v>
          </cell>
          <cell r="B30" t="str">
            <v>кг</v>
          </cell>
          <cell r="C30">
            <v>640.149</v>
          </cell>
          <cell r="D30">
            <v>398.827</v>
          </cell>
          <cell r="E30">
            <v>553.63099999999997</v>
          </cell>
          <cell r="F30">
            <v>479.91500000000002</v>
          </cell>
          <cell r="G30">
            <v>1</v>
          </cell>
          <cell r="H30">
            <v>60</v>
          </cell>
          <cell r="I30">
            <v>525.75</v>
          </cell>
          <cell r="J30">
            <v>27.880999999999972</v>
          </cell>
          <cell r="K30">
            <v>300</v>
          </cell>
          <cell r="L30">
            <v>0</v>
          </cell>
          <cell r="M30">
            <v>0</v>
          </cell>
          <cell r="R30">
            <v>110.72619999999999</v>
          </cell>
          <cell r="S30">
            <v>300</v>
          </cell>
          <cell r="T30">
            <v>9.7530214167920519</v>
          </cell>
          <cell r="U30">
            <v>4.334249707837893</v>
          </cell>
          <cell r="X30">
            <v>105.68340000000001</v>
          </cell>
          <cell r="Y30">
            <v>126.5692</v>
          </cell>
          <cell r="Z30">
            <v>131.78700000000001</v>
          </cell>
          <cell r="AA30" t="str">
            <v>яб ак ян</v>
          </cell>
          <cell r="AB30" t="str">
            <v>скидка</v>
          </cell>
        </row>
        <row r="31">
          <cell r="A31" t="str">
            <v>5931 ОХОТНИЧЬЯ Папа может с/к в/у 1/220 8шт.   ОСТАНКИНО</v>
          </cell>
          <cell r="B31" t="str">
            <v>шт</v>
          </cell>
          <cell r="C31">
            <v>561</v>
          </cell>
          <cell r="D31">
            <v>1220</v>
          </cell>
          <cell r="E31">
            <v>772</v>
          </cell>
          <cell r="F31">
            <v>1007</v>
          </cell>
          <cell r="G31">
            <v>0.22</v>
          </cell>
          <cell r="H31" t="e">
            <v>#N/A</v>
          </cell>
          <cell r="I31">
            <v>773</v>
          </cell>
          <cell r="J31">
            <v>-1</v>
          </cell>
          <cell r="K31">
            <v>0</v>
          </cell>
          <cell r="L31">
            <v>0</v>
          </cell>
          <cell r="M31">
            <v>0</v>
          </cell>
          <cell r="R31">
            <v>154.4</v>
          </cell>
          <cell r="S31">
            <v>400</v>
          </cell>
          <cell r="T31">
            <v>9.1126943005181342</v>
          </cell>
          <cell r="U31">
            <v>6.5220207253886011</v>
          </cell>
          <cell r="X31">
            <v>191.2</v>
          </cell>
          <cell r="Y31">
            <v>171</v>
          </cell>
          <cell r="Z31">
            <v>225</v>
          </cell>
          <cell r="AA31" t="str">
            <v>яб ак ян</v>
          </cell>
          <cell r="AB31" t="e">
            <v>#N/A</v>
          </cell>
        </row>
        <row r="32">
          <cell r="A32" t="str">
            <v>5992 ВРЕМЯ ОКРОШКИ Папа может вар п/о 0.4кг   ОСТАНКИНО</v>
          </cell>
          <cell r="B32" t="str">
            <v>шт</v>
          </cell>
          <cell r="C32">
            <v>37</v>
          </cell>
          <cell r="D32">
            <v>240</v>
          </cell>
          <cell r="E32">
            <v>70</v>
          </cell>
          <cell r="F32">
            <v>207</v>
          </cell>
          <cell r="G32">
            <v>0</v>
          </cell>
          <cell r="H32" t="e">
            <v>#N/A</v>
          </cell>
          <cell r="I32">
            <v>70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R32">
            <v>14</v>
          </cell>
          <cell r="T32">
            <v>14.785714285714286</v>
          </cell>
          <cell r="U32">
            <v>14.785714285714286</v>
          </cell>
          <cell r="X32">
            <v>29</v>
          </cell>
          <cell r="Y32">
            <v>16.2</v>
          </cell>
          <cell r="Z32">
            <v>12</v>
          </cell>
          <cell r="AA32" t="str">
            <v>вывод</v>
          </cell>
          <cell r="AB32" t="e">
            <v>#N/A</v>
          </cell>
        </row>
        <row r="33">
          <cell r="A33" t="str">
            <v>5997 ОСОБАЯ Коровино вар п/о  ОСТАНКИНО</v>
          </cell>
          <cell r="B33" t="str">
            <v>кг</v>
          </cell>
          <cell r="C33">
            <v>71.042000000000002</v>
          </cell>
          <cell r="D33">
            <v>143.756</v>
          </cell>
          <cell r="E33">
            <v>84.072999999999993</v>
          </cell>
          <cell r="F33">
            <v>129.36099999999999</v>
          </cell>
          <cell r="G33">
            <v>1</v>
          </cell>
          <cell r="H33" t="e">
            <v>#N/A</v>
          </cell>
          <cell r="I33">
            <v>79.2</v>
          </cell>
          <cell r="J33">
            <v>4.8729999999999905</v>
          </cell>
          <cell r="K33">
            <v>90</v>
          </cell>
          <cell r="L33">
            <v>0</v>
          </cell>
          <cell r="M33">
            <v>0</v>
          </cell>
          <cell r="R33">
            <v>16.814599999999999</v>
          </cell>
          <cell r="T33">
            <v>13.045864903119908</v>
          </cell>
          <cell r="U33">
            <v>7.6933736157862809</v>
          </cell>
          <cell r="X33">
            <v>24.6326</v>
          </cell>
          <cell r="Y33">
            <v>31.698599999999999</v>
          </cell>
          <cell r="Z33">
            <v>33.845999999999997</v>
          </cell>
          <cell r="AA33" t="str">
            <v>костик</v>
          </cell>
          <cell r="AB33" t="e">
            <v>#N/A</v>
          </cell>
        </row>
        <row r="34">
          <cell r="A34" t="str">
            <v>6042 МОЛОЧНЫЕ К ЗАВТРАКУ сос п/о в/у 0.4кг   ОСТАНКИНО</v>
          </cell>
          <cell r="B34" t="str">
            <v>шт</v>
          </cell>
          <cell r="C34">
            <v>1109</v>
          </cell>
          <cell r="D34">
            <v>1525</v>
          </cell>
          <cell r="E34">
            <v>1306</v>
          </cell>
          <cell r="F34">
            <v>1314</v>
          </cell>
          <cell r="G34">
            <v>0.4</v>
          </cell>
          <cell r="H34">
            <v>45</v>
          </cell>
          <cell r="I34">
            <v>1316</v>
          </cell>
          <cell r="J34">
            <v>-10</v>
          </cell>
          <cell r="K34">
            <v>600</v>
          </cell>
          <cell r="L34">
            <v>0</v>
          </cell>
          <cell r="M34">
            <v>0</v>
          </cell>
          <cell r="R34">
            <v>261.2</v>
          </cell>
          <cell r="S34">
            <v>400</v>
          </cell>
          <cell r="T34">
            <v>8.8591117917304754</v>
          </cell>
          <cell r="U34">
            <v>5.0306278713629409</v>
          </cell>
          <cell r="X34">
            <v>317.8</v>
          </cell>
          <cell r="Y34">
            <v>307.2</v>
          </cell>
          <cell r="Z34">
            <v>345</v>
          </cell>
          <cell r="AA34">
            <v>0</v>
          </cell>
          <cell r="AB34" t="e">
            <v>#N/A</v>
          </cell>
        </row>
        <row r="35">
          <cell r="A35" t="str">
            <v>6062 МОЛОЧНЫЕ К ЗАВТРАКУ сос п/о мгс 2*2   ОСТАНКИНО</v>
          </cell>
          <cell r="B35" t="str">
            <v>кг</v>
          </cell>
          <cell r="C35">
            <v>484.63</v>
          </cell>
          <cell r="D35">
            <v>364.18799999999999</v>
          </cell>
          <cell r="E35">
            <v>360.24700000000001</v>
          </cell>
          <cell r="F35">
            <v>476.35300000000001</v>
          </cell>
          <cell r="G35">
            <v>1</v>
          </cell>
          <cell r="H35">
            <v>45</v>
          </cell>
          <cell r="I35">
            <v>357</v>
          </cell>
          <cell r="J35">
            <v>3.2470000000000141</v>
          </cell>
          <cell r="K35">
            <v>100</v>
          </cell>
          <cell r="L35">
            <v>0</v>
          </cell>
          <cell r="M35">
            <v>0</v>
          </cell>
          <cell r="R35">
            <v>72.049400000000006</v>
          </cell>
          <cell r="S35">
            <v>70</v>
          </cell>
          <cell r="T35">
            <v>8.9709699178619111</v>
          </cell>
          <cell r="U35">
            <v>6.6114776805913715</v>
          </cell>
          <cell r="X35">
            <v>101.369</v>
          </cell>
          <cell r="Y35">
            <v>93.311199999999999</v>
          </cell>
          <cell r="Z35">
            <v>96.003</v>
          </cell>
          <cell r="AA35">
            <v>0</v>
          </cell>
          <cell r="AB35" t="str">
            <v>скидка</v>
          </cell>
        </row>
        <row r="36">
          <cell r="A36" t="str">
            <v>6123 МОЛОЧНЫЕ КЛАССИЧЕСКИЕ ПМ сос п/о мгс 2*4   ОСТАНКИНО</v>
          </cell>
          <cell r="B36" t="str">
            <v>кг</v>
          </cell>
          <cell r="C36">
            <v>1227.92</v>
          </cell>
          <cell r="D36">
            <v>707.76300000000003</v>
          </cell>
          <cell r="E36">
            <v>1052.451</v>
          </cell>
          <cell r="F36">
            <v>866.53700000000003</v>
          </cell>
          <cell r="G36">
            <v>1</v>
          </cell>
          <cell r="H36">
            <v>45</v>
          </cell>
          <cell r="I36">
            <v>1022.7</v>
          </cell>
          <cell r="J36">
            <v>29.750999999999976</v>
          </cell>
          <cell r="K36">
            <v>900</v>
          </cell>
          <cell r="L36">
            <v>0</v>
          </cell>
          <cell r="M36">
            <v>0</v>
          </cell>
          <cell r="R36">
            <v>210.49020000000002</v>
          </cell>
          <cell r="S36">
            <v>150</v>
          </cell>
          <cell r="T36">
            <v>9.1051127320891894</v>
          </cell>
          <cell r="U36">
            <v>4.1167569796598604</v>
          </cell>
          <cell r="X36">
            <v>230.12800000000001</v>
          </cell>
          <cell r="Y36">
            <v>265.79660000000001</v>
          </cell>
          <cell r="Z36">
            <v>193.17099999999999</v>
          </cell>
          <cell r="AA36">
            <v>0</v>
          </cell>
          <cell r="AB36" t="e">
            <v>#N/A</v>
          </cell>
        </row>
        <row r="37">
          <cell r="A37" t="str">
            <v>6279 КОРЕЙКА ПО-ОСТ.к/в в/с с/н в/у 1/150_45с  ОСТАНКИНО</v>
          </cell>
          <cell r="B37" t="str">
            <v>шт</v>
          </cell>
          <cell r="C37">
            <v>140</v>
          </cell>
          <cell r="D37">
            <v>81</v>
          </cell>
          <cell r="E37">
            <v>118</v>
          </cell>
          <cell r="F37">
            <v>102</v>
          </cell>
          <cell r="G37">
            <v>0.15</v>
          </cell>
          <cell r="H37" t="e">
            <v>#N/A</v>
          </cell>
          <cell r="I37">
            <v>119</v>
          </cell>
          <cell r="J37">
            <v>-1</v>
          </cell>
          <cell r="K37">
            <v>120</v>
          </cell>
          <cell r="L37">
            <v>0</v>
          </cell>
          <cell r="M37">
            <v>0</v>
          </cell>
          <cell r="R37">
            <v>23.6</v>
          </cell>
          <cell r="T37">
            <v>9.4067796610169481</v>
          </cell>
          <cell r="U37">
            <v>4.3220338983050848</v>
          </cell>
          <cell r="X37">
            <v>23.6</v>
          </cell>
          <cell r="Y37">
            <v>36.200000000000003</v>
          </cell>
          <cell r="Z37">
            <v>50</v>
          </cell>
          <cell r="AA37" t="str">
            <v>костик</v>
          </cell>
          <cell r="AB37" t="e">
            <v>#N/A</v>
          </cell>
        </row>
        <row r="38">
          <cell r="A38" t="str">
            <v>6281 СВИНИНА ДЕЛИКАТ. к/в мл/к в/у 0.3кг 45с  ОСТАНКИНО</v>
          </cell>
          <cell r="B38" t="str">
            <v>шт</v>
          </cell>
          <cell r="C38">
            <v>615</v>
          </cell>
          <cell r="D38">
            <v>383</v>
          </cell>
          <cell r="E38">
            <v>572</v>
          </cell>
          <cell r="F38">
            <v>417</v>
          </cell>
          <cell r="G38">
            <v>0.3</v>
          </cell>
          <cell r="H38">
            <v>45</v>
          </cell>
          <cell r="I38">
            <v>574</v>
          </cell>
          <cell r="J38">
            <v>-2</v>
          </cell>
          <cell r="K38">
            <v>360</v>
          </cell>
          <cell r="L38">
            <v>0</v>
          </cell>
          <cell r="M38">
            <v>0</v>
          </cell>
          <cell r="R38">
            <v>114.4</v>
          </cell>
          <cell r="S38">
            <v>240</v>
          </cell>
          <cell r="T38">
            <v>8.88986013986014</v>
          </cell>
          <cell r="U38">
            <v>3.645104895104895</v>
          </cell>
          <cell r="X38">
            <v>123.2</v>
          </cell>
          <cell r="Y38">
            <v>128</v>
          </cell>
          <cell r="Z38">
            <v>155</v>
          </cell>
          <cell r="AA38" t="str">
            <v>яб ак ян</v>
          </cell>
          <cell r="AB38" t="e">
            <v>#N/A</v>
          </cell>
        </row>
        <row r="39">
          <cell r="A39" t="str">
            <v>6297 ФИЛЕЙНЫЕ сос ц/о в/у 1/270 12шт_45с  ОСТАНКИНО</v>
          </cell>
          <cell r="B39" t="str">
            <v>шт</v>
          </cell>
          <cell r="C39">
            <v>3025</v>
          </cell>
          <cell r="D39">
            <v>2247</v>
          </cell>
          <cell r="E39">
            <v>2416</v>
          </cell>
          <cell r="F39">
            <v>2734</v>
          </cell>
          <cell r="G39">
            <v>0.27</v>
          </cell>
          <cell r="H39">
            <v>45</v>
          </cell>
          <cell r="I39">
            <v>2537</v>
          </cell>
          <cell r="J39">
            <v>-121</v>
          </cell>
          <cell r="K39">
            <v>1200</v>
          </cell>
          <cell r="L39">
            <v>0</v>
          </cell>
          <cell r="M39">
            <v>600</v>
          </cell>
          <cell r="R39">
            <v>483.2</v>
          </cell>
          <cell r="S39">
            <v>300</v>
          </cell>
          <cell r="T39">
            <v>10.004139072847682</v>
          </cell>
          <cell r="U39">
            <v>5.6581125827814569</v>
          </cell>
          <cell r="X39">
            <v>632.4</v>
          </cell>
          <cell r="Y39">
            <v>624.6</v>
          </cell>
          <cell r="Z39">
            <v>591</v>
          </cell>
          <cell r="AA39">
            <v>0</v>
          </cell>
          <cell r="AB39" t="e">
            <v>#N/A</v>
          </cell>
        </row>
        <row r="40">
          <cell r="A40" t="str">
            <v>6325 ДОКТОРСКАЯ ПРЕМИУМ вар п/о 0.4кг 8шт.  ОСТАНКИНО</v>
          </cell>
          <cell r="B40" t="str">
            <v>шт</v>
          </cell>
          <cell r="C40">
            <v>859</v>
          </cell>
          <cell r="D40">
            <v>986</v>
          </cell>
          <cell r="E40">
            <v>787</v>
          </cell>
          <cell r="F40">
            <v>1049</v>
          </cell>
          <cell r="G40">
            <v>0.4</v>
          </cell>
          <cell r="H40">
            <v>60</v>
          </cell>
          <cell r="I40">
            <v>798</v>
          </cell>
          <cell r="J40">
            <v>-11</v>
          </cell>
          <cell r="K40">
            <v>200</v>
          </cell>
          <cell r="L40">
            <v>0</v>
          </cell>
          <cell r="M40">
            <v>0</v>
          </cell>
          <cell r="R40">
            <v>157.4</v>
          </cell>
          <cell r="S40">
            <v>400</v>
          </cell>
          <cell r="T40">
            <v>10.476493011435831</v>
          </cell>
          <cell r="U40">
            <v>6.6645489199491736</v>
          </cell>
          <cell r="X40">
            <v>193</v>
          </cell>
          <cell r="Y40">
            <v>172.6</v>
          </cell>
          <cell r="Z40">
            <v>154</v>
          </cell>
          <cell r="AA40">
            <v>0</v>
          </cell>
          <cell r="AB40" t="e">
            <v>#N/A</v>
          </cell>
        </row>
        <row r="41">
          <cell r="A41" t="str">
            <v>6333 МЯСНАЯ Папа может вар п/о 0.4кг 8шт.  ОСТАНКИНО</v>
          </cell>
          <cell r="B41" t="str">
            <v>шт</v>
          </cell>
          <cell r="C41">
            <v>9677</v>
          </cell>
          <cell r="D41">
            <v>3576</v>
          </cell>
          <cell r="E41">
            <v>5658</v>
          </cell>
          <cell r="F41">
            <v>7255</v>
          </cell>
          <cell r="G41">
            <v>0.4</v>
          </cell>
          <cell r="H41">
            <v>60</v>
          </cell>
          <cell r="I41">
            <v>6004</v>
          </cell>
          <cell r="J41">
            <v>-346</v>
          </cell>
          <cell r="K41">
            <v>2600</v>
          </cell>
          <cell r="L41">
            <v>0</v>
          </cell>
          <cell r="M41">
            <v>1000</v>
          </cell>
          <cell r="R41">
            <v>1131.5999999999999</v>
          </cell>
          <cell r="S41">
            <v>1400</v>
          </cell>
          <cell r="T41">
            <v>10.829798515376458</v>
          </cell>
          <cell r="U41">
            <v>6.4112760692824322</v>
          </cell>
          <cell r="X41">
            <v>1403.4</v>
          </cell>
          <cell r="Y41">
            <v>1529.6</v>
          </cell>
          <cell r="Z41">
            <v>1733</v>
          </cell>
          <cell r="AA41">
            <v>0</v>
          </cell>
          <cell r="AB41" t="e">
            <v>#N/A</v>
          </cell>
        </row>
        <row r="42">
          <cell r="A42" t="str">
            <v>6348 ФИЛЕЙНАЯ Папа может вар п/о 0,4кг 8шт.  ОСТАНКИНО</v>
          </cell>
          <cell r="B42" t="str">
            <v>шт</v>
          </cell>
          <cell r="C42">
            <v>-15</v>
          </cell>
          <cell r="D42">
            <v>2862</v>
          </cell>
          <cell r="E42">
            <v>2871</v>
          </cell>
          <cell r="F42">
            <v>-71</v>
          </cell>
          <cell r="G42">
            <v>0</v>
          </cell>
          <cell r="H42">
            <v>60</v>
          </cell>
          <cell r="I42">
            <v>2923</v>
          </cell>
          <cell r="J42">
            <v>-52</v>
          </cell>
          <cell r="K42">
            <v>0</v>
          </cell>
          <cell r="L42">
            <v>0</v>
          </cell>
          <cell r="M42">
            <v>0</v>
          </cell>
          <cell r="R42">
            <v>574.20000000000005</v>
          </cell>
          <cell r="T42">
            <v>-0.12365029606408916</v>
          </cell>
          <cell r="U42">
            <v>-0.12365029606408916</v>
          </cell>
          <cell r="X42">
            <v>1000.6</v>
          </cell>
          <cell r="Y42">
            <v>1025.4000000000001</v>
          </cell>
          <cell r="Z42">
            <v>827</v>
          </cell>
          <cell r="AA42">
            <v>0</v>
          </cell>
          <cell r="AB42" t="e">
            <v>#N/A</v>
          </cell>
        </row>
        <row r="43">
          <cell r="A43" t="str">
            <v>6353 ЭКСТРА Папа может вар п/о 0.4кг 8шт.  ОСТАНКИНО</v>
          </cell>
          <cell r="B43" t="str">
            <v>шт</v>
          </cell>
          <cell r="C43">
            <v>2345</v>
          </cell>
          <cell r="D43">
            <v>2056</v>
          </cell>
          <cell r="E43">
            <v>1955</v>
          </cell>
          <cell r="F43">
            <v>2408</v>
          </cell>
          <cell r="G43">
            <v>0.4</v>
          </cell>
          <cell r="H43">
            <v>60</v>
          </cell>
          <cell r="I43">
            <v>1994</v>
          </cell>
          <cell r="J43">
            <v>-39</v>
          </cell>
          <cell r="K43">
            <v>1200</v>
          </cell>
          <cell r="L43">
            <v>400</v>
          </cell>
          <cell r="M43">
            <v>600</v>
          </cell>
          <cell r="R43">
            <v>391</v>
          </cell>
          <cell r="T43">
            <v>11.785166240409207</v>
          </cell>
          <cell r="U43">
            <v>6.1585677749360617</v>
          </cell>
          <cell r="X43">
            <v>480.4</v>
          </cell>
          <cell r="Y43">
            <v>601.6</v>
          </cell>
          <cell r="Z43">
            <v>512</v>
          </cell>
          <cell r="AA43">
            <v>0</v>
          </cell>
          <cell r="AB43" t="e">
            <v>#N/A</v>
          </cell>
        </row>
        <row r="44">
          <cell r="A44" t="str">
            <v>6392 ФИЛЕЙНАЯ Папа может вар п/о 0.4кг. ОСТАНКИНО</v>
          </cell>
          <cell r="B44" t="str">
            <v>шт</v>
          </cell>
          <cell r="C44">
            <v>5480</v>
          </cell>
          <cell r="D44">
            <v>89</v>
          </cell>
          <cell r="E44">
            <v>3461</v>
          </cell>
          <cell r="F44">
            <v>4819</v>
          </cell>
          <cell r="G44">
            <v>0.4</v>
          </cell>
          <cell r="H44" t="e">
            <v>#N/A</v>
          </cell>
          <cell r="I44">
            <v>680</v>
          </cell>
          <cell r="J44">
            <v>2781</v>
          </cell>
          <cell r="K44">
            <v>800</v>
          </cell>
          <cell r="L44">
            <v>0</v>
          </cell>
          <cell r="M44">
            <v>800</v>
          </cell>
          <cell r="R44">
            <v>692.2</v>
          </cell>
          <cell r="S44">
            <v>1000</v>
          </cell>
          <cell r="T44">
            <v>10.718000577867668</v>
          </cell>
          <cell r="U44">
            <v>6.961860733891938</v>
          </cell>
          <cell r="X44">
            <v>1000.6</v>
          </cell>
          <cell r="Y44">
            <v>1025.4000000000001</v>
          </cell>
          <cell r="Z44">
            <v>827</v>
          </cell>
          <cell r="AA44" t="e">
            <v>#N/A</v>
          </cell>
          <cell r="AB44" t="e">
            <v>#N/A</v>
          </cell>
        </row>
        <row r="45">
          <cell r="A45" t="str">
            <v>6397 БОЯNСКАЯ Папа может п/к в/у 0.28кг 8шт.  ОСТАНКИНО</v>
          </cell>
          <cell r="B45" t="str">
            <v>шт</v>
          </cell>
          <cell r="C45">
            <v>1377</v>
          </cell>
          <cell r="D45">
            <v>420</v>
          </cell>
          <cell r="E45">
            <v>1855</v>
          </cell>
          <cell r="F45">
            <v>1404</v>
          </cell>
          <cell r="G45">
            <v>0.28000000000000003</v>
          </cell>
          <cell r="H45">
            <v>45</v>
          </cell>
          <cell r="I45">
            <v>1869</v>
          </cell>
          <cell r="J45">
            <v>-14</v>
          </cell>
          <cell r="K45">
            <v>600</v>
          </cell>
          <cell r="L45">
            <v>200</v>
          </cell>
          <cell r="M45">
            <v>0</v>
          </cell>
          <cell r="R45">
            <v>371</v>
          </cell>
          <cell r="S45">
            <v>800</v>
          </cell>
          <cell r="T45">
            <v>8.0970350404312672</v>
          </cell>
          <cell r="U45">
            <v>3.7843665768194068</v>
          </cell>
          <cell r="X45">
            <v>389.4</v>
          </cell>
          <cell r="Y45">
            <v>395.6</v>
          </cell>
          <cell r="Z45">
            <v>385</v>
          </cell>
          <cell r="AA45" t="e">
            <v>#N/A</v>
          </cell>
          <cell r="AB45" t="e">
            <v>#N/A</v>
          </cell>
        </row>
        <row r="46">
          <cell r="A46" t="str">
            <v>6415 БАЛЫКОВАЯ Коровино п/к в/у 0.84кг 6шт.  ОСТАНКИНО</v>
          </cell>
          <cell r="B46" t="str">
            <v>шт</v>
          </cell>
          <cell r="C46">
            <v>313</v>
          </cell>
          <cell r="D46">
            <v>596</v>
          </cell>
          <cell r="E46">
            <v>531</v>
          </cell>
          <cell r="F46">
            <v>376</v>
          </cell>
          <cell r="G46">
            <v>0.84</v>
          </cell>
          <cell r="H46">
            <v>45</v>
          </cell>
          <cell r="I46">
            <v>533</v>
          </cell>
          <cell r="J46">
            <v>-2</v>
          </cell>
          <cell r="K46">
            <v>0</v>
          </cell>
          <cell r="L46">
            <v>90</v>
          </cell>
          <cell r="M46">
            <v>0</v>
          </cell>
          <cell r="R46">
            <v>106.2</v>
          </cell>
          <cell r="S46">
            <v>300</v>
          </cell>
          <cell r="T46">
            <v>7.2128060263653486</v>
          </cell>
          <cell r="U46">
            <v>3.5404896421845575</v>
          </cell>
          <cell r="X46">
            <v>99.6</v>
          </cell>
          <cell r="Y46">
            <v>95.2</v>
          </cell>
          <cell r="Z46">
            <v>144</v>
          </cell>
          <cell r="AA46" t="str">
            <v>костик</v>
          </cell>
          <cell r="AB46">
            <v>250</v>
          </cell>
        </row>
        <row r="47">
          <cell r="A47" t="str">
            <v>6427 КЛАССИЧЕСКАЯ ПМ вар п/о 0.35кг 8шт. ОСТАНКИНО</v>
          </cell>
          <cell r="B47" t="str">
            <v>шт</v>
          </cell>
          <cell r="C47">
            <v>1100</v>
          </cell>
          <cell r="D47">
            <v>1085</v>
          </cell>
          <cell r="E47">
            <v>769</v>
          </cell>
          <cell r="F47">
            <v>1410</v>
          </cell>
          <cell r="G47">
            <v>0.35</v>
          </cell>
          <cell r="H47">
            <v>60</v>
          </cell>
          <cell r="I47">
            <v>773</v>
          </cell>
          <cell r="J47">
            <v>-4</v>
          </cell>
          <cell r="K47">
            <v>0</v>
          </cell>
          <cell r="L47">
            <v>0</v>
          </cell>
          <cell r="M47">
            <v>0</v>
          </cell>
          <cell r="R47">
            <v>153.80000000000001</v>
          </cell>
          <cell r="S47">
            <v>120</v>
          </cell>
          <cell r="T47">
            <v>9.9479843953185956</v>
          </cell>
          <cell r="U47">
            <v>9.1677503250975292</v>
          </cell>
          <cell r="X47">
            <v>251.6</v>
          </cell>
          <cell r="Y47">
            <v>218.4</v>
          </cell>
          <cell r="Z47">
            <v>161</v>
          </cell>
          <cell r="AA47" t="str">
            <v>костик</v>
          </cell>
          <cell r="AB47" t="e">
            <v>#N/A</v>
          </cell>
        </row>
        <row r="48">
          <cell r="A48" t="str">
            <v>6438 БОГАТЫРСКИЕ Папа Может сос п/о в/у 0,3кг  ОСТАНКИНО</v>
          </cell>
          <cell r="B48" t="str">
            <v>шт</v>
          </cell>
          <cell r="C48">
            <v>419</v>
          </cell>
          <cell r="D48">
            <v>979</v>
          </cell>
          <cell r="E48">
            <v>704</v>
          </cell>
          <cell r="F48">
            <v>669</v>
          </cell>
          <cell r="G48">
            <v>0.3</v>
          </cell>
          <cell r="H48" t="e">
            <v>#N/A</v>
          </cell>
          <cell r="I48">
            <v>722</v>
          </cell>
          <cell r="J48">
            <v>-18</v>
          </cell>
          <cell r="K48">
            <v>160</v>
          </cell>
          <cell r="L48">
            <v>120</v>
          </cell>
          <cell r="M48">
            <v>0</v>
          </cell>
          <cell r="R48">
            <v>140.80000000000001</v>
          </cell>
          <cell r="S48">
            <v>160</v>
          </cell>
          <cell r="T48">
            <v>7.8764204545454541</v>
          </cell>
          <cell r="U48">
            <v>4.7514204545454541</v>
          </cell>
          <cell r="X48">
            <v>168.6</v>
          </cell>
          <cell r="Y48">
            <v>156.19999999999999</v>
          </cell>
          <cell r="Z48">
            <v>126</v>
          </cell>
          <cell r="AA48" t="str">
            <v>костик</v>
          </cell>
          <cell r="AB48" t="e">
            <v>#N/A</v>
          </cell>
        </row>
        <row r="49">
          <cell r="A49" t="str">
            <v>6439 ХОТ-ДОГ Папа может сос п/о мгс 0.38кг  ОСТАНКИНО</v>
          </cell>
          <cell r="B49" t="str">
            <v>шт</v>
          </cell>
          <cell r="C49">
            <v>512</v>
          </cell>
          <cell r="D49">
            <v>428</v>
          </cell>
          <cell r="E49">
            <v>326</v>
          </cell>
          <cell r="F49">
            <v>612</v>
          </cell>
          <cell r="G49">
            <v>0.38</v>
          </cell>
          <cell r="H49" t="e">
            <v>#N/A</v>
          </cell>
          <cell r="I49">
            <v>328</v>
          </cell>
          <cell r="J49">
            <v>-2</v>
          </cell>
          <cell r="K49">
            <v>0</v>
          </cell>
          <cell r="L49">
            <v>0</v>
          </cell>
          <cell r="M49">
            <v>0</v>
          </cell>
          <cell r="R49">
            <v>65.2</v>
          </cell>
          <cell r="T49">
            <v>9.3865030674846626</v>
          </cell>
          <cell r="U49">
            <v>9.3865030674846626</v>
          </cell>
          <cell r="X49">
            <v>115</v>
          </cell>
          <cell r="Y49">
            <v>88.2</v>
          </cell>
          <cell r="Z49">
            <v>45</v>
          </cell>
          <cell r="AA49" t="str">
            <v>костик</v>
          </cell>
          <cell r="AB49" t="e">
            <v>#N/A</v>
          </cell>
        </row>
        <row r="50">
          <cell r="A50" t="str">
            <v>6448 СВИНИНА МАДЕРА с/к с/н в/у 1/100 10шт.   ОСТАНКИНО</v>
          </cell>
          <cell r="B50" t="str">
            <v>шт</v>
          </cell>
          <cell r="C50">
            <v>90</v>
          </cell>
          <cell r="D50">
            <v>234</v>
          </cell>
          <cell r="E50">
            <v>193</v>
          </cell>
          <cell r="F50">
            <v>127</v>
          </cell>
          <cell r="G50">
            <v>0.1</v>
          </cell>
          <cell r="H50" t="e">
            <v>#N/A</v>
          </cell>
          <cell r="I50">
            <v>197</v>
          </cell>
          <cell r="J50">
            <v>-4</v>
          </cell>
          <cell r="K50">
            <v>120</v>
          </cell>
          <cell r="L50">
            <v>80</v>
          </cell>
          <cell r="M50">
            <v>0</v>
          </cell>
          <cell r="R50">
            <v>38.6</v>
          </cell>
          <cell r="T50">
            <v>8.471502590673575</v>
          </cell>
          <cell r="U50">
            <v>3.2901554404145075</v>
          </cell>
          <cell r="X50">
            <v>41.8</v>
          </cell>
          <cell r="Y50">
            <v>49.6</v>
          </cell>
          <cell r="Z50">
            <v>46</v>
          </cell>
          <cell r="AA50" t="e">
            <v>#N/A</v>
          </cell>
          <cell r="AB50" t="e">
            <v>#N/A</v>
          </cell>
        </row>
        <row r="51">
          <cell r="A51" t="str">
            <v>6450 БЕКОН с/к с/н в/у 1/100 10шт.  ОСТАНКИНО</v>
          </cell>
          <cell r="B51" t="str">
            <v>шт</v>
          </cell>
          <cell r="C51">
            <v>299</v>
          </cell>
          <cell r="D51">
            <v>484</v>
          </cell>
          <cell r="E51">
            <v>456</v>
          </cell>
          <cell r="F51">
            <v>321</v>
          </cell>
          <cell r="G51">
            <v>0.1</v>
          </cell>
          <cell r="H51" t="e">
            <v>#N/A</v>
          </cell>
          <cell r="I51">
            <v>477</v>
          </cell>
          <cell r="J51">
            <v>-21</v>
          </cell>
          <cell r="K51">
            <v>160</v>
          </cell>
          <cell r="L51">
            <v>80</v>
          </cell>
          <cell r="M51">
            <v>0</v>
          </cell>
          <cell r="R51">
            <v>91.2</v>
          </cell>
          <cell r="S51">
            <v>160</v>
          </cell>
          <cell r="T51">
            <v>7.9057017543859649</v>
          </cell>
          <cell r="U51">
            <v>3.5197368421052628</v>
          </cell>
          <cell r="X51">
            <v>95.8</v>
          </cell>
          <cell r="Y51">
            <v>95.2</v>
          </cell>
          <cell r="Z51">
            <v>88</v>
          </cell>
          <cell r="AA51" t="str">
            <v>костик</v>
          </cell>
          <cell r="AB51" t="e">
            <v>#N/A</v>
          </cell>
        </row>
        <row r="52">
          <cell r="A52" t="str">
            <v>6453 ЭКСТРА Папа может с/к с/н в/у 1/100 14шт.   ОСТАНКИНО</v>
          </cell>
          <cell r="B52" t="str">
            <v>шт</v>
          </cell>
          <cell r="C52">
            <v>798</v>
          </cell>
          <cell r="D52">
            <v>1743</v>
          </cell>
          <cell r="E52">
            <v>1222</v>
          </cell>
          <cell r="F52">
            <v>1303</v>
          </cell>
          <cell r="G52">
            <v>0.1</v>
          </cell>
          <cell r="H52">
            <v>60</v>
          </cell>
          <cell r="I52">
            <v>1239</v>
          </cell>
          <cell r="J52">
            <v>-17</v>
          </cell>
          <cell r="K52">
            <v>840</v>
          </cell>
          <cell r="L52">
            <v>280</v>
          </cell>
          <cell r="M52">
            <v>0</v>
          </cell>
          <cell r="R52">
            <v>244.4</v>
          </cell>
          <cell r="T52">
            <v>9.9140752864157111</v>
          </cell>
          <cell r="U52">
            <v>5.3314238952536828</v>
          </cell>
          <cell r="X52">
            <v>318.2</v>
          </cell>
          <cell r="Y52">
            <v>363</v>
          </cell>
          <cell r="Z52">
            <v>278</v>
          </cell>
          <cell r="AA52" t="str">
            <v>костик</v>
          </cell>
          <cell r="AB52" t="e">
            <v>#N/A</v>
          </cell>
        </row>
        <row r="53">
          <cell r="A53" t="str">
            <v>6454 АРОМАТНАЯ с/к с/н в/у 1/100 14шт.  ОСТАНКИНО</v>
          </cell>
          <cell r="B53" t="str">
            <v>шт</v>
          </cell>
          <cell r="C53">
            <v>731</v>
          </cell>
          <cell r="D53">
            <v>1857</v>
          </cell>
          <cell r="E53">
            <v>1277</v>
          </cell>
          <cell r="F53">
            <v>1292</v>
          </cell>
          <cell r="G53">
            <v>0.1</v>
          </cell>
          <cell r="H53">
            <v>60</v>
          </cell>
          <cell r="I53">
            <v>1297</v>
          </cell>
          <cell r="J53">
            <v>-20</v>
          </cell>
          <cell r="K53">
            <v>280</v>
          </cell>
          <cell r="L53">
            <v>280</v>
          </cell>
          <cell r="M53">
            <v>0</v>
          </cell>
          <cell r="R53">
            <v>255.4</v>
          </cell>
          <cell r="S53">
            <v>420</v>
          </cell>
          <cell r="T53">
            <v>8.8958496476115894</v>
          </cell>
          <cell r="U53">
            <v>5.0587314017227873</v>
          </cell>
          <cell r="X53">
            <v>328.2</v>
          </cell>
          <cell r="Y53">
            <v>303.8</v>
          </cell>
          <cell r="Z53">
            <v>340</v>
          </cell>
          <cell r="AA53" t="str">
            <v>костик</v>
          </cell>
          <cell r="AB53" t="e">
            <v>#N/A</v>
          </cell>
        </row>
        <row r="54">
          <cell r="A54" t="str">
            <v>6461 СОЧНЫЙ ГРИЛЬ ПМ сос п/о мгс 1*6  ОСТАНКИНО</v>
          </cell>
          <cell r="B54" t="str">
            <v>кг</v>
          </cell>
          <cell r="C54">
            <v>174.43</v>
          </cell>
          <cell r="D54">
            <v>354.07400000000001</v>
          </cell>
          <cell r="E54">
            <v>125.413</v>
          </cell>
          <cell r="F54">
            <v>320.96899999999999</v>
          </cell>
          <cell r="G54">
            <v>1</v>
          </cell>
          <cell r="H54" t="e">
            <v>#N/A</v>
          </cell>
          <cell r="I54">
            <v>119</v>
          </cell>
          <cell r="J54">
            <v>6.4129999999999967</v>
          </cell>
          <cell r="K54">
            <v>0</v>
          </cell>
          <cell r="L54">
            <v>0</v>
          </cell>
          <cell r="M54">
            <v>0</v>
          </cell>
          <cell r="R54">
            <v>25.082599999999999</v>
          </cell>
          <cell r="T54">
            <v>12.796480428663696</v>
          </cell>
          <cell r="U54">
            <v>12.796480428663696</v>
          </cell>
          <cell r="X54">
            <v>49.474400000000003</v>
          </cell>
          <cell r="Y54">
            <v>32.617399999999996</v>
          </cell>
          <cell r="Z54">
            <v>27.696000000000002</v>
          </cell>
          <cell r="AA54" t="str">
            <v>увел</v>
          </cell>
          <cell r="AB54" t="e">
            <v>#N/A</v>
          </cell>
        </row>
        <row r="55">
          <cell r="A55" t="str">
            <v>6475 С СЫРОМ Папа может сос ц/о мгс 0.4кг6шт  ОСТАНКИНО</v>
          </cell>
          <cell r="B55" t="str">
            <v>шт</v>
          </cell>
          <cell r="C55">
            <v>338</v>
          </cell>
          <cell r="D55">
            <v>518</v>
          </cell>
          <cell r="E55">
            <v>445</v>
          </cell>
          <cell r="F55">
            <v>408</v>
          </cell>
          <cell r="G55">
            <v>0.4</v>
          </cell>
          <cell r="H55" t="e">
            <v>#N/A</v>
          </cell>
          <cell r="I55">
            <v>447</v>
          </cell>
          <cell r="J55">
            <v>-2</v>
          </cell>
          <cell r="K55">
            <v>120</v>
          </cell>
          <cell r="L55">
            <v>60</v>
          </cell>
          <cell r="M55">
            <v>0</v>
          </cell>
          <cell r="R55">
            <v>89</v>
          </cell>
          <cell r="S55">
            <v>120</v>
          </cell>
          <cell r="T55">
            <v>7.9550561797752808</v>
          </cell>
          <cell r="U55">
            <v>4.584269662921348</v>
          </cell>
          <cell r="X55">
            <v>102.6</v>
          </cell>
          <cell r="Y55">
            <v>96.6</v>
          </cell>
          <cell r="Z55">
            <v>71</v>
          </cell>
          <cell r="AA55" t="str">
            <v>костик</v>
          </cell>
          <cell r="AB55" t="e">
            <v>#N/A</v>
          </cell>
        </row>
        <row r="56">
          <cell r="A56" t="str">
            <v>6517 БОГАТЫРСКИЕ Папа Может сос п/о 1*6  ОСТАНКИНО</v>
          </cell>
          <cell r="B56" t="str">
            <v>кг</v>
          </cell>
          <cell r="C56">
            <v>54.183</v>
          </cell>
          <cell r="D56">
            <v>43.956000000000003</v>
          </cell>
          <cell r="E56">
            <v>59.215000000000003</v>
          </cell>
          <cell r="F56">
            <v>12.568</v>
          </cell>
          <cell r="G56">
            <v>1</v>
          </cell>
          <cell r="H56" t="e">
            <v>#N/A</v>
          </cell>
          <cell r="I56">
            <v>57</v>
          </cell>
          <cell r="J56">
            <v>2.2150000000000034</v>
          </cell>
          <cell r="K56">
            <v>40</v>
          </cell>
          <cell r="L56">
            <v>0</v>
          </cell>
          <cell r="M56">
            <v>0</v>
          </cell>
          <cell r="R56">
            <v>11.843</v>
          </cell>
          <cell r="S56">
            <v>30</v>
          </cell>
          <cell r="T56">
            <v>6.9718821244617075</v>
          </cell>
          <cell r="U56">
            <v>1.0612175968926791</v>
          </cell>
          <cell r="X56">
            <v>9.6731999999999996</v>
          </cell>
          <cell r="Y56">
            <v>9.7846000000000011</v>
          </cell>
          <cell r="Z56">
            <v>14.738</v>
          </cell>
          <cell r="AA56" t="str">
            <v>костик</v>
          </cell>
          <cell r="AB56" t="e">
            <v>#N/A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348.11599999999999</v>
          </cell>
          <cell r="D57">
            <v>604.70399999999995</v>
          </cell>
          <cell r="E57">
            <v>433.62799999999999</v>
          </cell>
          <cell r="F57">
            <v>516.22400000000005</v>
          </cell>
          <cell r="G57">
            <v>1</v>
          </cell>
          <cell r="H57">
            <v>45</v>
          </cell>
          <cell r="I57">
            <v>442</v>
          </cell>
          <cell r="J57">
            <v>-8.3720000000000141</v>
          </cell>
          <cell r="K57">
            <v>80</v>
          </cell>
          <cell r="L57">
            <v>60</v>
          </cell>
          <cell r="M57">
            <v>0</v>
          </cell>
          <cell r="R57">
            <v>86.7256</v>
          </cell>
          <cell r="S57">
            <v>80</v>
          </cell>
          <cell r="T57">
            <v>8.4891197062920298</v>
          </cell>
          <cell r="U57">
            <v>5.9523831486896608</v>
          </cell>
          <cell r="X57">
            <v>114.32059999999998</v>
          </cell>
          <cell r="Y57">
            <v>108.4618</v>
          </cell>
          <cell r="Z57">
            <v>95</v>
          </cell>
          <cell r="AA57" t="e">
            <v>#N/A</v>
          </cell>
          <cell r="AB57" t="e">
            <v>#N/A</v>
          </cell>
        </row>
        <row r="58">
          <cell r="A58" t="str">
            <v>6534 СЕРВЕЛАТ ФИНСКИЙ СН в/к п/о 0.35кг 8шт  ОСТАНКИНО</v>
          </cell>
          <cell r="B58" t="str">
            <v>шт</v>
          </cell>
          <cell r="C58">
            <v>110</v>
          </cell>
          <cell r="D58">
            <v>381</v>
          </cell>
          <cell r="E58">
            <v>142</v>
          </cell>
          <cell r="F58">
            <v>328</v>
          </cell>
          <cell r="G58">
            <v>0.35</v>
          </cell>
          <cell r="H58" t="e">
            <v>#N/A</v>
          </cell>
          <cell r="I58">
            <v>163</v>
          </cell>
          <cell r="J58">
            <v>-21</v>
          </cell>
          <cell r="K58">
            <v>0</v>
          </cell>
          <cell r="L58">
            <v>0</v>
          </cell>
          <cell r="M58">
            <v>0</v>
          </cell>
          <cell r="R58">
            <v>28.4</v>
          </cell>
          <cell r="T58">
            <v>11.549295774647888</v>
          </cell>
          <cell r="U58">
            <v>11.549295774647888</v>
          </cell>
          <cell r="X58">
            <v>52.6</v>
          </cell>
          <cell r="Y58">
            <v>38.4</v>
          </cell>
          <cell r="Z58">
            <v>34</v>
          </cell>
          <cell r="AA58" t="str">
            <v>костик</v>
          </cell>
          <cell r="AB58" t="e">
            <v>#N/A</v>
          </cell>
        </row>
        <row r="59">
          <cell r="A59" t="str">
            <v>6535 СЕРВЕЛАТ ОРЕХОВЫЙ СН в/к п/о 0,35кг 8шт.  ОСТАНКИНО</v>
          </cell>
          <cell r="B59" t="str">
            <v>шт</v>
          </cell>
          <cell r="C59">
            <v>403</v>
          </cell>
          <cell r="D59">
            <v>480</v>
          </cell>
          <cell r="E59">
            <v>193</v>
          </cell>
          <cell r="F59">
            <v>495</v>
          </cell>
          <cell r="G59">
            <v>0.35</v>
          </cell>
          <cell r="H59" t="e">
            <v>#N/A</v>
          </cell>
          <cell r="I59">
            <v>194</v>
          </cell>
          <cell r="J59">
            <v>-1</v>
          </cell>
          <cell r="K59">
            <v>120</v>
          </cell>
          <cell r="L59">
            <v>0</v>
          </cell>
          <cell r="M59">
            <v>0</v>
          </cell>
          <cell r="R59">
            <v>38.6</v>
          </cell>
          <cell r="T59">
            <v>15.932642487046632</v>
          </cell>
          <cell r="U59">
            <v>12.823834196891191</v>
          </cell>
          <cell r="X59">
            <v>85.8</v>
          </cell>
          <cell r="Y59">
            <v>91.8</v>
          </cell>
          <cell r="Z59">
            <v>32</v>
          </cell>
          <cell r="AA59" t="str">
            <v>витхол</v>
          </cell>
          <cell r="AB59" t="e">
            <v>#N/A</v>
          </cell>
        </row>
        <row r="60">
          <cell r="A60" t="str">
            <v>6562 СЕРВЕЛАТ КАРЕЛЬСКИЙ СН в/к в/у 0,28кг  ОСТАНКИНО</v>
          </cell>
          <cell r="B60" t="str">
            <v>шт</v>
          </cell>
          <cell r="C60">
            <v>1139</v>
          </cell>
          <cell r="D60">
            <v>374</v>
          </cell>
          <cell r="E60">
            <v>692</v>
          </cell>
          <cell r="F60">
            <v>808</v>
          </cell>
          <cell r="G60">
            <v>0.28000000000000003</v>
          </cell>
          <cell r="H60" t="e">
            <v>#N/A</v>
          </cell>
          <cell r="I60">
            <v>703</v>
          </cell>
          <cell r="J60">
            <v>-11</v>
          </cell>
          <cell r="K60">
            <v>80</v>
          </cell>
          <cell r="L60">
            <v>120</v>
          </cell>
          <cell r="M60">
            <v>0</v>
          </cell>
          <cell r="R60">
            <v>138.4</v>
          </cell>
          <cell r="S60">
            <v>120</v>
          </cell>
          <cell r="T60">
            <v>8.1502890173410396</v>
          </cell>
          <cell r="U60">
            <v>5.8381502890173405</v>
          </cell>
          <cell r="X60">
            <v>195.6</v>
          </cell>
          <cell r="Y60">
            <v>176.4</v>
          </cell>
          <cell r="Z60">
            <v>170</v>
          </cell>
          <cell r="AA60" t="str">
            <v>костик</v>
          </cell>
          <cell r="AB60" t="e">
            <v>#N/A</v>
          </cell>
        </row>
        <row r="61">
          <cell r="A61" t="str">
            <v>6563 СЛИВОЧНЫЕ СН сос п/о мгс 1*6  ОСТАНКИНО</v>
          </cell>
          <cell r="B61" t="str">
            <v>кг</v>
          </cell>
          <cell r="C61">
            <v>49.003999999999998</v>
          </cell>
          <cell r="D61">
            <v>122.46899999999999</v>
          </cell>
          <cell r="E61">
            <v>72.828000000000003</v>
          </cell>
          <cell r="F61">
            <v>84.259</v>
          </cell>
          <cell r="G61">
            <v>1</v>
          </cell>
          <cell r="H61" t="e">
            <v>#N/A</v>
          </cell>
          <cell r="I61">
            <v>73</v>
          </cell>
          <cell r="J61">
            <v>-0.17199999999999704</v>
          </cell>
          <cell r="K61">
            <v>0</v>
          </cell>
          <cell r="L61">
            <v>0</v>
          </cell>
          <cell r="M61">
            <v>0</v>
          </cell>
          <cell r="R61">
            <v>14.5656</v>
          </cell>
          <cell r="S61">
            <v>30</v>
          </cell>
          <cell r="T61">
            <v>7.8444416982479268</v>
          </cell>
          <cell r="U61">
            <v>5.784794309880815</v>
          </cell>
          <cell r="X61">
            <v>16.603999999999999</v>
          </cell>
          <cell r="Y61">
            <v>12.6998</v>
          </cell>
          <cell r="Z61">
            <v>19.957999999999998</v>
          </cell>
          <cell r="AA61" t="e">
            <v>#N/A</v>
          </cell>
          <cell r="AB61" t="e">
            <v>#N/A</v>
          </cell>
        </row>
        <row r="62">
          <cell r="A62" t="str">
            <v>6564 СЕРВЕЛАТ ОРЕХОВЫЙ ПМ в/к в/у 0.31кг 8шт.  ОСТАНКИНО</v>
          </cell>
          <cell r="B62" t="str">
            <v>шт</v>
          </cell>
          <cell r="C62">
            <v>92</v>
          </cell>
          <cell r="D62">
            <v>335</v>
          </cell>
          <cell r="E62">
            <v>190</v>
          </cell>
          <cell r="F62">
            <v>183</v>
          </cell>
          <cell r="G62">
            <v>0.31</v>
          </cell>
          <cell r="H62" t="e">
            <v>#N/A</v>
          </cell>
          <cell r="I62">
            <v>217</v>
          </cell>
          <cell r="J62">
            <v>-27</v>
          </cell>
          <cell r="K62">
            <v>160</v>
          </cell>
          <cell r="L62">
            <v>40</v>
          </cell>
          <cell r="M62">
            <v>0</v>
          </cell>
          <cell r="R62">
            <v>38</v>
          </cell>
          <cell r="T62">
            <v>10.078947368421053</v>
          </cell>
          <cell r="U62">
            <v>4.8157894736842106</v>
          </cell>
          <cell r="X62">
            <v>55.8</v>
          </cell>
          <cell r="Y62">
            <v>58.2</v>
          </cell>
          <cell r="Z62">
            <v>48</v>
          </cell>
          <cell r="AA62" t="str">
            <v>костик</v>
          </cell>
          <cell r="AB62" t="e">
            <v>#N/A</v>
          </cell>
        </row>
        <row r="63">
          <cell r="A63" t="str">
            <v>6566 СЕРВЕЛАТ С БЕЛ.ГРИБАМИ в/к в/у 0,31кг  ОСТАНКИНО</v>
          </cell>
          <cell r="B63" t="str">
            <v>шт</v>
          </cell>
          <cell r="C63">
            <v>87</v>
          </cell>
          <cell r="D63">
            <v>73</v>
          </cell>
          <cell r="E63">
            <v>117</v>
          </cell>
          <cell r="F63">
            <v>42</v>
          </cell>
          <cell r="G63">
            <v>0.31</v>
          </cell>
          <cell r="H63" t="e">
            <v>#N/A</v>
          </cell>
          <cell r="I63">
            <v>120</v>
          </cell>
          <cell r="J63">
            <v>-3</v>
          </cell>
          <cell r="K63">
            <v>160</v>
          </cell>
          <cell r="L63">
            <v>40</v>
          </cell>
          <cell r="M63">
            <v>0</v>
          </cell>
          <cell r="R63">
            <v>23.4</v>
          </cell>
          <cell r="T63">
            <v>10.341880341880342</v>
          </cell>
          <cell r="U63">
            <v>1.7948717948717949</v>
          </cell>
          <cell r="X63">
            <v>7.8</v>
          </cell>
          <cell r="Y63">
            <v>37.6</v>
          </cell>
          <cell r="Z63">
            <v>7</v>
          </cell>
          <cell r="AA63" t="e">
            <v>#N/A</v>
          </cell>
          <cell r="AB63" t="e">
            <v>#N/A</v>
          </cell>
        </row>
        <row r="64">
          <cell r="A64" t="str">
            <v>6589 МОЛОЧНЫЕ ГОСТ СН сос п/о мгс 0.41кг 10шт  ОСТАНКИНО</v>
          </cell>
          <cell r="B64" t="str">
            <v>шт</v>
          </cell>
          <cell r="C64">
            <v>297</v>
          </cell>
          <cell r="D64">
            <v>2</v>
          </cell>
          <cell r="E64">
            <v>109</v>
          </cell>
          <cell r="F64">
            <v>188</v>
          </cell>
          <cell r="G64">
            <v>0.41</v>
          </cell>
          <cell r="H64" t="e">
            <v>#N/A</v>
          </cell>
          <cell r="I64">
            <v>111</v>
          </cell>
          <cell r="J64">
            <v>-2</v>
          </cell>
          <cell r="K64">
            <v>0</v>
          </cell>
          <cell r="L64">
            <v>0</v>
          </cell>
          <cell r="M64">
            <v>0</v>
          </cell>
          <cell r="R64">
            <v>21.8</v>
          </cell>
          <cell r="T64">
            <v>8.6238532110091732</v>
          </cell>
          <cell r="U64">
            <v>8.6238532110091732</v>
          </cell>
          <cell r="X64">
            <v>27</v>
          </cell>
          <cell r="Y64">
            <v>21.6</v>
          </cell>
          <cell r="Z64">
            <v>20</v>
          </cell>
          <cell r="AA64" t="str">
            <v>увел</v>
          </cell>
          <cell r="AB64" t="e">
            <v>#N/A</v>
          </cell>
        </row>
        <row r="65">
          <cell r="A65" t="str">
            <v>6590 СЛИВОЧНЫЕ СН сос п/о мгс 0.41кг 10шт.  ОСТАНКИНО</v>
          </cell>
          <cell r="B65" t="str">
            <v>шт</v>
          </cell>
          <cell r="C65">
            <v>457</v>
          </cell>
          <cell r="D65">
            <v>454</v>
          </cell>
          <cell r="E65">
            <v>390</v>
          </cell>
          <cell r="F65">
            <v>489</v>
          </cell>
          <cell r="G65">
            <v>0.41</v>
          </cell>
          <cell r="H65" t="e">
            <v>#N/A</v>
          </cell>
          <cell r="I65">
            <v>422</v>
          </cell>
          <cell r="J65">
            <v>-32</v>
          </cell>
          <cell r="K65">
            <v>0</v>
          </cell>
          <cell r="L65">
            <v>0</v>
          </cell>
          <cell r="M65">
            <v>0</v>
          </cell>
          <cell r="R65">
            <v>78</v>
          </cell>
          <cell r="S65">
            <v>130</v>
          </cell>
          <cell r="T65">
            <v>7.9358974358974361</v>
          </cell>
          <cell r="U65">
            <v>6.2692307692307692</v>
          </cell>
          <cell r="X65">
            <v>99.8</v>
          </cell>
          <cell r="Y65">
            <v>80.2</v>
          </cell>
          <cell r="Z65">
            <v>69</v>
          </cell>
          <cell r="AA65" t="str">
            <v>увел</v>
          </cell>
          <cell r="AB65" t="e">
            <v>#N/A</v>
          </cell>
        </row>
        <row r="66">
          <cell r="A66" t="str">
            <v>6592 ДОКТОРСКАЯ СН вар п/о  ОСТАНКИНО</v>
          </cell>
          <cell r="B66" t="str">
            <v>кг</v>
          </cell>
          <cell r="C66">
            <v>81.608000000000004</v>
          </cell>
          <cell r="D66">
            <v>100.874</v>
          </cell>
          <cell r="E66">
            <v>97.823999999999998</v>
          </cell>
          <cell r="F66">
            <v>45.776000000000003</v>
          </cell>
          <cell r="G66">
            <v>1</v>
          </cell>
          <cell r="H66" t="e">
            <v>#N/A</v>
          </cell>
          <cell r="I66">
            <v>96.8</v>
          </cell>
          <cell r="J66">
            <v>1.0240000000000009</v>
          </cell>
          <cell r="K66">
            <v>0</v>
          </cell>
          <cell r="L66">
            <v>0</v>
          </cell>
          <cell r="M66">
            <v>0</v>
          </cell>
          <cell r="R66">
            <v>19.564799999999998</v>
          </cell>
          <cell r="S66">
            <v>100</v>
          </cell>
          <cell r="T66">
            <v>7.4509322865554477</v>
          </cell>
          <cell r="U66">
            <v>2.3397121360811255</v>
          </cell>
          <cell r="X66">
            <v>20.057200000000002</v>
          </cell>
          <cell r="Y66">
            <v>17.104199999999999</v>
          </cell>
          <cell r="Z66">
            <v>20.326000000000001</v>
          </cell>
          <cell r="AA66" t="str">
            <v>костик</v>
          </cell>
          <cell r="AB66" t="e">
            <v>#N/A</v>
          </cell>
        </row>
        <row r="67">
          <cell r="A67" t="str">
            <v>6593 ДОКТОРСКАЯ СН вар п/о 0.45кг 8шт.  ОСТАНКИНО</v>
          </cell>
          <cell r="B67" t="str">
            <v>шт</v>
          </cell>
          <cell r="C67">
            <v>171</v>
          </cell>
          <cell r="D67">
            <v>325</v>
          </cell>
          <cell r="E67">
            <v>273</v>
          </cell>
          <cell r="F67">
            <v>219</v>
          </cell>
          <cell r="G67">
            <v>0.45</v>
          </cell>
          <cell r="H67" t="e">
            <v>#N/A</v>
          </cell>
          <cell r="I67">
            <v>278</v>
          </cell>
          <cell r="J67">
            <v>-5</v>
          </cell>
          <cell r="K67">
            <v>0</v>
          </cell>
          <cell r="L67">
            <v>0</v>
          </cell>
          <cell r="M67">
            <v>0</v>
          </cell>
          <cell r="R67">
            <v>54.6</v>
          </cell>
          <cell r="S67">
            <v>240</v>
          </cell>
          <cell r="T67">
            <v>8.4065934065934069</v>
          </cell>
          <cell r="U67">
            <v>4.0109890109890109</v>
          </cell>
          <cell r="X67">
            <v>52.6</v>
          </cell>
          <cell r="Y67">
            <v>35</v>
          </cell>
          <cell r="Z67">
            <v>69</v>
          </cell>
          <cell r="AA67" t="e">
            <v>#N/A</v>
          </cell>
          <cell r="AB67" t="e">
            <v>#N/A</v>
          </cell>
        </row>
        <row r="68">
          <cell r="A68" t="str">
            <v>6594 МОЛОЧНАЯ СН вар п/о  ОСТАНКИНО</v>
          </cell>
          <cell r="B68" t="str">
            <v>кг</v>
          </cell>
          <cell r="C68">
            <v>124.271</v>
          </cell>
          <cell r="D68">
            <v>92.453999999999994</v>
          </cell>
          <cell r="E68">
            <v>119.15</v>
          </cell>
          <cell r="F68">
            <v>53.256</v>
          </cell>
          <cell r="G68">
            <v>1</v>
          </cell>
          <cell r="H68" t="e">
            <v>#N/A</v>
          </cell>
          <cell r="I68">
            <v>117.25</v>
          </cell>
          <cell r="J68">
            <v>1.9000000000000057</v>
          </cell>
          <cell r="K68">
            <v>0</v>
          </cell>
          <cell r="L68">
            <v>0</v>
          </cell>
          <cell r="M68">
            <v>0</v>
          </cell>
          <cell r="R68">
            <v>23.830000000000002</v>
          </cell>
          <cell r="S68">
            <v>120</v>
          </cell>
          <cell r="T68">
            <v>7.2704993705413337</v>
          </cell>
          <cell r="U68">
            <v>2.2348300461603019</v>
          </cell>
          <cell r="X68">
            <v>21.9832</v>
          </cell>
          <cell r="Y68">
            <v>17.0502</v>
          </cell>
          <cell r="Z68">
            <v>36.884999999999998</v>
          </cell>
          <cell r="AA68" t="str">
            <v>костик</v>
          </cell>
          <cell r="AB68" t="e">
            <v>#N/A</v>
          </cell>
        </row>
        <row r="69">
          <cell r="A69" t="str">
            <v>6595 МОЛОЧНАЯ СН вар п/о 0.45кг 8шт.  ОСТАНКИНО</v>
          </cell>
          <cell r="B69" t="str">
            <v>шт</v>
          </cell>
          <cell r="C69">
            <v>334</v>
          </cell>
          <cell r="D69">
            <v>251</v>
          </cell>
          <cell r="E69">
            <v>331</v>
          </cell>
          <cell r="F69">
            <v>243</v>
          </cell>
          <cell r="G69">
            <v>0.45</v>
          </cell>
          <cell r="H69" t="e">
            <v>#N/A</v>
          </cell>
          <cell r="I69">
            <v>343</v>
          </cell>
          <cell r="J69">
            <v>-12</v>
          </cell>
          <cell r="K69">
            <v>0</v>
          </cell>
          <cell r="L69">
            <v>0</v>
          </cell>
          <cell r="M69">
            <v>0</v>
          </cell>
          <cell r="R69">
            <v>66.2</v>
          </cell>
          <cell r="S69">
            <v>320</v>
          </cell>
          <cell r="T69">
            <v>8.5045317220543808</v>
          </cell>
          <cell r="U69">
            <v>3.6706948640483383</v>
          </cell>
          <cell r="X69">
            <v>64.2</v>
          </cell>
          <cell r="Y69">
            <v>43.8</v>
          </cell>
          <cell r="Z69">
            <v>63</v>
          </cell>
          <cell r="AA69" t="e">
            <v>#N/A</v>
          </cell>
          <cell r="AB69" t="e">
            <v>#N/A</v>
          </cell>
        </row>
        <row r="70">
          <cell r="A70" t="str">
            <v>6597 РУССКАЯ СН вар п/о 0.45кг 8шт.  ОСТАНКИНО</v>
          </cell>
          <cell r="B70" t="str">
            <v>шт</v>
          </cell>
          <cell r="C70">
            <v>73</v>
          </cell>
          <cell r="D70">
            <v>1</v>
          </cell>
          <cell r="E70">
            <v>42</v>
          </cell>
          <cell r="F70">
            <v>31</v>
          </cell>
          <cell r="G70">
            <v>0.45</v>
          </cell>
          <cell r="H70" t="e">
            <v>#N/A</v>
          </cell>
          <cell r="I70">
            <v>43</v>
          </cell>
          <cell r="J70">
            <v>-1</v>
          </cell>
          <cell r="K70">
            <v>0</v>
          </cell>
          <cell r="L70">
            <v>0</v>
          </cell>
          <cell r="M70">
            <v>0</v>
          </cell>
          <cell r="R70">
            <v>8.4</v>
          </cell>
          <cell r="S70">
            <v>40</v>
          </cell>
          <cell r="T70">
            <v>8.4523809523809526</v>
          </cell>
          <cell r="U70">
            <v>3.6904761904761902</v>
          </cell>
          <cell r="X70">
            <v>10.4</v>
          </cell>
          <cell r="Y70">
            <v>6.8</v>
          </cell>
          <cell r="Z70">
            <v>7</v>
          </cell>
          <cell r="AA70" t="e">
            <v>#N/A</v>
          </cell>
          <cell r="AB70" t="e">
            <v>#N/A</v>
          </cell>
        </row>
        <row r="71">
          <cell r="A71" t="str">
            <v>6601 ГОВЯЖЬИ СН сос п/о мгс 1*6  ОСТАНКИНО</v>
          </cell>
          <cell r="B71" t="str">
            <v>кг</v>
          </cell>
          <cell r="C71">
            <v>244.40199999999999</v>
          </cell>
          <cell r="D71">
            <v>236.88900000000001</v>
          </cell>
          <cell r="E71">
            <v>222.18299999999999</v>
          </cell>
          <cell r="F71">
            <v>204.60300000000001</v>
          </cell>
          <cell r="G71">
            <v>1</v>
          </cell>
          <cell r="H71" t="e">
            <v>#N/A</v>
          </cell>
          <cell r="I71">
            <v>216</v>
          </cell>
          <cell r="J71">
            <v>6.1829999999999927</v>
          </cell>
          <cell r="K71">
            <v>0</v>
          </cell>
          <cell r="L71">
            <v>30</v>
          </cell>
          <cell r="M71">
            <v>0</v>
          </cell>
          <cell r="R71">
            <v>44.436599999999999</v>
          </cell>
          <cell r="S71">
            <v>140</v>
          </cell>
          <cell r="T71">
            <v>8.430055404778944</v>
          </cell>
          <cell r="U71">
            <v>4.6043801731005525</v>
          </cell>
          <cell r="X71">
            <v>49.7104</v>
          </cell>
          <cell r="Y71">
            <v>43.12</v>
          </cell>
          <cell r="Z71">
            <v>44.845999999999997</v>
          </cell>
          <cell r="AA71" t="str">
            <v>к</v>
          </cell>
          <cell r="AB71" t="e">
            <v>#N/A</v>
          </cell>
        </row>
        <row r="72">
          <cell r="A72" t="str">
            <v>6606 СЫТНЫЕ Папа может сар б/о мгс 1*3 45с  ОСТАНКИНО</v>
          </cell>
          <cell r="B72" t="str">
            <v>кг</v>
          </cell>
          <cell r="C72">
            <v>116.358</v>
          </cell>
          <cell r="D72">
            <v>207.77</v>
          </cell>
          <cell r="E72">
            <v>163.88399999999999</v>
          </cell>
          <cell r="F72">
            <v>134.83500000000001</v>
          </cell>
          <cell r="G72">
            <v>1</v>
          </cell>
          <cell r="H72" t="e">
            <v>#N/A</v>
          </cell>
          <cell r="I72">
            <v>166</v>
          </cell>
          <cell r="J72">
            <v>-2.1160000000000139</v>
          </cell>
          <cell r="K72">
            <v>0</v>
          </cell>
          <cell r="L72">
            <v>20</v>
          </cell>
          <cell r="M72">
            <v>0</v>
          </cell>
          <cell r="R72">
            <v>32.776799999999994</v>
          </cell>
          <cell r="S72">
            <v>120</v>
          </cell>
          <cell r="T72">
            <v>8.3850467403773425</v>
          </cell>
          <cell r="U72">
            <v>4.1137328842351915</v>
          </cell>
          <cell r="X72">
            <v>36.132199999999997</v>
          </cell>
          <cell r="Y72">
            <v>30.722000000000001</v>
          </cell>
          <cell r="Z72">
            <v>37.695999999999998</v>
          </cell>
          <cell r="AA72" t="e">
            <v>#N/A</v>
          </cell>
          <cell r="AB72" t="e">
            <v>#N/A</v>
          </cell>
        </row>
        <row r="73">
          <cell r="A73" t="str">
            <v>6636 БАЛЫКОВАЯ СН в/к п/о 0,35кг 8шт  ОСТАНКИНО</v>
          </cell>
          <cell r="B73" t="str">
            <v>шт</v>
          </cell>
          <cell r="C73">
            <v>38</v>
          </cell>
          <cell r="D73">
            <v>43</v>
          </cell>
          <cell r="E73">
            <v>17</v>
          </cell>
          <cell r="F73">
            <v>61</v>
          </cell>
          <cell r="G73">
            <v>0.35</v>
          </cell>
          <cell r="H73" t="e">
            <v>#N/A</v>
          </cell>
          <cell r="I73">
            <v>20</v>
          </cell>
          <cell r="J73">
            <v>-3</v>
          </cell>
          <cell r="K73">
            <v>0</v>
          </cell>
          <cell r="L73">
            <v>0</v>
          </cell>
          <cell r="M73">
            <v>0</v>
          </cell>
          <cell r="R73">
            <v>3.4</v>
          </cell>
          <cell r="T73">
            <v>17.941176470588236</v>
          </cell>
          <cell r="U73">
            <v>17.941176470588236</v>
          </cell>
          <cell r="X73">
            <v>8</v>
          </cell>
          <cell r="Y73">
            <v>2.8</v>
          </cell>
          <cell r="Z73">
            <v>3</v>
          </cell>
          <cell r="AA73" t="str">
            <v>увел</v>
          </cell>
          <cell r="AB73" t="e">
            <v>#N/A</v>
          </cell>
        </row>
        <row r="74">
          <cell r="A74" t="str">
            <v>6641 СЛИВОЧНЫЕ ПМ сос п/о мгс 0,41кг 10шт.  ОСТАНКИНО</v>
          </cell>
          <cell r="B74" t="str">
            <v>шт</v>
          </cell>
          <cell r="C74">
            <v>672</v>
          </cell>
          <cell r="D74">
            <v>886</v>
          </cell>
          <cell r="E74">
            <v>857</v>
          </cell>
          <cell r="F74">
            <v>684</v>
          </cell>
          <cell r="G74">
            <v>0.41</v>
          </cell>
          <cell r="H74" t="e">
            <v>#N/A</v>
          </cell>
          <cell r="I74">
            <v>875</v>
          </cell>
          <cell r="J74">
            <v>-18</v>
          </cell>
          <cell r="K74">
            <v>450</v>
          </cell>
          <cell r="L74">
            <v>200</v>
          </cell>
          <cell r="M74">
            <v>0</v>
          </cell>
          <cell r="R74">
            <v>171.4</v>
          </cell>
          <cell r="S74">
            <v>200</v>
          </cell>
          <cell r="T74">
            <v>8.9498249708284714</v>
          </cell>
          <cell r="U74">
            <v>3.9906651108518085</v>
          </cell>
          <cell r="X74">
            <v>239</v>
          </cell>
          <cell r="Y74">
            <v>262</v>
          </cell>
          <cell r="Z74">
            <v>230</v>
          </cell>
          <cell r="AA74" t="str">
            <v>ротация</v>
          </cell>
          <cell r="AB74" t="e">
            <v>#N/A</v>
          </cell>
        </row>
        <row r="75">
          <cell r="A75" t="str">
            <v>6642 СОЧНЫЙ ГРИЛЬ ПМ сос п/о мгс 0,41кг 8шт.  ОСТАНКИНО</v>
          </cell>
          <cell r="B75" t="str">
            <v>шт</v>
          </cell>
          <cell r="C75">
            <v>827</v>
          </cell>
          <cell r="D75">
            <v>1857</v>
          </cell>
          <cell r="E75">
            <v>1422</v>
          </cell>
          <cell r="F75">
            <v>1055</v>
          </cell>
          <cell r="G75">
            <v>0.41</v>
          </cell>
          <cell r="H75" t="e">
            <v>#N/A</v>
          </cell>
          <cell r="I75">
            <v>1631</v>
          </cell>
          <cell r="J75">
            <v>-209</v>
          </cell>
          <cell r="K75">
            <v>400</v>
          </cell>
          <cell r="L75">
            <v>160</v>
          </cell>
          <cell r="M75">
            <v>0</v>
          </cell>
          <cell r="R75">
            <v>284.39999999999998</v>
          </cell>
          <cell r="S75">
            <v>800</v>
          </cell>
          <cell r="T75">
            <v>8.4915611814345997</v>
          </cell>
          <cell r="U75">
            <v>3.7095639943741214</v>
          </cell>
          <cell r="X75">
            <v>290.8</v>
          </cell>
          <cell r="Y75">
            <v>296.2</v>
          </cell>
          <cell r="Z75">
            <v>487</v>
          </cell>
          <cell r="AA75" t="str">
            <v>ротация</v>
          </cell>
          <cell r="AB75" t="e">
            <v>#N/A</v>
          </cell>
        </row>
        <row r="76">
          <cell r="A76" t="str">
            <v>6643 МОЛОЧНЫЕ ПМ сос п/о мгс 0.41кг 10шт.  ОСТАНКИНО</v>
          </cell>
          <cell r="B76" t="str">
            <v>шт</v>
          </cell>
          <cell r="D76">
            <v>100</v>
          </cell>
          <cell r="E76">
            <v>11</v>
          </cell>
          <cell r="F76">
            <v>89</v>
          </cell>
          <cell r="G76">
            <v>0.41</v>
          </cell>
          <cell r="H76" t="e">
            <v>#N/A</v>
          </cell>
          <cell r="I76">
            <v>11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R76">
            <v>2.2000000000000002</v>
          </cell>
          <cell r="T76">
            <v>40.454545454545453</v>
          </cell>
          <cell r="U76">
            <v>40.454545454545453</v>
          </cell>
          <cell r="X76">
            <v>0</v>
          </cell>
          <cell r="Y76">
            <v>0</v>
          </cell>
          <cell r="Z76">
            <v>11</v>
          </cell>
          <cell r="AA76" t="e">
            <v>#N/A</v>
          </cell>
          <cell r="AB76" t="e">
            <v>#N/A</v>
          </cell>
        </row>
        <row r="77">
          <cell r="A77" t="str">
            <v>6644 СОЧНЫЕ ПМ сос п/о мгс 0,41кг 10шт.  ОСТАНКИНО</v>
          </cell>
          <cell r="B77" t="str">
            <v>шт</v>
          </cell>
          <cell r="D77">
            <v>4809</v>
          </cell>
          <cell r="E77">
            <v>4213</v>
          </cell>
          <cell r="F77">
            <v>7078</v>
          </cell>
          <cell r="G77">
            <v>0.41</v>
          </cell>
          <cell r="H77" t="e">
            <v>#N/A</v>
          </cell>
          <cell r="I77">
            <v>516</v>
          </cell>
          <cell r="J77">
            <v>3697</v>
          </cell>
          <cell r="K77">
            <v>1400</v>
          </cell>
          <cell r="L77">
            <v>1000</v>
          </cell>
          <cell r="M77">
            <v>1000</v>
          </cell>
          <cell r="R77">
            <v>842.6</v>
          </cell>
          <cell r="S77">
            <v>600</v>
          </cell>
          <cell r="T77">
            <v>13.147400901970093</v>
          </cell>
          <cell r="U77">
            <v>8.4001898884405417</v>
          </cell>
          <cell r="X77">
            <v>1425.4</v>
          </cell>
          <cell r="Y77">
            <v>1498.2</v>
          </cell>
          <cell r="Z77">
            <v>885</v>
          </cell>
          <cell r="AA77" t="e">
            <v>#N/A</v>
          </cell>
          <cell r="AB77" t="e">
            <v>#N/A</v>
          </cell>
        </row>
        <row r="78">
          <cell r="A78" t="str">
            <v>6646 СОСИСКА.РУ сос ц/о в/у 1/300 8шт.  ОСТАНКИНО</v>
          </cell>
          <cell r="B78" t="str">
            <v>шт</v>
          </cell>
          <cell r="C78">
            <v>90</v>
          </cell>
          <cell r="D78">
            <v>2</v>
          </cell>
          <cell r="E78">
            <v>22</v>
          </cell>
          <cell r="F78">
            <v>68</v>
          </cell>
          <cell r="G78">
            <v>0.3</v>
          </cell>
          <cell r="H78" t="e">
            <v>#N/A</v>
          </cell>
          <cell r="I78">
            <v>24</v>
          </cell>
          <cell r="J78">
            <v>-2</v>
          </cell>
          <cell r="K78">
            <v>0</v>
          </cell>
          <cell r="L78">
            <v>0</v>
          </cell>
          <cell r="M78">
            <v>0</v>
          </cell>
          <cell r="R78">
            <v>4.4000000000000004</v>
          </cell>
          <cell r="T78">
            <v>15.454545454545453</v>
          </cell>
          <cell r="U78">
            <v>15.454545454545453</v>
          </cell>
          <cell r="X78">
            <v>6</v>
          </cell>
          <cell r="Y78">
            <v>8.1999999999999993</v>
          </cell>
          <cell r="Z78">
            <v>1</v>
          </cell>
          <cell r="AA78" t="e">
            <v>#N/A</v>
          </cell>
          <cell r="AB78" t="e">
            <v>#N/A</v>
          </cell>
        </row>
        <row r="79">
          <cell r="A79" t="str">
            <v>6648 СОЧНЫЕ Папа может сар п/о мгс 1*3  ОСТАНКИНО</v>
          </cell>
          <cell r="B79" t="str">
            <v>кг</v>
          </cell>
          <cell r="C79">
            <v>59.375999999999998</v>
          </cell>
          <cell r="D79">
            <v>77.244</v>
          </cell>
          <cell r="E79">
            <v>51.606999999999999</v>
          </cell>
          <cell r="F79">
            <v>55.524999999999999</v>
          </cell>
          <cell r="G79">
            <v>1</v>
          </cell>
          <cell r="H79" t="e">
            <v>#N/A</v>
          </cell>
          <cell r="I79">
            <v>52</v>
          </cell>
          <cell r="J79">
            <v>-0.39300000000000068</v>
          </cell>
          <cell r="K79">
            <v>20</v>
          </cell>
          <cell r="L79">
            <v>0</v>
          </cell>
          <cell r="M79">
            <v>0</v>
          </cell>
          <cell r="R79">
            <v>10.321400000000001</v>
          </cell>
          <cell r="S79">
            <v>10</v>
          </cell>
          <cell r="T79">
            <v>8.2861821070784973</v>
          </cell>
          <cell r="U79">
            <v>5.3795996667118802</v>
          </cell>
          <cell r="X79">
            <v>12.270199999999999</v>
          </cell>
          <cell r="Y79">
            <v>11.803799999999999</v>
          </cell>
          <cell r="Z79">
            <v>8.3889999999999993</v>
          </cell>
          <cell r="AA79" t="str">
            <v>к</v>
          </cell>
          <cell r="AB79" t="e">
            <v>#N/A</v>
          </cell>
        </row>
        <row r="80">
          <cell r="A80" t="str">
            <v>6650 СОЧНЫЕ С СЫРОМ ПМ сар п/о мгс 1*3  ОСТАНКИНО</v>
          </cell>
          <cell r="B80" t="str">
            <v>кг</v>
          </cell>
          <cell r="C80">
            <v>76.471000000000004</v>
          </cell>
          <cell r="D80">
            <v>47.902000000000001</v>
          </cell>
          <cell r="E80">
            <v>44.865000000000002</v>
          </cell>
          <cell r="F80">
            <v>53.898000000000003</v>
          </cell>
          <cell r="G80">
            <v>1</v>
          </cell>
          <cell r="H80" t="e">
            <v>#N/A</v>
          </cell>
          <cell r="I80">
            <v>42</v>
          </cell>
          <cell r="J80">
            <v>2.865000000000002</v>
          </cell>
          <cell r="K80">
            <v>0</v>
          </cell>
          <cell r="L80">
            <v>0</v>
          </cell>
          <cell r="M80">
            <v>0</v>
          </cell>
          <cell r="R80">
            <v>8.9730000000000008</v>
          </cell>
          <cell r="S80">
            <v>20</v>
          </cell>
          <cell r="T80">
            <v>8.2355956759166382</v>
          </cell>
          <cell r="U80">
            <v>6.0066867268472084</v>
          </cell>
          <cell r="X80">
            <v>11.7014</v>
          </cell>
          <cell r="Y80">
            <v>9.5953999999999997</v>
          </cell>
          <cell r="Z80">
            <v>9.6219999999999999</v>
          </cell>
          <cell r="AA80" t="str">
            <v>к</v>
          </cell>
          <cell r="AB80" t="e">
            <v>#N/A</v>
          </cell>
        </row>
        <row r="81">
          <cell r="A81" t="str">
            <v>6652 ШПИКАЧКИ СОЧНЫЕ С БЕКОНОМ п/о мгс 1*3  ОСТАНКИНО</v>
          </cell>
          <cell r="B81" t="str">
            <v>кг</v>
          </cell>
          <cell r="C81">
            <v>39.49</v>
          </cell>
          <cell r="D81">
            <v>7.2859999999999996</v>
          </cell>
          <cell r="E81">
            <v>33.890999999999998</v>
          </cell>
          <cell r="F81">
            <v>8.4740000000000002</v>
          </cell>
          <cell r="G81">
            <v>0</v>
          </cell>
          <cell r="H81" t="e">
            <v>#N/A</v>
          </cell>
          <cell r="I81">
            <v>32</v>
          </cell>
          <cell r="J81">
            <v>1.8909999999999982</v>
          </cell>
          <cell r="K81">
            <v>0</v>
          </cell>
          <cell r="L81">
            <v>0</v>
          </cell>
          <cell r="M81">
            <v>0</v>
          </cell>
          <cell r="R81">
            <v>6.7782</v>
          </cell>
          <cell r="T81">
            <v>1.2501844147413768</v>
          </cell>
          <cell r="U81">
            <v>1.2501844147413768</v>
          </cell>
          <cell r="X81">
            <v>8.4798000000000009</v>
          </cell>
          <cell r="Y81">
            <v>6.9938000000000002</v>
          </cell>
          <cell r="Z81">
            <v>8.49</v>
          </cell>
          <cell r="AA81" t="str">
            <v>вывод</v>
          </cell>
          <cell r="AB81" t="e">
            <v>#N/A</v>
          </cell>
        </row>
        <row r="82">
          <cell r="A82" t="str">
            <v>6658 АРОМАТНАЯ С ЧЕСНОЧКОМ СН в/к мтс 0.330кг  ОСТАНКИНО</v>
          </cell>
          <cell r="B82" t="str">
            <v>шт</v>
          </cell>
          <cell r="C82">
            <v>134</v>
          </cell>
          <cell r="D82">
            <v>48</v>
          </cell>
          <cell r="E82">
            <v>60</v>
          </cell>
          <cell r="F82">
            <v>119</v>
          </cell>
          <cell r="G82">
            <v>0.33</v>
          </cell>
          <cell r="H82" t="e">
            <v>#N/A</v>
          </cell>
          <cell r="I82">
            <v>63</v>
          </cell>
          <cell r="J82">
            <v>-3</v>
          </cell>
          <cell r="K82">
            <v>0</v>
          </cell>
          <cell r="L82">
            <v>0</v>
          </cell>
          <cell r="M82">
            <v>0</v>
          </cell>
          <cell r="R82">
            <v>12</v>
          </cell>
          <cell r="T82">
            <v>9.9166666666666661</v>
          </cell>
          <cell r="U82">
            <v>9.9166666666666661</v>
          </cell>
          <cell r="X82">
            <v>19.399999999999999</v>
          </cell>
          <cell r="Y82">
            <v>9.6</v>
          </cell>
          <cell r="Z82">
            <v>11</v>
          </cell>
          <cell r="AA82" t="str">
            <v>костик</v>
          </cell>
          <cell r="AB82" t="e">
            <v>#N/A</v>
          </cell>
        </row>
        <row r="83">
          <cell r="A83" t="str">
            <v>6666 БОЯНСКАЯ Папа может п/к в/у 0,28кг 8 шт. ОСТАНКИНО</v>
          </cell>
          <cell r="B83" t="str">
            <v>шт</v>
          </cell>
          <cell r="D83">
            <v>1480</v>
          </cell>
          <cell r="E83">
            <v>4</v>
          </cell>
          <cell r="F83">
            <v>1475</v>
          </cell>
          <cell r="G83">
            <v>0</v>
          </cell>
          <cell r="H83" t="e">
            <v>#N/A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R83">
            <v>0.8</v>
          </cell>
          <cell r="T83">
            <v>1843.75</v>
          </cell>
          <cell r="U83">
            <v>1843.75</v>
          </cell>
          <cell r="X83">
            <v>0</v>
          </cell>
          <cell r="Y83">
            <v>0</v>
          </cell>
          <cell r="Z83">
            <v>4</v>
          </cell>
          <cell r="AA83" t="e">
            <v>#N/A</v>
          </cell>
          <cell r="AB83" t="e">
            <v>#N/A</v>
          </cell>
        </row>
        <row r="84">
          <cell r="A84" t="str">
            <v>6669 ВЕНСКАЯ САЛЯМИ п/к в/у 0.28кг 8шт  ОСТАНКИНО</v>
          </cell>
          <cell r="B84" t="str">
            <v>шт</v>
          </cell>
          <cell r="C84">
            <v>783</v>
          </cell>
          <cell r="D84">
            <v>702</v>
          </cell>
          <cell r="E84">
            <v>633</v>
          </cell>
          <cell r="F84">
            <v>835</v>
          </cell>
          <cell r="G84">
            <v>0.28000000000000003</v>
          </cell>
          <cell r="H84" t="e">
            <v>#N/A</v>
          </cell>
          <cell r="I84">
            <v>639</v>
          </cell>
          <cell r="J84">
            <v>-6</v>
          </cell>
          <cell r="K84">
            <v>0</v>
          </cell>
          <cell r="L84">
            <v>0</v>
          </cell>
          <cell r="M84">
            <v>0</v>
          </cell>
          <cell r="R84">
            <v>126.6</v>
          </cell>
          <cell r="S84">
            <v>320</v>
          </cell>
          <cell r="T84">
            <v>9.1232227488151665</v>
          </cell>
          <cell r="U84">
            <v>6.5955766192733023</v>
          </cell>
          <cell r="X84">
            <v>165.6</v>
          </cell>
          <cell r="Y84">
            <v>102</v>
          </cell>
          <cell r="Z84">
            <v>208</v>
          </cell>
          <cell r="AA84" t="e">
            <v>#N/A</v>
          </cell>
          <cell r="AB84" t="e">
            <v>#N/A</v>
          </cell>
        </row>
        <row r="85">
          <cell r="A85" t="str">
            <v>6683 СЕРВЕЛАТ ЗЕРНИСТЫЙ ПМ в/к в/у 0,35кг  ОСТАНКИНО</v>
          </cell>
          <cell r="B85" t="str">
            <v>шт</v>
          </cell>
          <cell r="C85">
            <v>2767</v>
          </cell>
          <cell r="D85">
            <v>6508</v>
          </cell>
          <cell r="E85">
            <v>3285</v>
          </cell>
          <cell r="F85">
            <v>5714</v>
          </cell>
          <cell r="G85">
            <v>0.35</v>
          </cell>
          <cell r="H85" t="e">
            <v>#N/A</v>
          </cell>
          <cell r="I85">
            <v>3333</v>
          </cell>
          <cell r="J85">
            <v>-48</v>
          </cell>
          <cell r="K85">
            <v>0</v>
          </cell>
          <cell r="L85">
            <v>0</v>
          </cell>
          <cell r="M85">
            <v>0</v>
          </cell>
          <cell r="R85">
            <v>657</v>
          </cell>
          <cell r="S85">
            <v>800</v>
          </cell>
          <cell r="T85">
            <v>9.9147640791476412</v>
          </cell>
          <cell r="U85">
            <v>8.6971080669710812</v>
          </cell>
          <cell r="X85">
            <v>1037.8</v>
          </cell>
          <cell r="Y85">
            <v>880.4</v>
          </cell>
          <cell r="Z85">
            <v>719</v>
          </cell>
          <cell r="AA85" t="e">
            <v>#N/A</v>
          </cell>
          <cell r="AB85" t="e">
            <v>#N/A</v>
          </cell>
        </row>
        <row r="86">
          <cell r="A86" t="str">
            <v>6684 СЕРВЕЛАТ КАРЕЛЬСКИЙ ПМ в/к в/у 0.28кг  ОСТАНКИНО</v>
          </cell>
          <cell r="B86" t="str">
            <v>шт</v>
          </cell>
          <cell r="C86">
            <v>411</v>
          </cell>
          <cell r="D86">
            <v>4693</v>
          </cell>
          <cell r="E86">
            <v>2632</v>
          </cell>
          <cell r="F86">
            <v>2408</v>
          </cell>
          <cell r="G86">
            <v>0.28000000000000003</v>
          </cell>
          <cell r="H86" t="e">
            <v>#N/A</v>
          </cell>
          <cell r="I86">
            <v>2690</v>
          </cell>
          <cell r="J86">
            <v>-58</v>
          </cell>
          <cell r="K86">
            <v>1400</v>
          </cell>
          <cell r="L86">
            <v>200</v>
          </cell>
          <cell r="M86">
            <v>0</v>
          </cell>
          <cell r="R86">
            <v>526.4</v>
          </cell>
          <cell r="S86">
            <v>1200</v>
          </cell>
          <cell r="T86">
            <v>9.8936170212765955</v>
          </cell>
          <cell r="U86">
            <v>4.5744680851063828</v>
          </cell>
          <cell r="X86">
            <v>622.4</v>
          </cell>
          <cell r="Y86">
            <v>664.8</v>
          </cell>
          <cell r="Z86">
            <v>619</v>
          </cell>
          <cell r="AA86" t="str">
            <v>???</v>
          </cell>
          <cell r="AB86" t="e">
            <v>#N/A</v>
          </cell>
        </row>
        <row r="87">
          <cell r="A87" t="str">
            <v>6689 СЕРВЕЛАТ ОХОТНИЧИЙ ПМ в/к в/у 0,35кг 8шт  ОСТАНКИНО</v>
          </cell>
          <cell r="B87" t="str">
            <v>шт</v>
          </cell>
          <cell r="C87">
            <v>3142</v>
          </cell>
          <cell r="D87">
            <v>3907</v>
          </cell>
          <cell r="E87">
            <v>3004</v>
          </cell>
          <cell r="F87">
            <v>3962</v>
          </cell>
          <cell r="G87">
            <v>0.35</v>
          </cell>
          <cell r="H87" t="e">
            <v>#N/A</v>
          </cell>
          <cell r="I87">
            <v>3059</v>
          </cell>
          <cell r="J87">
            <v>-55</v>
          </cell>
          <cell r="K87">
            <v>1400</v>
          </cell>
          <cell r="L87">
            <v>400</v>
          </cell>
          <cell r="M87">
            <v>600</v>
          </cell>
          <cell r="R87">
            <v>600.79999999999995</v>
          </cell>
          <cell r="S87">
            <v>600</v>
          </cell>
          <cell r="T87">
            <v>11.587882822902797</v>
          </cell>
          <cell r="U87">
            <v>6.5945406125166448</v>
          </cell>
          <cell r="X87">
            <v>758</v>
          </cell>
          <cell r="Y87">
            <v>879.4</v>
          </cell>
          <cell r="Z87">
            <v>715</v>
          </cell>
          <cell r="AA87" t="e">
            <v>#N/A</v>
          </cell>
          <cell r="AB87" t="e">
            <v>#N/A</v>
          </cell>
        </row>
        <row r="88">
          <cell r="A88" t="str">
            <v>6692 СЕРВЕЛАТ ПРИМА в/к в/у 0.28кг 8шт.  ОСТАНКИНО</v>
          </cell>
          <cell r="B88" t="str">
            <v>шт</v>
          </cell>
          <cell r="C88">
            <v>280</v>
          </cell>
          <cell r="D88">
            <v>885</v>
          </cell>
          <cell r="E88">
            <v>785</v>
          </cell>
          <cell r="F88">
            <v>369</v>
          </cell>
          <cell r="G88">
            <v>0.28000000000000003</v>
          </cell>
          <cell r="H88" t="e">
            <v>#N/A</v>
          </cell>
          <cell r="I88">
            <v>796</v>
          </cell>
          <cell r="J88">
            <v>-11</v>
          </cell>
          <cell r="K88">
            <v>600</v>
          </cell>
          <cell r="L88">
            <v>200</v>
          </cell>
          <cell r="M88">
            <v>0</v>
          </cell>
          <cell r="R88">
            <v>157</v>
          </cell>
          <cell r="S88">
            <v>320</v>
          </cell>
          <cell r="T88">
            <v>9.4840764331210199</v>
          </cell>
          <cell r="U88">
            <v>2.3503184713375798</v>
          </cell>
          <cell r="X88">
            <v>152.6</v>
          </cell>
          <cell r="Y88">
            <v>194.4</v>
          </cell>
          <cell r="Z88">
            <v>160</v>
          </cell>
          <cell r="AA88" t="e">
            <v>#N/A</v>
          </cell>
          <cell r="AB88" t="e">
            <v>#N/A</v>
          </cell>
        </row>
        <row r="89">
          <cell r="A89" t="str">
            <v>6697 СЕРВЕЛАТ ФИНСКИЙ ПМ в/к в/у 0,35кг 8шт.  ОСТАНКИНО</v>
          </cell>
          <cell r="B89" t="str">
            <v>шт</v>
          </cell>
          <cell r="C89">
            <v>3259</v>
          </cell>
          <cell r="D89">
            <v>6731</v>
          </cell>
          <cell r="E89">
            <v>4070</v>
          </cell>
          <cell r="F89">
            <v>5837</v>
          </cell>
          <cell r="G89">
            <v>0.35</v>
          </cell>
          <cell r="H89" t="e">
            <v>#N/A</v>
          </cell>
          <cell r="I89">
            <v>4139</v>
          </cell>
          <cell r="J89">
            <v>-69</v>
          </cell>
          <cell r="K89">
            <v>1800</v>
          </cell>
          <cell r="L89">
            <v>600</v>
          </cell>
          <cell r="M89">
            <v>600</v>
          </cell>
          <cell r="R89">
            <v>814</v>
          </cell>
          <cell r="S89">
            <v>600</v>
          </cell>
          <cell r="T89">
            <v>11.593366093366093</v>
          </cell>
          <cell r="U89">
            <v>7.1707616707616708</v>
          </cell>
          <cell r="X89">
            <v>1123</v>
          </cell>
          <cell r="Y89">
            <v>1260.8</v>
          </cell>
          <cell r="Z89">
            <v>1046</v>
          </cell>
          <cell r="AA89" t="e">
            <v>#N/A</v>
          </cell>
          <cell r="AB8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01.09.2023 - 07.09.2023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96.484999999999999</v>
          </cell>
        </row>
        <row r="8">
          <cell r="A8" t="str">
            <v xml:space="preserve"> 004   Колбаса Вязанка со шпиком, вектор ВЕС, ПОКОМ</v>
          </cell>
          <cell r="F8">
            <v>110.504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837.62800000000004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52.95</v>
          </cell>
        </row>
        <row r="11">
          <cell r="A11" t="str">
            <v xml:space="preserve"> 016  Сосиски Вязанка Молочные, Вязанка вискофан  ВЕС.ПОКОМ</v>
          </cell>
          <cell r="F11">
            <v>530.9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1.3</v>
          </cell>
          <cell r="F12">
            <v>2214.9459999999999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</v>
          </cell>
          <cell r="F13">
            <v>254.71199999999999</v>
          </cell>
        </row>
        <row r="14">
          <cell r="A14" t="str">
            <v xml:space="preserve"> 020  Ветчина Столичная Вязанка, вектор 0.5кг, ПОКОМ</v>
          </cell>
          <cell r="D14">
            <v>1</v>
          </cell>
          <cell r="F14">
            <v>15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1</v>
          </cell>
          <cell r="F15">
            <v>942</v>
          </cell>
        </row>
        <row r="16">
          <cell r="A16" t="str">
            <v xml:space="preserve"> 022  Колбаса Вязанка со шпиком, вектор 0,5кг, ПОКОМ</v>
          </cell>
          <cell r="D16">
            <v>2</v>
          </cell>
          <cell r="F16">
            <v>257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314</v>
          </cell>
          <cell r="F17">
            <v>1763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2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53</v>
          </cell>
          <cell r="F19">
            <v>3621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1566</v>
          </cell>
          <cell r="F20">
            <v>6422</v>
          </cell>
        </row>
        <row r="21">
          <cell r="A21" t="str">
            <v xml:space="preserve"> 034  Сосиски Рубленые, Вязанка вискофан МГС, 0.5кг, ПОКОМ</v>
          </cell>
          <cell r="D21">
            <v>2</v>
          </cell>
          <cell r="F21">
            <v>309</v>
          </cell>
        </row>
        <row r="22">
          <cell r="A22" t="str">
            <v xml:space="preserve"> 043  Ветчина Нежная ТМ Особый рецепт, п/а, 0,4кг    ПОКОМ</v>
          </cell>
          <cell r="D22">
            <v>2</v>
          </cell>
          <cell r="F22">
            <v>148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6</v>
          </cell>
          <cell r="F23">
            <v>224</v>
          </cell>
        </row>
        <row r="24">
          <cell r="A24" t="str">
            <v xml:space="preserve"> 048  Колбаса Баварушка с балыком, в/у 0,35 кг срез, ТМ Стародворье ПОКОМ</v>
          </cell>
          <cell r="F24">
            <v>8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380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F26">
            <v>523</v>
          </cell>
        </row>
        <row r="27">
          <cell r="A27" t="str">
            <v xml:space="preserve"> 058  Колбаса Докторская Особая ТМ Особый рецепт,  0,5кг, ПОКОМ</v>
          </cell>
          <cell r="D27">
            <v>4</v>
          </cell>
          <cell r="F27">
            <v>403</v>
          </cell>
        </row>
        <row r="28">
          <cell r="A28" t="str">
            <v xml:space="preserve"> 059  Колбаса Докторская по-стародворски  0.5 кг, ПОКОМ</v>
          </cell>
          <cell r="F28">
            <v>4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D29">
            <v>3</v>
          </cell>
          <cell r="F29">
            <v>415</v>
          </cell>
        </row>
        <row r="30">
          <cell r="A30" t="str">
            <v xml:space="preserve"> 064  Колбаса Молочная Дугушка, вектор 0,4 кг, ТМ Стародворье  ПОКОМ</v>
          </cell>
          <cell r="D30">
            <v>2</v>
          </cell>
          <cell r="F30">
            <v>410</v>
          </cell>
        </row>
        <row r="31">
          <cell r="A31" t="str">
            <v xml:space="preserve"> 068  Колбаса Особая ТМ Особый рецепт, 0,5 кг, ПОКОМ</v>
          </cell>
          <cell r="D31">
            <v>2</v>
          </cell>
          <cell r="F31">
            <v>125</v>
          </cell>
        </row>
        <row r="32">
          <cell r="A32" t="str">
            <v xml:space="preserve"> 070  Колбаса Рубленая запеч Дугушка, вектор 0,35 кг, ТМ Стародворье    ПОКОМ</v>
          </cell>
          <cell r="F32">
            <v>3</v>
          </cell>
        </row>
        <row r="33">
          <cell r="A33" t="str">
            <v xml:space="preserve"> 079  Колбаса Сервелат Кремлевский,  0.35 кг, ПОКОМ</v>
          </cell>
          <cell r="F33">
            <v>176</v>
          </cell>
        </row>
        <row r="34">
          <cell r="A34" t="str">
            <v xml:space="preserve"> 083  Колбаса Швейцарская 0,17 кг., ШТ., сырокопченая   ПОКОМ</v>
          </cell>
          <cell r="D34">
            <v>11</v>
          </cell>
          <cell r="F34">
            <v>1559</v>
          </cell>
        </row>
        <row r="35">
          <cell r="A35" t="str">
            <v xml:space="preserve"> 084  Колбаски Баварские копченые, NDX в МГС 0,28 кг, ТМ Стародворье  ПОКОМ</v>
          </cell>
          <cell r="D35">
            <v>17</v>
          </cell>
          <cell r="F35">
            <v>3773</v>
          </cell>
        </row>
        <row r="36">
          <cell r="A36" t="str">
            <v xml:space="preserve"> 091  Сардельки Баварские, МГС 0.38кг, ТМ Стародворье  ПОКОМ</v>
          </cell>
          <cell r="D36">
            <v>6</v>
          </cell>
          <cell r="F36">
            <v>404</v>
          </cell>
        </row>
        <row r="37">
          <cell r="A37" t="str">
            <v xml:space="preserve"> 092  Сосиски Баварские с сыром,  0.42кг,ПОКОМ</v>
          </cell>
          <cell r="D37">
            <v>2831</v>
          </cell>
          <cell r="F37">
            <v>7437</v>
          </cell>
        </row>
        <row r="38">
          <cell r="A38" t="str">
            <v xml:space="preserve"> 096  Сосиски Баварские,  0.42кг,ПОКОМ</v>
          </cell>
          <cell r="D38">
            <v>3020</v>
          </cell>
          <cell r="F38">
            <v>10451</v>
          </cell>
        </row>
        <row r="39">
          <cell r="A39" t="str">
            <v xml:space="preserve"> 097  Сосиски Баварские,  0.84кг, БАВАРУШКИ ПОКОМ</v>
          </cell>
          <cell r="F39">
            <v>1</v>
          </cell>
        </row>
        <row r="40">
          <cell r="A40" t="str">
            <v xml:space="preserve"> 099  Сосиски Баварушки с сочным окороком,  0.42кг, БАВАРУШКА ПОКОМ</v>
          </cell>
          <cell r="F40">
            <v>2</v>
          </cell>
        </row>
        <row r="41">
          <cell r="A41" t="str">
            <v xml:space="preserve"> 115  Колбаса Салями Филейбургская зернистая, в/у 0,35 кг срез, БАВАРУШКА ПОКОМ</v>
          </cell>
          <cell r="D41">
            <v>5</v>
          </cell>
          <cell r="F41">
            <v>2360</v>
          </cell>
        </row>
        <row r="42">
          <cell r="A42" t="str">
            <v xml:space="preserve"> 116  Колбаса Балыкбурская с копченым балыком, в/у 0,35 кг срез, БАВАРУШКА ПОКОМ</v>
          </cell>
          <cell r="D42">
            <v>5</v>
          </cell>
          <cell r="F42">
            <v>421</v>
          </cell>
        </row>
        <row r="43">
          <cell r="A43" t="str">
            <v xml:space="preserve"> 117  Колбаса Сервелат Филейбургский с ароматными пряностями, в/у 0,35 кг срез, БАВАРУШКА ПОКОМ</v>
          </cell>
          <cell r="D43">
            <v>669</v>
          </cell>
          <cell r="F43">
            <v>1377</v>
          </cell>
        </row>
        <row r="44">
          <cell r="A44" t="str">
            <v xml:space="preserve"> 118  Колбаса Сервелат Филейбургский с филе сочного окорока, в/у 0,35 кг срез, БАВАРУШКА ПОКОМ</v>
          </cell>
          <cell r="F44">
            <v>1792</v>
          </cell>
        </row>
        <row r="45">
          <cell r="A45" t="str">
            <v xml:space="preserve"> 119  Паштет печеночный Гусь со вкусом гусиного мяса, 0,1 кг ПОКОМ</v>
          </cell>
          <cell r="F45">
            <v>16</v>
          </cell>
        </row>
        <row r="46">
          <cell r="A46" t="str">
            <v xml:space="preserve"> 120  Паштет печеночный Копченый бекон со вкусом копченого бекона 0,1 кг ПОКОМ</v>
          </cell>
          <cell r="F46">
            <v>16</v>
          </cell>
        </row>
        <row r="47">
          <cell r="A47" t="str">
            <v xml:space="preserve"> 200  Ветчина Дугушка ТМ Стародворье, вектор в/у    ПОКОМ</v>
          </cell>
          <cell r="D47">
            <v>1.6</v>
          </cell>
          <cell r="F47">
            <v>633.42600000000004</v>
          </cell>
        </row>
        <row r="48">
          <cell r="A48" t="str">
            <v xml:space="preserve"> 201  Ветчина Нежная ТМ Особый рецепт, (2,5кг), ПОКОМ</v>
          </cell>
          <cell r="D48">
            <v>32.500999999999998</v>
          </cell>
          <cell r="F48">
            <v>5465.2640000000001</v>
          </cell>
        </row>
        <row r="49">
          <cell r="A49" t="str">
            <v xml:space="preserve"> 215  Колбаса Докторская ГОСТ Дугушка, ВЕС, ТМ Стародворье ПОКОМ</v>
          </cell>
          <cell r="F49">
            <v>375.71800000000002</v>
          </cell>
        </row>
        <row r="50">
          <cell r="A50" t="str">
            <v xml:space="preserve"> 217  Колбаса Докторская Дугушка, ВЕС, НЕ ГОСТ, ТМ Стародворье ПОКОМ</v>
          </cell>
          <cell r="D50">
            <v>1.6</v>
          </cell>
          <cell r="F50">
            <v>829.55700000000002</v>
          </cell>
        </row>
        <row r="51">
          <cell r="A51" t="str">
            <v xml:space="preserve"> 218  Колбаса Докторская оригинальная ТМ Особый рецепт БОЛЬШОЙ БАТОН, п/а ВЕС, ТМ Стародворье ПОКОМ</v>
          </cell>
          <cell r="D51">
            <v>5</v>
          </cell>
          <cell r="F51">
            <v>343.31299999999999</v>
          </cell>
        </row>
        <row r="52">
          <cell r="A52" t="str">
            <v xml:space="preserve"> 219  Колбаса Докторская Особая ТМ Особый рецепт, ВЕС  ПОКОМ</v>
          </cell>
          <cell r="D52">
            <v>45.005000000000003</v>
          </cell>
          <cell r="F52">
            <v>10168.471</v>
          </cell>
        </row>
        <row r="53">
          <cell r="A53" t="str">
            <v xml:space="preserve"> 220  Колбаса Докторская по-стародворски, амифлекс, ВЕС,   ПОКОМ</v>
          </cell>
          <cell r="F53">
            <v>274.327</v>
          </cell>
        </row>
        <row r="54">
          <cell r="A54" t="str">
            <v xml:space="preserve"> 225  Колбаса Дугушка со шпиком, ВЕС, ТМ Стародворье   ПОКОМ</v>
          </cell>
          <cell r="F54">
            <v>123.11799999999999</v>
          </cell>
        </row>
        <row r="55">
          <cell r="A55" t="str">
            <v xml:space="preserve"> 226  Колбаса Княжеская, с/к белков.обол в термоусад. пакете, ВЕС, ТМ Стародворье ПОКОМ</v>
          </cell>
          <cell r="F55">
            <v>1.3</v>
          </cell>
        </row>
        <row r="56">
          <cell r="A56" t="str">
            <v xml:space="preserve"> 229  Колбаса Молочная Дугушка, в/у, ВЕС, ТМ Стародворье   ПОКОМ</v>
          </cell>
          <cell r="D56">
            <v>1.6</v>
          </cell>
          <cell r="F56">
            <v>702.59100000000001</v>
          </cell>
        </row>
        <row r="57">
          <cell r="A57" t="str">
            <v xml:space="preserve"> 230  Колбаса Молочная Особая ТМ Особый рецепт, п/а, ВЕС. ПОКОМ</v>
          </cell>
          <cell r="D57">
            <v>7.5010000000000003</v>
          </cell>
          <cell r="F57">
            <v>5485.0739999999996</v>
          </cell>
        </row>
        <row r="58">
          <cell r="A58" t="str">
            <v xml:space="preserve"> 235  Колбаса Особая ТМ Особый рецепт, ВЕС, ТМ Стародворье ПОКОМ</v>
          </cell>
          <cell r="D58">
            <v>10.000999999999999</v>
          </cell>
          <cell r="F58">
            <v>5278.4030000000002</v>
          </cell>
        </row>
        <row r="59">
          <cell r="A59" t="str">
            <v xml:space="preserve"> 236  Колбаса Рубленая ЗАПЕЧ. Дугушка ТМ Стародворье, вектор, в/к    ПОКОМ</v>
          </cell>
          <cell r="D59">
            <v>1.6</v>
          </cell>
          <cell r="F59">
            <v>401.75</v>
          </cell>
        </row>
        <row r="60">
          <cell r="A60" t="str">
            <v xml:space="preserve"> 238  Колбаса Салями Баварушка зернистая, оболочка фиброуз, ВЕС, ТС Баварушка  ПОКОМ</v>
          </cell>
          <cell r="F60">
            <v>0.9</v>
          </cell>
        </row>
        <row r="61">
          <cell r="A61" t="str">
            <v xml:space="preserve"> 239  Колбаса Салями запеч Дугушка, оболочка вектор, ВЕС, ТМ Стародворье  ПОКОМ</v>
          </cell>
          <cell r="D61">
            <v>0.8</v>
          </cell>
          <cell r="F61">
            <v>443.61399999999998</v>
          </cell>
        </row>
        <row r="62">
          <cell r="A62" t="str">
            <v xml:space="preserve"> 240  Колбаса Салями охотничья, ВЕС. ПОКОМ</v>
          </cell>
          <cell r="F62">
            <v>29.675000000000001</v>
          </cell>
        </row>
        <row r="63">
          <cell r="A63" t="str">
            <v xml:space="preserve"> 242  Колбаса Сервелат ЗАПЕЧ.Дугушка ТМ Стародворье, вектор, в/к     ПОКОМ</v>
          </cell>
          <cell r="D63">
            <v>0.8</v>
          </cell>
          <cell r="F63">
            <v>704.35500000000002</v>
          </cell>
        </row>
        <row r="64">
          <cell r="A64" t="str">
            <v xml:space="preserve"> 243  Колбаса Сервелат Зернистый, ВЕС.  ПОКОМ</v>
          </cell>
          <cell r="F64">
            <v>37.857999999999997</v>
          </cell>
        </row>
        <row r="65">
          <cell r="A65" t="str">
            <v xml:space="preserve"> 244  Колбаса Сервелат Кремлевский, ВЕС. ПОКОМ</v>
          </cell>
          <cell r="F65">
            <v>5.9</v>
          </cell>
        </row>
        <row r="66">
          <cell r="A66" t="str">
            <v xml:space="preserve"> 247  Сардельки Нежные, ВЕС.  ПОКОМ</v>
          </cell>
          <cell r="F66">
            <v>170.05799999999999</v>
          </cell>
        </row>
        <row r="67">
          <cell r="A67" t="str">
            <v xml:space="preserve"> 248  Сардельки Сочные ТМ Особый рецепт,   ПОКОМ</v>
          </cell>
          <cell r="D67">
            <v>11.3</v>
          </cell>
          <cell r="F67">
            <v>289.69099999999997</v>
          </cell>
        </row>
        <row r="68">
          <cell r="A68" t="str">
            <v xml:space="preserve"> 250  Сардельки стародворские с говядиной в обол. NDX, ВЕС. ПОКОМ</v>
          </cell>
          <cell r="F68">
            <v>1476.779</v>
          </cell>
        </row>
        <row r="69">
          <cell r="A69" t="str">
            <v xml:space="preserve"> 255  Сосиски Молочные для завтрака ТМ Особый рецепт, п/а МГС, ВЕС, ТМ Стародворье  ПОКОМ</v>
          </cell>
          <cell r="F69">
            <v>86.361000000000004</v>
          </cell>
        </row>
        <row r="70">
          <cell r="A70" t="str">
            <v xml:space="preserve"> 257  Сосиски Молочные оригинальные ТМ Особый рецепт, ВЕС.   ПОКОМ</v>
          </cell>
          <cell r="F70">
            <v>307.60700000000003</v>
          </cell>
        </row>
        <row r="71">
          <cell r="A71" t="str">
            <v xml:space="preserve"> 263  Шпикачки Стародворские, ВЕС.  ПОКОМ</v>
          </cell>
          <cell r="F71">
            <v>149.714</v>
          </cell>
        </row>
        <row r="72">
          <cell r="A72" t="str">
            <v xml:space="preserve"> 265  Колбаса Балыкбургская, ВЕС, ТМ Баварушка  ПОКОМ</v>
          </cell>
          <cell r="D72">
            <v>1.4019999999999999</v>
          </cell>
          <cell r="F72">
            <v>640.68399999999997</v>
          </cell>
        </row>
        <row r="73">
          <cell r="A73" t="str">
            <v xml:space="preserve"> 266  Колбаса Филейбургская с сочным окороком, ВЕС, ТМ Баварушка  ПОКОМ</v>
          </cell>
          <cell r="D73">
            <v>1.4019999999999999</v>
          </cell>
          <cell r="F73">
            <v>622.89700000000005</v>
          </cell>
        </row>
        <row r="74">
          <cell r="A74" t="str">
            <v xml:space="preserve"> 267  Колбаса Салями Филейбургская зернистая, оболочка фиброуз, ВЕС, ТМ Баварушка  ПОКОМ</v>
          </cell>
          <cell r="D74">
            <v>1.4019999999999999</v>
          </cell>
          <cell r="F74">
            <v>566.46600000000001</v>
          </cell>
        </row>
        <row r="75">
          <cell r="A75" t="str">
            <v xml:space="preserve"> 272  Колбаса Сервелат Филедворский, фиброуз, в/у 0,35 кг срез,  ПОКОМ</v>
          </cell>
          <cell r="D75">
            <v>13</v>
          </cell>
          <cell r="F75">
            <v>2010</v>
          </cell>
        </row>
        <row r="76">
          <cell r="A76" t="str">
            <v xml:space="preserve"> 273  Сосиски Сочинки с сочной грудинкой, МГС 0.4кг,   ПОКОМ</v>
          </cell>
          <cell r="D76">
            <v>11</v>
          </cell>
          <cell r="F76">
            <v>6182</v>
          </cell>
        </row>
        <row r="77">
          <cell r="A77" t="str">
            <v xml:space="preserve"> 275  Колбаса полусухая Царедворская 0,15 кг., ШТ.,   ПОКОМ</v>
          </cell>
          <cell r="F77">
            <v>8</v>
          </cell>
        </row>
        <row r="78">
          <cell r="A78" t="str">
            <v xml:space="preserve"> 276  Колбаса Сливушка ТМ Вязанка в оболочке полиамид 0,45 кг  ПОКОМ</v>
          </cell>
          <cell r="D78">
            <v>7</v>
          </cell>
          <cell r="F78">
            <v>4003</v>
          </cell>
        </row>
        <row r="79">
          <cell r="A79" t="str">
            <v xml:space="preserve"> 281  Сосиски Молочные для завтрака ТМ Особый рецепт, 0,4кг  ПОКОМ</v>
          </cell>
          <cell r="F79">
            <v>43</v>
          </cell>
        </row>
        <row r="80">
          <cell r="A80" t="str">
            <v xml:space="preserve"> 283  Сосиски Сочинки, ВЕС, ТМ Стародворье ПОКОМ</v>
          </cell>
          <cell r="F80">
            <v>488.74599999999998</v>
          </cell>
        </row>
        <row r="81">
          <cell r="A81" t="str">
            <v xml:space="preserve"> 285  Паштет печеночный со слив.маслом ТМ Стародворье ламистер 0,1 кг  ПОКОМ</v>
          </cell>
          <cell r="D81">
            <v>2</v>
          </cell>
          <cell r="F81">
            <v>481</v>
          </cell>
        </row>
        <row r="82">
          <cell r="A82" t="str">
            <v xml:space="preserve"> 296  Колбаса Мясорубская с рубленой грудинкой 0,35кг срез ТМ Стародворье  ПОКОМ</v>
          </cell>
          <cell r="D82">
            <v>8</v>
          </cell>
          <cell r="F82">
            <v>1656</v>
          </cell>
        </row>
        <row r="83">
          <cell r="A83" t="str">
            <v xml:space="preserve"> 297  Колбаса Мясорубская с рубленой грудинкой ВЕС ТМ Стародворье  ПОКОМ</v>
          </cell>
          <cell r="D83">
            <v>0.70099999999999996</v>
          </cell>
          <cell r="F83">
            <v>327.22300000000001</v>
          </cell>
        </row>
        <row r="84">
          <cell r="A84" t="str">
            <v xml:space="preserve"> 301  Сосиски Сочинки по-баварски с сыром,  0.4кг, ТМ Стародворье  ПОКОМ</v>
          </cell>
          <cell r="D84">
            <v>14</v>
          </cell>
          <cell r="F84">
            <v>6096</v>
          </cell>
        </row>
        <row r="85">
          <cell r="A85" t="str">
            <v xml:space="preserve"> 302  Сосиски Сочинки по-баварски,  0.4кг, ТМ Стародворье  ПОКОМ</v>
          </cell>
          <cell r="D85">
            <v>8</v>
          </cell>
          <cell r="F85">
            <v>7067</v>
          </cell>
        </row>
        <row r="86">
          <cell r="A86" t="str">
            <v xml:space="preserve"> 303  Колбаса Мясорубская ТМ Стародворье с рубленой грудинкой в/у 0,4 кг срез  ПОКОМ</v>
          </cell>
          <cell r="F86">
            <v>2</v>
          </cell>
        </row>
        <row r="87">
          <cell r="A87" t="str">
            <v xml:space="preserve"> 304  Колбаса Салями Мясорубская с рубленным шпиком ВЕС ТМ Стародворье  ПОКОМ</v>
          </cell>
          <cell r="F87">
            <v>89.864999999999995</v>
          </cell>
        </row>
        <row r="88">
          <cell r="A88" t="str">
            <v xml:space="preserve"> 305  Колбаса Сервелат Мясорубский с мелкорубленным окороком в/у  ТМ Стародворье ВЕС   ПОКОМ</v>
          </cell>
          <cell r="F88">
            <v>102.17100000000001</v>
          </cell>
        </row>
        <row r="89">
          <cell r="A89" t="str">
            <v xml:space="preserve"> 306  Колбаса Салями Мясорубская с рубленым шпиком 0,35 кг срез ТМ Стародворье   Поком</v>
          </cell>
          <cell r="D89">
            <v>8</v>
          </cell>
          <cell r="F89">
            <v>1268</v>
          </cell>
        </row>
        <row r="90">
          <cell r="A90" t="str">
            <v xml:space="preserve"> 307  Колбаса Сервелат Мясорубский с мелкорубленным окороком 0,35 кг срез ТМ Стародворье   Поком</v>
          </cell>
          <cell r="D90">
            <v>15</v>
          </cell>
          <cell r="F90">
            <v>1917</v>
          </cell>
        </row>
        <row r="91">
          <cell r="A91" t="str">
            <v xml:space="preserve"> 309  Сосиски Сочинки с сыром 0,4 кг ТМ Стародворье  ПОКОМ</v>
          </cell>
          <cell r="D91">
            <v>2</v>
          </cell>
          <cell r="F91">
            <v>1520</v>
          </cell>
        </row>
        <row r="92">
          <cell r="A92" t="str">
            <v xml:space="preserve"> 312  Ветчина Филейская ВЕС ТМ  Вязанка ТС Столичная  ПОКОМ</v>
          </cell>
          <cell r="F92">
            <v>346.16199999999998</v>
          </cell>
        </row>
        <row r="93">
          <cell r="A93" t="str">
            <v xml:space="preserve"> 314  Крылышки копченые на решетке 0,3 кг ТМ Ядрена копоть  ПОКОМ</v>
          </cell>
          <cell r="F93">
            <v>89</v>
          </cell>
        </row>
        <row r="94">
          <cell r="A94" t="str">
            <v xml:space="preserve"> 315  Колбаса вареная Молокуша ТМ Вязанка ВЕС, ПОКОМ</v>
          </cell>
          <cell r="F94">
            <v>1152.4559999999999</v>
          </cell>
        </row>
        <row r="95">
          <cell r="A95" t="str">
            <v xml:space="preserve"> 316  Колбаса Нежная ТМ Зареченские ВЕС  ПОКОМ</v>
          </cell>
          <cell r="F95">
            <v>143.315</v>
          </cell>
        </row>
        <row r="96">
          <cell r="A96" t="str">
            <v xml:space="preserve"> 317 Колбаса Сервелат Рижский ТМ Зареченские, ВЕС  ПОКОМ</v>
          </cell>
          <cell r="F96">
            <v>19.193000000000001</v>
          </cell>
        </row>
        <row r="97">
          <cell r="A97" t="str">
            <v xml:space="preserve"> 318  Сосиски Датские ТМ Зареченские, ВЕС  ПОКОМ</v>
          </cell>
          <cell r="D97">
            <v>46.8</v>
          </cell>
          <cell r="F97">
            <v>1928.3130000000001</v>
          </cell>
        </row>
        <row r="98">
          <cell r="A98" t="str">
            <v xml:space="preserve"> 319  Колбаса вареная Филейская ТМ Вязанка ТС Классическая, 0,45 кг. ПОКОМ</v>
          </cell>
          <cell r="D98">
            <v>613</v>
          </cell>
          <cell r="F98">
            <v>5573</v>
          </cell>
        </row>
        <row r="99">
          <cell r="A99" t="str">
            <v xml:space="preserve"> 322  Колбаса вареная Молокуша 0,45кг ТМ Вязанка  ПОКОМ</v>
          </cell>
          <cell r="D99">
            <v>900</v>
          </cell>
          <cell r="F99">
            <v>5821</v>
          </cell>
        </row>
        <row r="100">
          <cell r="A100" t="str">
            <v xml:space="preserve"> 324  Ветчина Филейская ТМ Вязанка Столичная 0,45 кг ПОКОМ</v>
          </cell>
          <cell r="D100">
            <v>4</v>
          </cell>
          <cell r="F100">
            <v>1377</v>
          </cell>
        </row>
        <row r="101">
          <cell r="A101" t="str">
            <v xml:space="preserve"> 325  Сосиски Сочинки по-баварски с сыром Стародворье, ВЕС ПОКОМ</v>
          </cell>
          <cell r="F101">
            <v>21.754999999999999</v>
          </cell>
        </row>
        <row r="102">
          <cell r="A102" t="str">
            <v xml:space="preserve"> 327  Сосиски Сочинки с сыром ТМ Стародворье, ВЕС ПОКОМ</v>
          </cell>
          <cell r="F102">
            <v>55.308999999999997</v>
          </cell>
        </row>
        <row r="103">
          <cell r="A103" t="str">
            <v xml:space="preserve"> 328  Сардельки Сочинки Стародворье ТМ  0,4 кг ПОКОМ</v>
          </cell>
          <cell r="F103">
            <v>92</v>
          </cell>
        </row>
        <row r="104">
          <cell r="A104" t="str">
            <v xml:space="preserve"> 329  Сардельки Сочинки с сыром Стародворье ТМ, 0,4 кг. ПОКОМ</v>
          </cell>
          <cell r="F104">
            <v>489</v>
          </cell>
        </row>
        <row r="105">
          <cell r="A105" t="str">
            <v xml:space="preserve"> 330  Колбаса вареная Филейская ТМ Вязанка ТС Классическая ВЕС  ПОКОМ</v>
          </cell>
          <cell r="F105">
            <v>1414.5619999999999</v>
          </cell>
        </row>
        <row r="106">
          <cell r="A106" t="str">
            <v xml:space="preserve"> 331  Сосиски Сочинки по-баварски ВЕС ТМ Стародворье  Поком</v>
          </cell>
          <cell r="F106">
            <v>22.707999999999998</v>
          </cell>
        </row>
        <row r="107">
          <cell r="A107" t="str">
            <v xml:space="preserve"> 333  Колбаса Балыковая, Вязанка фиброуз в/у, ВЕС ПОКОМ</v>
          </cell>
          <cell r="F107">
            <v>0.7</v>
          </cell>
        </row>
        <row r="108">
          <cell r="A108" t="str">
            <v xml:space="preserve"> 334  Паштет Любительский ТМ Стародворье ламистер 0,1 кг  ПОКОМ</v>
          </cell>
          <cell r="D108">
            <v>2</v>
          </cell>
          <cell r="F108">
            <v>433</v>
          </cell>
        </row>
        <row r="109">
          <cell r="A109" t="str">
            <v xml:space="preserve"> 341 Сосиски Сочинки Сливочные ТМ Стародворье ВЕС ПОКОМ</v>
          </cell>
          <cell r="F109">
            <v>44.304000000000002</v>
          </cell>
        </row>
        <row r="110">
          <cell r="A110" t="str">
            <v xml:space="preserve"> 342 Сосиски Сочинки Молочные ТМ Стародворье 0,4 кг ПОКОМ</v>
          </cell>
          <cell r="D110">
            <v>3</v>
          </cell>
          <cell r="F110">
            <v>1396</v>
          </cell>
        </row>
        <row r="111">
          <cell r="A111" t="str">
            <v xml:space="preserve"> 343 Сосиски Сочинки Сливочные ТМ Стародворье  0,4 кг</v>
          </cell>
          <cell r="D111">
            <v>3</v>
          </cell>
          <cell r="F111">
            <v>1208</v>
          </cell>
        </row>
        <row r="112">
          <cell r="A112" t="str">
            <v xml:space="preserve"> 344  Колбаса Сочинка по-европейски с сочной грудинкой ТМ Стародворье, ВЕС ПОКОМ</v>
          </cell>
          <cell r="D112">
            <v>0.70099999999999996</v>
          </cell>
          <cell r="F112">
            <v>386.827</v>
          </cell>
        </row>
        <row r="113">
          <cell r="A113" t="str">
            <v xml:space="preserve"> 345  Колбаса Сочинка по-фински с сочным окроком ТМ Стародворье ВЕС ПОКОМ</v>
          </cell>
          <cell r="D113">
            <v>0.70099999999999996</v>
          </cell>
          <cell r="F113">
            <v>432.42099999999999</v>
          </cell>
        </row>
        <row r="114">
          <cell r="A114" t="str">
            <v xml:space="preserve"> 346  Колбаса Сочинка зернистая с сочной грудинкой ТМ Стародворье.ВЕС ПОКОМ</v>
          </cell>
          <cell r="D114">
            <v>34.100999999999999</v>
          </cell>
          <cell r="F114">
            <v>747.60599999999999</v>
          </cell>
        </row>
        <row r="115">
          <cell r="A115" t="str">
            <v xml:space="preserve"> 347  Колбаса Сочинка рубленая с сочным окороком ТМ Стародворье ВЕС ПОКОМ</v>
          </cell>
          <cell r="D115">
            <v>0.70099999999999996</v>
          </cell>
          <cell r="F115">
            <v>567.30499999999995</v>
          </cell>
        </row>
        <row r="116">
          <cell r="A116" t="str">
            <v xml:space="preserve"> 348  Колбаса Молочная оригинальная ТМ Особый рецепт. большой батон, ВЕС ПОКОМ</v>
          </cell>
          <cell r="F116">
            <v>74.010000000000005</v>
          </cell>
        </row>
        <row r="117">
          <cell r="A117" t="str">
            <v xml:space="preserve"> 349  Сосиски Сочные без свинины ТМ Особый рецепт, ВЕС ПОКОМ</v>
          </cell>
          <cell r="F117">
            <v>26.102</v>
          </cell>
        </row>
        <row r="118">
          <cell r="A118" t="str">
            <v xml:space="preserve"> 350  Сосиски Сочные без свинины ТМ Особый рецепт 0,4 кг. ПОКОМ</v>
          </cell>
          <cell r="D118">
            <v>2</v>
          </cell>
          <cell r="F118">
            <v>99</v>
          </cell>
        </row>
        <row r="119">
          <cell r="A119" t="str">
            <v xml:space="preserve"> 351  Колбаса Стародворская без Шпика 0,4 кг. ТМ Стародворье  ПОКОМ</v>
          </cell>
          <cell r="F119">
            <v>18</v>
          </cell>
        </row>
        <row r="120">
          <cell r="A120" t="str">
            <v xml:space="preserve"> 352  Ветчина Нежная с нежным филе 0,4 кг ТМ Особый рецепт  ПОКОМ</v>
          </cell>
          <cell r="F120">
            <v>40</v>
          </cell>
        </row>
        <row r="121">
          <cell r="A121" t="str">
            <v xml:space="preserve"> 353  Колбаса Салями запеченная ТМ Стародворье ТС Дугушка. 0,6 кг ПОКОМ</v>
          </cell>
          <cell r="F121">
            <v>31</v>
          </cell>
        </row>
        <row r="122">
          <cell r="A122" t="str">
            <v xml:space="preserve"> 355  Колбаса Сервелат запеченный ТМ Стародворье ТС Дугушка. 0,6 кг. ПОКОМ</v>
          </cell>
          <cell r="F122">
            <v>37</v>
          </cell>
        </row>
        <row r="123">
          <cell r="A123" t="str">
            <v xml:space="preserve"> 364  Сардельки Филейские Вязанка ВЕС NDX ТМ Вязанка  ПОКОМ</v>
          </cell>
          <cell r="F123">
            <v>260.76900000000001</v>
          </cell>
        </row>
        <row r="124">
          <cell r="A124" t="str">
            <v xml:space="preserve"> 366 Колбаса Филейбургская зернистая 0,03 кг с/к нарезка. ТМ Баварушка  ПОКОМ</v>
          </cell>
          <cell r="F124">
            <v>123</v>
          </cell>
        </row>
        <row r="125">
          <cell r="A125" t="str">
            <v xml:space="preserve"> 367 Колбаса Балыкбургская с мраморным балыком и кориандра. 0,03кг нарезка ТМ Баварушка  ПОКОМ</v>
          </cell>
          <cell r="F125">
            <v>133</v>
          </cell>
        </row>
        <row r="126">
          <cell r="A126" t="str">
            <v xml:space="preserve"> 368 Колбаса Балыкбургская с мраморным балыком 0,13 кг. ТМ Баварушка  ПОКОМ</v>
          </cell>
          <cell r="F126">
            <v>114</v>
          </cell>
        </row>
        <row r="127">
          <cell r="A127" t="str">
            <v xml:space="preserve"> 372  Ветчина Сочинка ТМ Стародворье. ВЕС ПОКОМ</v>
          </cell>
          <cell r="F127">
            <v>61.901000000000003</v>
          </cell>
        </row>
        <row r="128">
          <cell r="A128" t="str">
            <v xml:space="preserve"> 373 Колбаса вареная Сочинка ТМ Стародворье ВЕС ПОКОМ</v>
          </cell>
          <cell r="F128">
            <v>106.203</v>
          </cell>
        </row>
        <row r="129">
          <cell r="A129" t="str">
            <v xml:space="preserve"> 376  Колбаса Докторская Дугушка 0,6кг ГОСТ ТМ Стародворье  ПОКОМ </v>
          </cell>
          <cell r="F129">
            <v>61</v>
          </cell>
        </row>
        <row r="130">
          <cell r="A130" t="str">
            <v xml:space="preserve"> 377  Колбаса Молочная Дугушка 0,6кг ТМ Стародворье  ПОКОМ</v>
          </cell>
          <cell r="F130">
            <v>51</v>
          </cell>
        </row>
        <row r="131">
          <cell r="A131" t="str">
            <v xml:space="preserve"> 380  Колбаса Филейбургская с филе сочного окорока 0,13кг с/в ТМ Баварушка  ПОКОМ</v>
          </cell>
          <cell r="F131">
            <v>135</v>
          </cell>
        </row>
        <row r="132">
          <cell r="A132" t="str">
            <v>1002 Ветчина По Швейцарскому рецепту 0,3 (Знаменский СГЦ)  МК</v>
          </cell>
          <cell r="D132">
            <v>78</v>
          </cell>
          <cell r="F132">
            <v>78</v>
          </cell>
        </row>
        <row r="133">
          <cell r="A133" t="str">
            <v>1003 Грудинка с/к (продукт из свинины мясной сырокопченый) (Знамениский СГЦ)  МК</v>
          </cell>
          <cell r="D133">
            <v>30.385999999999999</v>
          </cell>
          <cell r="F133">
            <v>30.385999999999999</v>
          </cell>
        </row>
        <row r="134">
          <cell r="A134" t="str">
            <v>1004 Рулька свиная бескостная в/к в/у (Знаменский СГЦ) МК</v>
          </cell>
          <cell r="D134">
            <v>39</v>
          </cell>
          <cell r="F134">
            <v>39</v>
          </cell>
        </row>
        <row r="135">
          <cell r="A135" t="str">
            <v>1008 Хлеб печеночный 0,3кг в/у ШТ (Знаменский СГЦ)  МК</v>
          </cell>
          <cell r="D135">
            <v>59</v>
          </cell>
          <cell r="F135">
            <v>59</v>
          </cell>
        </row>
        <row r="136">
          <cell r="A136" t="str">
            <v>1009 Мясо по домашнему в/у 0,35шт (Знаменский СГЦ)  МК</v>
          </cell>
          <cell r="D136">
            <v>100</v>
          </cell>
          <cell r="F136">
            <v>100</v>
          </cell>
        </row>
        <row r="137">
          <cell r="A137" t="str">
            <v>3215 ВЕТЧ.МЯСНАЯ Папа может п/о 0.4кг 8шт.    ОСТАНКИНО</v>
          </cell>
          <cell r="D137">
            <v>312</v>
          </cell>
          <cell r="F137">
            <v>312</v>
          </cell>
        </row>
        <row r="138">
          <cell r="A138" t="str">
            <v>3678 СОЧНЫЕ сос п/о мгс 2*2     ОСТАНКИНО</v>
          </cell>
          <cell r="D138">
            <v>1844.6</v>
          </cell>
          <cell r="F138">
            <v>1844.6</v>
          </cell>
        </row>
        <row r="139">
          <cell r="A139" t="str">
            <v>3717 СОЧНЫЕ сос п/о мгс 1*6 ОСТАНКИНО</v>
          </cell>
          <cell r="D139">
            <v>1311.3</v>
          </cell>
          <cell r="F139">
            <v>1311.3</v>
          </cell>
        </row>
        <row r="140">
          <cell r="A140" t="str">
            <v>4001 Колбаса вареная "Докторская Бистро" (колбасное изделие вареное из мяса птицы) (Микоян)   МК</v>
          </cell>
          <cell r="D140">
            <v>3</v>
          </cell>
          <cell r="F140">
            <v>3</v>
          </cell>
        </row>
        <row r="141">
          <cell r="A141" t="str">
            <v>4002 Колбаса Фрусто с/в шт 150 гр защ.среда (Микоян)   МК</v>
          </cell>
          <cell r="D141">
            <v>9</v>
          </cell>
          <cell r="F141">
            <v>9</v>
          </cell>
        </row>
        <row r="142">
          <cell r="A142" t="str">
            <v>4029 Колбаса Советская п/к 300гр (Микоян)  МК</v>
          </cell>
          <cell r="D142">
            <v>4</v>
          </cell>
          <cell r="F142">
            <v>4</v>
          </cell>
        </row>
        <row r="143">
          <cell r="A143" t="str">
            <v>4063 МЯСНАЯ Папа может вар п/о_Л   ОСТАНКИНО</v>
          </cell>
          <cell r="D143">
            <v>1461.58</v>
          </cell>
          <cell r="F143">
            <v>1461.58</v>
          </cell>
        </row>
        <row r="144">
          <cell r="A144" t="str">
            <v>4117 ЭКСТРА Папа может с/к в/у_Л   ОСТАНКИНО</v>
          </cell>
          <cell r="D144">
            <v>56.2</v>
          </cell>
          <cell r="F144">
            <v>56.2</v>
          </cell>
        </row>
        <row r="145">
          <cell r="A145" t="str">
            <v>4574 Мясная со шпиком Папа может вар п/о ОСТАНКИНО</v>
          </cell>
          <cell r="D145">
            <v>153.9</v>
          </cell>
          <cell r="F145">
            <v>153.9</v>
          </cell>
        </row>
        <row r="146">
          <cell r="A146" t="str">
            <v>4611 ВЕТЧ.ЛЮБИТЕЛЬСКАЯ п/о 0.4кг ОСТАНКИНО</v>
          </cell>
          <cell r="D146">
            <v>62</v>
          </cell>
          <cell r="F146">
            <v>62</v>
          </cell>
        </row>
        <row r="147">
          <cell r="A147" t="str">
            <v>4614 ВЕТЧ.ЛЮБИТЕЛЬСКАЯ п/о _ ОСТАНКИНО</v>
          </cell>
          <cell r="D147">
            <v>193.8</v>
          </cell>
          <cell r="F147">
            <v>193.8</v>
          </cell>
        </row>
        <row r="148">
          <cell r="A148" t="str">
            <v>4813 ФИЛЕЙНАЯ Папа может вар п/о_Л   ОСТАНКИНО</v>
          </cell>
          <cell r="D148">
            <v>471.2</v>
          </cell>
          <cell r="F148">
            <v>471.2</v>
          </cell>
        </row>
        <row r="149">
          <cell r="A149" t="str">
            <v>4993 САЛЯМИ ИТАЛЬЯНСКАЯ с/к в/у 1/250*8_120c ОСТАНКИНО</v>
          </cell>
          <cell r="D149">
            <v>555</v>
          </cell>
          <cell r="F149">
            <v>555</v>
          </cell>
        </row>
        <row r="150">
          <cell r="A150" t="str">
            <v>5161 Печеночный пашт 0,150 ОСТАНКИНО</v>
          </cell>
          <cell r="D150">
            <v>8</v>
          </cell>
          <cell r="F150">
            <v>8</v>
          </cell>
        </row>
        <row r="151">
          <cell r="A151" t="str">
            <v>5246 ДОКТОРСКАЯ ПРЕМИУМ вар б/о мгс_30с ОСТАНКИНО</v>
          </cell>
          <cell r="D151">
            <v>50.475000000000001</v>
          </cell>
          <cell r="F151">
            <v>50.475000000000001</v>
          </cell>
        </row>
        <row r="152">
          <cell r="A152" t="str">
            <v>5247 РУССКАЯ ПРЕМИУМ вар б/о мгс_30с ОСТАНКИНО</v>
          </cell>
          <cell r="D152">
            <v>69</v>
          </cell>
          <cell r="F152">
            <v>69</v>
          </cell>
        </row>
        <row r="153">
          <cell r="A153" t="str">
            <v>5336 ОСОБАЯ вар п/о  ОСТАНКИНО</v>
          </cell>
          <cell r="D153">
            <v>48.1</v>
          </cell>
          <cell r="F153">
            <v>48.1</v>
          </cell>
        </row>
        <row r="154">
          <cell r="A154" t="str">
            <v>5337 ОСОБАЯ СО ШПИКОМ вар п/о  ОСТАНКИНО</v>
          </cell>
          <cell r="D154">
            <v>55.3</v>
          </cell>
          <cell r="F154">
            <v>55.3</v>
          </cell>
        </row>
        <row r="155">
          <cell r="A155" t="str">
            <v>5341 СЕРВЕЛАТ ОХОТНИЧИЙ в/к в/у  ОСТАНКИНО</v>
          </cell>
          <cell r="D155">
            <v>320</v>
          </cell>
          <cell r="F155">
            <v>320</v>
          </cell>
        </row>
        <row r="156">
          <cell r="A156" t="str">
            <v>5483 ЭКСТРА Папа может с/к в/у 1/250 8шт.   ОСТАНКИНО</v>
          </cell>
          <cell r="D156">
            <v>911</v>
          </cell>
          <cell r="F156">
            <v>911</v>
          </cell>
        </row>
        <row r="157">
          <cell r="A157" t="str">
            <v>5532 СОЧНЫЕ сос п/о мгс 0.45кг 10шт_45с   ОСТАНКИНО</v>
          </cell>
          <cell r="D157">
            <v>2762</v>
          </cell>
          <cell r="F157">
            <v>2762</v>
          </cell>
        </row>
        <row r="158">
          <cell r="A158" t="str">
            <v>5544 Сервелат Финский в/к в/у_45с НОВАЯ ОСТАНКИНО</v>
          </cell>
          <cell r="D158">
            <v>744.60400000000004</v>
          </cell>
          <cell r="F158">
            <v>744.60400000000004</v>
          </cell>
        </row>
        <row r="159">
          <cell r="A159" t="str">
            <v>5682 САЛЯМИ МЕЛКОЗЕРНЕНАЯ с/к в/у 1/120_60с   ОСТАНКИНО</v>
          </cell>
          <cell r="D159">
            <v>1596</v>
          </cell>
          <cell r="F159">
            <v>1596</v>
          </cell>
        </row>
        <row r="160">
          <cell r="A160" t="str">
            <v>5706 АРОМАТНАЯ Папа может с/к в/у 1/250 8шт.  ОСТАНКИНО</v>
          </cell>
          <cell r="D160">
            <v>876</v>
          </cell>
          <cell r="F160">
            <v>876</v>
          </cell>
        </row>
        <row r="161">
          <cell r="A161" t="str">
            <v>5708 ПОСОЛЬСКАЯ Папа может с/к в/у ОСТАНКИНО</v>
          </cell>
          <cell r="D161">
            <v>90.92</v>
          </cell>
          <cell r="F161">
            <v>90.92</v>
          </cell>
        </row>
        <row r="162">
          <cell r="A162" t="str">
            <v>5818 МЯСНЫЕ Папа может сос п/о мгс 1*3_45с   ОСТАНКИНО</v>
          </cell>
          <cell r="D162">
            <v>319</v>
          </cell>
          <cell r="F162">
            <v>319</v>
          </cell>
        </row>
        <row r="163">
          <cell r="A163" t="str">
            <v>5819 МЯСНЫЕ Папа может сос п/о в/у 0,4кг_45с  ОСТАНКИНО</v>
          </cell>
          <cell r="D163">
            <v>18</v>
          </cell>
          <cell r="F163">
            <v>18</v>
          </cell>
        </row>
        <row r="164">
          <cell r="A164" t="str">
            <v>5820 СЛИВОЧНЫЕ Папа может сос п/о мгс 2*2_45с   ОСТАНКИНО</v>
          </cell>
          <cell r="D164">
            <v>104</v>
          </cell>
          <cell r="F164">
            <v>104</v>
          </cell>
        </row>
        <row r="165">
          <cell r="A165" t="str">
            <v>5851 ЭКСТРА Папа может вар п/о   ОСТАНКИНО</v>
          </cell>
          <cell r="D165">
            <v>536.95000000000005</v>
          </cell>
          <cell r="F165">
            <v>536.95000000000005</v>
          </cell>
        </row>
        <row r="166">
          <cell r="A166" t="str">
            <v>5931 ОХОТНИЧЬЯ Папа может с/к в/у 1/220 8шт.   ОСТАНКИНО</v>
          </cell>
          <cell r="D166">
            <v>804</v>
          </cell>
          <cell r="F166">
            <v>804</v>
          </cell>
        </row>
        <row r="167">
          <cell r="A167" t="str">
            <v>5992 ВРЕМЯ ОКРОШКИ Папа может вар п/о 0.4кг   ОСТАНКИНО</v>
          </cell>
          <cell r="D167">
            <v>57</v>
          </cell>
          <cell r="F167">
            <v>57</v>
          </cell>
        </row>
        <row r="168">
          <cell r="A168" t="str">
            <v>5997 ОСОБАЯ Коровино вар п/о  ОСТАНКИНО</v>
          </cell>
          <cell r="D168">
            <v>66.2</v>
          </cell>
          <cell r="F168">
            <v>66.2</v>
          </cell>
        </row>
        <row r="169">
          <cell r="A169" t="str">
            <v>6042 МОЛОЧНЫЕ К ЗАВТРАКУ сос п/о в/у 0.4кг   ОСТАНКИНО</v>
          </cell>
          <cell r="D169">
            <v>1398</v>
          </cell>
          <cell r="F169">
            <v>1409</v>
          </cell>
        </row>
        <row r="170">
          <cell r="A170" t="str">
            <v>6062 МОЛОЧНЫЕ К ЗАВТРАКУ сос п/о мгс 2*2   ОСТАНКИНО</v>
          </cell>
          <cell r="D170">
            <v>382</v>
          </cell>
          <cell r="F170">
            <v>382</v>
          </cell>
        </row>
        <row r="171">
          <cell r="A171" t="str">
            <v>6123 МОЛОЧНЫЕ КЛАССИЧЕСКИЕ ПМ сос п/о мгс 2*4   ОСТАНКИНО</v>
          </cell>
          <cell r="D171">
            <v>916.5</v>
          </cell>
          <cell r="F171">
            <v>916.5</v>
          </cell>
        </row>
        <row r="172">
          <cell r="A172" t="str">
            <v>6268 ГОВЯЖЬЯ Папа может вар п/о 0,4кг 8 шт.  ОСТАНКИНО</v>
          </cell>
          <cell r="D172">
            <v>49</v>
          </cell>
          <cell r="F172">
            <v>49</v>
          </cell>
        </row>
        <row r="173">
          <cell r="A173" t="str">
            <v>6279 КОРЕЙКА ПО-ОСТ.к/в в/с с/н в/у 1/150_45с  ОСТАНКИНО</v>
          </cell>
          <cell r="D173">
            <v>115</v>
          </cell>
          <cell r="F173">
            <v>115</v>
          </cell>
        </row>
        <row r="174">
          <cell r="A174" t="str">
            <v>6281 СВИНИНА ДЕЛИКАТ. к/в мл/к в/у 0.3кг 45с  ОСТАНКИНО</v>
          </cell>
          <cell r="D174">
            <v>524</v>
          </cell>
          <cell r="F174">
            <v>524</v>
          </cell>
        </row>
        <row r="175">
          <cell r="A175" t="str">
            <v>6297 ФИЛЕЙНЫЕ сос ц/о в/у 1/270 12шт_45с  ОСТАНКИНО</v>
          </cell>
          <cell r="D175">
            <v>2459</v>
          </cell>
          <cell r="F175">
            <v>2459</v>
          </cell>
        </row>
        <row r="176">
          <cell r="A176" t="str">
            <v>6325 ДОКТОРСКАЯ ПРЕМИУМ вар п/о 0.4кг 8шт.  ОСТАНКИНО</v>
          </cell>
          <cell r="D176">
            <v>717</v>
          </cell>
          <cell r="F176">
            <v>717</v>
          </cell>
        </row>
        <row r="177">
          <cell r="A177" t="str">
            <v>6333 МЯСНАЯ Папа может вар п/о 0.4кг 8шт.  ОСТАНКИНО</v>
          </cell>
          <cell r="D177">
            <v>6061</v>
          </cell>
          <cell r="F177">
            <v>6063</v>
          </cell>
        </row>
        <row r="178">
          <cell r="A178" t="str">
            <v>6348 ФИЛЕЙНАЯ Папа может вар п/о 0,4кг 8шт.  ОСТАНКИНО</v>
          </cell>
          <cell r="D178">
            <v>2050</v>
          </cell>
          <cell r="F178">
            <v>2050</v>
          </cell>
        </row>
        <row r="179">
          <cell r="A179" t="str">
            <v>6353 ЭКСТРА Папа может вар п/о 0.4кг 8шт.  ОСТАНКИНО</v>
          </cell>
          <cell r="D179">
            <v>2155</v>
          </cell>
          <cell r="F179">
            <v>2162</v>
          </cell>
        </row>
        <row r="180">
          <cell r="A180" t="str">
            <v>6392 ФИЛЕЙНАЯ Папа может вар п/о 0.4кг. ОСТАНКИНО</v>
          </cell>
          <cell r="D180">
            <v>1651</v>
          </cell>
          <cell r="F180">
            <v>1654</v>
          </cell>
        </row>
        <row r="181">
          <cell r="A181" t="str">
            <v>6397 БОЯNСКАЯ Папа может п/к в/у 0.28кг 8шт.  ОСТАНКИНО</v>
          </cell>
          <cell r="D181">
            <v>1221</v>
          </cell>
          <cell r="F181">
            <v>1221</v>
          </cell>
        </row>
        <row r="182">
          <cell r="A182" t="str">
            <v>6400 ВЕНСКАЯ САЛЯМИ п/к в/у 0.28кг 8шт.  ОСТАНКИНО</v>
          </cell>
          <cell r="D182">
            <v>1</v>
          </cell>
          <cell r="F182">
            <v>1</v>
          </cell>
        </row>
        <row r="183">
          <cell r="A183" t="str">
            <v>6415 БАЛЫКОВАЯ Коровино п/к в/у 0.84кг 6шт.  ОСТАНКИНО</v>
          </cell>
          <cell r="D183">
            <v>551</v>
          </cell>
          <cell r="F183">
            <v>551</v>
          </cell>
        </row>
        <row r="184">
          <cell r="A184" t="str">
            <v>6427 КЛАССИЧЕСКАЯ ПМ вар п/о 0.35кг 8шт. ОСТАНКИНО</v>
          </cell>
          <cell r="D184">
            <v>779</v>
          </cell>
          <cell r="F184">
            <v>781</v>
          </cell>
        </row>
        <row r="185">
          <cell r="A185" t="str">
            <v>6438 БОГАТЫРСКИЕ Папа Может сос п/о в/у 0,3кг  ОСТАНКИНО</v>
          </cell>
          <cell r="D185">
            <v>757</v>
          </cell>
          <cell r="F185">
            <v>762</v>
          </cell>
        </row>
        <row r="186">
          <cell r="A186" t="str">
            <v>6439 ХОТ-ДОГ Папа может сос п/о мгс 0.38кг  ОСТАНКИНО</v>
          </cell>
          <cell r="D186">
            <v>295</v>
          </cell>
          <cell r="F186">
            <v>295</v>
          </cell>
        </row>
        <row r="187">
          <cell r="A187" t="str">
            <v>6448 СВИНИНА МАДЕРА с/к с/н в/у 1/100 10шт.   ОСТАНКИНО</v>
          </cell>
          <cell r="D187">
            <v>183</v>
          </cell>
          <cell r="F187">
            <v>183</v>
          </cell>
        </row>
        <row r="188">
          <cell r="A188" t="str">
            <v>6450 БЕКОН с/к с/н в/у 1/100 10шт.  ОСТАНКИНО</v>
          </cell>
          <cell r="D188">
            <v>447</v>
          </cell>
          <cell r="F188">
            <v>447</v>
          </cell>
        </row>
        <row r="189">
          <cell r="A189" t="str">
            <v>6453 ЭКСТРА Папа может с/к с/н в/у 1/100 14шт.   ОСТАНКИНО</v>
          </cell>
          <cell r="D189">
            <v>1189</v>
          </cell>
          <cell r="F189">
            <v>1189</v>
          </cell>
        </row>
        <row r="190">
          <cell r="A190" t="str">
            <v>6454 АРОМАТНАЯ с/к с/н в/у 1/100 14шт.  ОСТАНКИНО</v>
          </cell>
          <cell r="D190">
            <v>1255</v>
          </cell>
          <cell r="F190">
            <v>1255</v>
          </cell>
        </row>
        <row r="191">
          <cell r="A191" t="str">
            <v>6461 СОЧНЫЙ ГРИЛЬ ПМ сос п/о мгс 1*6  ОСТАНКИНО</v>
          </cell>
          <cell r="D191">
            <v>103</v>
          </cell>
          <cell r="F191">
            <v>103</v>
          </cell>
        </row>
        <row r="192">
          <cell r="A192" t="str">
            <v>6475 С СЫРОМ Папа может сос ц/о мгс 0.4кг6шт  ОСТАНКИНО</v>
          </cell>
          <cell r="D192">
            <v>405</v>
          </cell>
          <cell r="F192">
            <v>405</v>
          </cell>
        </row>
        <row r="193">
          <cell r="A193" t="str">
            <v>6500 КАРБОНАД к/в с/н в/у 1/150 8шт.  ОСТАНКИНО</v>
          </cell>
          <cell r="D193">
            <v>21</v>
          </cell>
          <cell r="F193">
            <v>21</v>
          </cell>
        </row>
        <row r="194">
          <cell r="A194" t="str">
            <v>6509 СЕРВЕЛАТ ФИНСКИЙ ПМ в/к в/у 0,35кг 8шт.  ОСТАНКИНО</v>
          </cell>
          <cell r="D194">
            <v>5</v>
          </cell>
          <cell r="F194">
            <v>5</v>
          </cell>
        </row>
        <row r="195">
          <cell r="A195" t="str">
            <v>6510 СЕРВЕЛАТ ЗЕРНИСТЫЙ ПМ в/к в/у 0.35кг  ОСТАНКИНО</v>
          </cell>
          <cell r="D195">
            <v>2</v>
          </cell>
          <cell r="F195">
            <v>2</v>
          </cell>
        </row>
        <row r="196">
          <cell r="A196" t="str">
            <v>6517 БОГАТЫРСКИЕ Папа Может сос п/о 1*6  ОСТАНКИНО</v>
          </cell>
          <cell r="D196">
            <v>60</v>
          </cell>
          <cell r="F196">
            <v>60</v>
          </cell>
        </row>
        <row r="197">
          <cell r="A197" t="str">
            <v>6519 ХОТ-ДОГ Папа может сос п/о мгс 1*4  ОСТАНКИНО</v>
          </cell>
          <cell r="D197">
            <v>4</v>
          </cell>
          <cell r="F197">
            <v>4</v>
          </cell>
        </row>
        <row r="198">
          <cell r="A198" t="str">
            <v>6527 ШПИКАЧКИ СОЧНЫЕ ПМ сар б/о мгс 1*3 45с ОСТАНКИНО</v>
          </cell>
          <cell r="D198">
            <v>500</v>
          </cell>
          <cell r="F198">
            <v>500</v>
          </cell>
        </row>
        <row r="199">
          <cell r="A199" t="str">
            <v>6534 СЕРВЕЛАТ ФИНСКИЙ СН в/к п/о 0.35кг 8шт  ОСТАНКИНО</v>
          </cell>
          <cell r="D199">
            <v>186</v>
          </cell>
          <cell r="F199">
            <v>186</v>
          </cell>
        </row>
        <row r="200">
          <cell r="A200" t="str">
            <v>6535 СЕРВЕЛАТ ОРЕХОВЫЙ СН в/к п/о 0,35кг 8шт.  ОСТАНКИНО</v>
          </cell>
          <cell r="D200">
            <v>171</v>
          </cell>
          <cell r="F200">
            <v>171</v>
          </cell>
        </row>
        <row r="201">
          <cell r="A201" t="str">
            <v>6562 СЕРВЕЛАТ КАРЕЛЬСКИЙ СН в/к в/у 0,28кг  ОСТАНКИНО</v>
          </cell>
          <cell r="D201">
            <v>850</v>
          </cell>
          <cell r="F201">
            <v>850</v>
          </cell>
        </row>
        <row r="202">
          <cell r="A202" t="str">
            <v>6563 СЛИВОЧНЫЕ СН сос п/о мгс 1*6  ОСТАНКИНО</v>
          </cell>
          <cell r="D202">
            <v>93</v>
          </cell>
          <cell r="F202">
            <v>93</v>
          </cell>
        </row>
        <row r="203">
          <cell r="A203" t="str">
            <v>6564 СЕРВЕЛАТ ОРЕХОВЫЙ ПМ в/к в/у 0.31кг 8шт.  ОСТАНКИНО</v>
          </cell>
          <cell r="D203">
            <v>212</v>
          </cell>
          <cell r="F203">
            <v>212</v>
          </cell>
        </row>
        <row r="204">
          <cell r="A204" t="str">
            <v>6566 СЕРВЕЛАТ С БЕЛ.ГРИБАМИ в/к в/у 0,31кг  ОСТАНКИНО</v>
          </cell>
          <cell r="D204">
            <v>85</v>
          </cell>
          <cell r="F204">
            <v>85</v>
          </cell>
        </row>
        <row r="205">
          <cell r="A205" t="str">
            <v>6589 МОЛОЧНЫЕ ГОСТ СН сос п/о мгс 0.41кг 10шт  ОСТАНКИНО</v>
          </cell>
          <cell r="D205">
            <v>109</v>
          </cell>
          <cell r="F205">
            <v>109</v>
          </cell>
        </row>
        <row r="206">
          <cell r="A206" t="str">
            <v>6590 СЛИВОЧНЫЕ СН сос п/о мгс 0.41кг 10шт.  ОСТАНКИНО</v>
          </cell>
          <cell r="D206">
            <v>441</v>
          </cell>
          <cell r="F206">
            <v>441</v>
          </cell>
        </row>
        <row r="207">
          <cell r="A207" t="str">
            <v>6592 ДОКТОРСКАЯ СН вар п/о  ОСТАНКИНО</v>
          </cell>
          <cell r="D207">
            <v>117.55</v>
          </cell>
          <cell r="F207">
            <v>117.55</v>
          </cell>
        </row>
        <row r="208">
          <cell r="A208" t="str">
            <v>6593 ДОКТОРСКАЯ СН вар п/о 0.45кг 8шт.  ОСТАНКИНО</v>
          </cell>
          <cell r="D208">
            <v>332</v>
          </cell>
          <cell r="F208">
            <v>332</v>
          </cell>
        </row>
        <row r="209">
          <cell r="A209" t="str">
            <v>6594 МОЛОЧНАЯ СН вар п/о  ОСТАНКИНО</v>
          </cell>
          <cell r="D209">
            <v>136.65</v>
          </cell>
          <cell r="F209">
            <v>136.65</v>
          </cell>
        </row>
        <row r="210">
          <cell r="A210" t="str">
            <v>6595 МОЛОЧНАЯ СН вар п/о 0.45кг 8шт.  ОСТАНКИНО</v>
          </cell>
          <cell r="D210">
            <v>417</v>
          </cell>
          <cell r="F210">
            <v>417</v>
          </cell>
        </row>
        <row r="211">
          <cell r="A211" t="str">
            <v>6597 РУССКАЯ СН вар п/о 0.45кг 8шт.  ОСТАНКИНО</v>
          </cell>
          <cell r="D211">
            <v>46</v>
          </cell>
          <cell r="F211">
            <v>46</v>
          </cell>
        </row>
        <row r="212">
          <cell r="A212" t="str">
            <v>6601 ГОВЯЖЬИ СН сос п/о мгс 1*6  ОСТАНКИНО</v>
          </cell>
          <cell r="D212">
            <v>193</v>
          </cell>
          <cell r="F212">
            <v>193</v>
          </cell>
        </row>
        <row r="213">
          <cell r="A213" t="str">
            <v>6606 СЫТНЫЕ Папа может сар б/о мгс 1*3 45с  ОСТАНКИНО</v>
          </cell>
          <cell r="D213">
            <v>197.3</v>
          </cell>
          <cell r="F213">
            <v>197.3</v>
          </cell>
        </row>
        <row r="214">
          <cell r="A214" t="str">
            <v>6636 БАЛЫКОВАЯ СН в/к п/о 0,35кг 8шт  ОСТАНКИНО</v>
          </cell>
          <cell r="D214">
            <v>25</v>
          </cell>
          <cell r="F214">
            <v>25</v>
          </cell>
        </row>
        <row r="215">
          <cell r="A215" t="str">
            <v>6641 СЛИВОЧНЫЕ ПМ сос п/о мгс 0,41кг 10шт.  ОСТАНКИНО</v>
          </cell>
          <cell r="D215">
            <v>1165</v>
          </cell>
          <cell r="F215">
            <v>1165</v>
          </cell>
        </row>
        <row r="216">
          <cell r="A216" t="str">
            <v>6642 СОЧНЫЙ ГРИЛЬ ПМ сос п/о мгс 0,41кг 8шт.  ОСТАНКИНО</v>
          </cell>
          <cell r="D216">
            <v>2070</v>
          </cell>
          <cell r="F216">
            <v>2070</v>
          </cell>
        </row>
        <row r="217">
          <cell r="A217" t="str">
            <v>6643 МОЛОЧНЫЕ ПМ сос п/о мгс 0.41кг 10шт.  ОСТАНКИНО</v>
          </cell>
          <cell r="D217">
            <v>42</v>
          </cell>
          <cell r="F217">
            <v>42</v>
          </cell>
        </row>
        <row r="218">
          <cell r="A218" t="str">
            <v>6644 СОЧНЫЕ ПМ сос п/о мгс 0,41кг 10шт.  ОСТАНКИНО</v>
          </cell>
          <cell r="D218">
            <v>1160</v>
          </cell>
          <cell r="F218">
            <v>1160</v>
          </cell>
        </row>
        <row r="219">
          <cell r="A219" t="str">
            <v>6646 СОСИСКА.РУ сос ц/о в/у 1/300 8шт.  ОСТАНКИНО</v>
          </cell>
          <cell r="D219">
            <v>25</v>
          </cell>
          <cell r="F219">
            <v>25</v>
          </cell>
        </row>
        <row r="220">
          <cell r="A220" t="str">
            <v>6648 СОЧНЫЕ Папа может сар п/о мгс 1*3  ОСТАНКИНО</v>
          </cell>
          <cell r="D220">
            <v>45</v>
          </cell>
          <cell r="F220">
            <v>45</v>
          </cell>
        </row>
        <row r="221">
          <cell r="A221" t="str">
            <v>6650 СОЧНЫЕ С СЫРОМ ПМ сар п/о мгс 1*3  ОСТАНКИНО</v>
          </cell>
          <cell r="D221">
            <v>38</v>
          </cell>
          <cell r="F221">
            <v>38</v>
          </cell>
        </row>
        <row r="222">
          <cell r="A222" t="str">
            <v>6652 ШПИКАЧКИ СОЧНЫЕ С БЕКОНОМ п/о мгс 1*3  ОСТАНКИНО</v>
          </cell>
          <cell r="D222">
            <v>30</v>
          </cell>
          <cell r="F222">
            <v>30</v>
          </cell>
        </row>
        <row r="223">
          <cell r="A223" t="str">
            <v>6655 ГРУДИНКА КЛАССИЧЕСКАЯ к/в с/в в/у 1/100  ОСТАНКИНО</v>
          </cell>
          <cell r="D223">
            <v>1</v>
          </cell>
          <cell r="F223">
            <v>1</v>
          </cell>
        </row>
        <row r="224">
          <cell r="A224" t="str">
            <v>6658 АРОМАТНАЯ С ЧЕСНОЧКОМ СН в/к мтс 0.330кг  ОСТАНКИНО</v>
          </cell>
          <cell r="D224">
            <v>70</v>
          </cell>
          <cell r="F224">
            <v>70</v>
          </cell>
        </row>
        <row r="225">
          <cell r="A225" t="str">
            <v>6666 БОЯНСКАЯ Папа может п/к в/у 0,28кг 8 шт. ОСТАНКИНО</v>
          </cell>
          <cell r="D225">
            <v>363</v>
          </cell>
          <cell r="F225">
            <v>367</v>
          </cell>
        </row>
        <row r="226">
          <cell r="A226" t="str">
            <v>6669 ВЕНСКАЯ САЛЯМИ п/к в/у 0.28кг 8шт  ОСТАНКИНО</v>
          </cell>
          <cell r="D226">
            <v>801</v>
          </cell>
          <cell r="F226">
            <v>803</v>
          </cell>
        </row>
        <row r="227">
          <cell r="A227" t="str">
            <v>6683 СЕРВЕЛАТ ЗЕРНИСТЫЙ ПМ в/к в/у 0,35кг  ОСТАНКИНО</v>
          </cell>
          <cell r="D227">
            <v>3172</v>
          </cell>
          <cell r="F227">
            <v>3177</v>
          </cell>
        </row>
        <row r="228">
          <cell r="A228" t="str">
            <v>6684 СЕРВЕЛАТ КАРЕЛЬСКИЙ ПМ в/к в/у 0.28кг  ОСТАНКИНО</v>
          </cell>
          <cell r="D228">
            <v>2803</v>
          </cell>
          <cell r="F228">
            <v>2803</v>
          </cell>
        </row>
        <row r="229">
          <cell r="A229" t="str">
            <v>6689 СЕРВЕЛАТ ОХОТНИЧИЙ ПМ в/к в/у 0,35кг 8шт  ОСТАНКИНО</v>
          </cell>
          <cell r="D229">
            <v>3304</v>
          </cell>
          <cell r="F229">
            <v>3311</v>
          </cell>
        </row>
        <row r="230">
          <cell r="A230" t="str">
            <v>6692 СЕРВЕЛАТ ПРИМА в/к в/у 0.28кг 8шт.  ОСТАНКИНО</v>
          </cell>
          <cell r="D230">
            <v>928</v>
          </cell>
          <cell r="F230">
            <v>928</v>
          </cell>
        </row>
        <row r="231">
          <cell r="A231" t="str">
            <v>6697 СЕРВЕЛАТ ФИНСКИЙ ПМ в/к в/у 0,35кг 8шт.  ОСТАНКИНО</v>
          </cell>
          <cell r="D231">
            <v>4292</v>
          </cell>
          <cell r="F231">
            <v>4297</v>
          </cell>
        </row>
        <row r="232">
          <cell r="A232" t="str">
            <v>7001 Грудинка Особая Мясной Посол (Панский дворик МХ)  МК</v>
          </cell>
          <cell r="D232">
            <v>40</v>
          </cell>
          <cell r="F232">
            <v>40</v>
          </cell>
        </row>
        <row r="233">
          <cell r="A233" t="str">
            <v>7004 Окорок Губернский в/к Мясной Посол (Панский дворик)  МК</v>
          </cell>
          <cell r="D233">
            <v>6</v>
          </cell>
          <cell r="F233">
            <v>6</v>
          </cell>
        </row>
        <row r="234">
          <cell r="A234" t="str">
            <v>Балык говяжий с/к "Эликатессе" 0,10 кг.шт. нарезка (лоток с ср.защ.атм.)  СПК</v>
          </cell>
          <cell r="D234">
            <v>189</v>
          </cell>
          <cell r="F234">
            <v>189</v>
          </cell>
        </row>
        <row r="235">
          <cell r="A235" t="str">
            <v>БАЛЫК С/К ЧЕРНЫЙ КАБАН НАРЕЗ 95ГР МГА МЯСН ПРОД КАТ. А  Клин</v>
          </cell>
          <cell r="D235">
            <v>107</v>
          </cell>
          <cell r="F235">
            <v>107</v>
          </cell>
        </row>
        <row r="236">
          <cell r="A236" t="str">
            <v>Балык свиной с/к "Эликатессе" 0,10 кг.шт. нарезка (лоток с ср.защ.атм.)  СПК</v>
          </cell>
          <cell r="D236">
            <v>230</v>
          </cell>
          <cell r="F236">
            <v>230</v>
          </cell>
        </row>
        <row r="237">
          <cell r="A237" t="str">
            <v>Бекон Черный Кабан сырокопченый 95 г  Клин</v>
          </cell>
          <cell r="D237">
            <v>100</v>
          </cell>
          <cell r="F237">
            <v>100</v>
          </cell>
        </row>
        <row r="238">
          <cell r="A238" t="str">
            <v>БОНУС_283  Сосиски Сочинки, ВЕС, ТМ Стародворье ПОКОМ</v>
          </cell>
          <cell r="F238">
            <v>480.32400000000001</v>
          </cell>
        </row>
        <row r="239">
          <cell r="A239" t="str">
            <v>БОНУС_Готовые чебупели сочные с мясом ТМ Горячая штучка  0,3кг зам    ПОКОМ</v>
          </cell>
          <cell r="F239">
            <v>25</v>
          </cell>
        </row>
        <row r="240">
          <cell r="A240" t="str">
            <v>БОНУС_Колбаса вареная Филейская ТМ Вязанка. ВЕС  ПОКОМ</v>
          </cell>
          <cell r="F240">
            <v>2.6</v>
          </cell>
        </row>
        <row r="241">
          <cell r="A241" t="str">
            <v>БОНУС_Колбаса Докторская Особая ТМ Особый рецепт,  0,5кг, ПОКОМ</v>
          </cell>
          <cell r="F241">
            <v>277</v>
          </cell>
        </row>
        <row r="242">
          <cell r="A242" t="str">
            <v>БОНУС_Колбаса Мясорубская с рубленой грудинкой 0,35кг срез ТМ Стародворье  ПОКОМ</v>
          </cell>
          <cell r="F242">
            <v>375</v>
          </cell>
        </row>
        <row r="243">
          <cell r="A243" t="str">
            <v>БОНУС_Колбаса Мясорубская с рубленой грудинкой ВЕС ТМ Стародворье  ПОКОМ</v>
          </cell>
          <cell r="F243">
            <v>372.91500000000002</v>
          </cell>
        </row>
        <row r="244">
          <cell r="A244" t="str">
            <v>БОНУС_Мини-сосиски в тесте "Фрайпики" 1,8кг ВЕС,  ПОКОМ</v>
          </cell>
          <cell r="F244">
            <v>187.51599999999999</v>
          </cell>
        </row>
        <row r="245">
          <cell r="A245" t="str">
            <v>БОНУС_Пельмени Отборные из свинины и говядины 0,9 кг ТМ Стародворье ТС Медвежье ушко  ПОКОМ</v>
          </cell>
          <cell r="F245">
            <v>353</v>
          </cell>
        </row>
        <row r="246">
          <cell r="A246" t="str">
            <v>БОНУС_Сосиски Баварские,  0.42кг,ПОКОМ</v>
          </cell>
          <cell r="F246">
            <v>1366</v>
          </cell>
        </row>
        <row r="247">
          <cell r="A247" t="str">
            <v>Бутербродная вареная 0,47 кг шт.  СПК</v>
          </cell>
          <cell r="D247">
            <v>102</v>
          </cell>
          <cell r="F247">
            <v>102</v>
          </cell>
        </row>
        <row r="248">
          <cell r="A248" t="str">
            <v>Вареники замороженные "Благолепные" с картофелем и грибами. ВЕС  ПОКОМ</v>
          </cell>
          <cell r="F248">
            <v>85</v>
          </cell>
        </row>
        <row r="249">
          <cell r="A249" t="str">
            <v>Вацлавская вареная 400 гр.шт.  СПК</v>
          </cell>
          <cell r="D249">
            <v>103</v>
          </cell>
          <cell r="F249">
            <v>103</v>
          </cell>
        </row>
        <row r="250">
          <cell r="A250" t="str">
            <v>Вацлавская вареная ВЕС СПК</v>
          </cell>
          <cell r="D250">
            <v>45</v>
          </cell>
          <cell r="F250">
            <v>45</v>
          </cell>
        </row>
        <row r="251">
          <cell r="A251" t="str">
            <v>Вацлавская п/к (черева) 390 гр.шт. термоус.пак  СПК</v>
          </cell>
          <cell r="D251">
            <v>31</v>
          </cell>
          <cell r="F251">
            <v>31</v>
          </cell>
        </row>
        <row r="252">
          <cell r="A252" t="str">
            <v>Ветч.Владимирская ПГН от 0 до +6 60сут ВЕС МИКОЯН</v>
          </cell>
          <cell r="D252">
            <v>10</v>
          </cell>
          <cell r="F252">
            <v>10</v>
          </cell>
        </row>
        <row r="253">
          <cell r="A253" t="str">
            <v>Ветчина Вацлавская 400 гр.шт.  СПК</v>
          </cell>
          <cell r="D253">
            <v>48</v>
          </cell>
          <cell r="F253">
            <v>48</v>
          </cell>
        </row>
        <row r="254">
          <cell r="A254" t="str">
            <v>Ветчина Московская ПГН от 0 до +6 60сут ВЕС МИКОЯН</v>
          </cell>
          <cell r="D254">
            <v>23.4</v>
          </cell>
          <cell r="F254">
            <v>23.4</v>
          </cell>
        </row>
        <row r="255">
          <cell r="A255" t="str">
            <v>ВЫВЕДЕНА 6372 СЕРВЕЛАТ ОХОТНИЧИЙ ПМ в/к в/у 0.35кг 8шт  ОСТАНКИНО</v>
          </cell>
          <cell r="D255">
            <v>2</v>
          </cell>
          <cell r="F255">
            <v>2</v>
          </cell>
        </row>
        <row r="256">
          <cell r="A256" t="str">
            <v>Готовые чебупели острые с мясом Горячая штучка 0,3 кг зам  ПОКОМ</v>
          </cell>
          <cell r="D256">
            <v>1</v>
          </cell>
          <cell r="F256">
            <v>233</v>
          </cell>
        </row>
        <row r="257">
          <cell r="A257" t="str">
            <v>Готовые чебупели с ветчиной и сыром Горячая штучка 0,3кг зам  ПОКОМ</v>
          </cell>
          <cell r="D257">
            <v>2117</v>
          </cell>
          <cell r="F257">
            <v>3855</v>
          </cell>
        </row>
        <row r="258">
          <cell r="A258" t="str">
            <v>Готовые чебупели сочные с мясом ТМ Горячая штучка  0,3кг зам  ПОКОМ</v>
          </cell>
          <cell r="D258">
            <v>1361</v>
          </cell>
          <cell r="F258">
            <v>2393</v>
          </cell>
        </row>
        <row r="259">
          <cell r="A259" t="str">
            <v>Готовые чебуреки с мясом ТМ Горячая штучка 0,09 кг флоу-пак ПОКОМ</v>
          </cell>
          <cell r="F259">
            <v>798</v>
          </cell>
        </row>
        <row r="260">
          <cell r="A260" t="str">
            <v>Дельгаро с/в "Эликатессе" 140 гр.шт.  СПК</v>
          </cell>
          <cell r="D260">
            <v>149</v>
          </cell>
          <cell r="F260">
            <v>149</v>
          </cell>
        </row>
        <row r="261">
          <cell r="A261" t="str">
            <v>Деревенская с чесночком и сальцем п/к (черева) 390 гр.шт. термоус. пак.  СПК</v>
          </cell>
          <cell r="D261">
            <v>205</v>
          </cell>
          <cell r="F261">
            <v>205</v>
          </cell>
        </row>
        <row r="262">
          <cell r="A262" t="str">
            <v>Докторская вареная в/с 0,47 кг шт.  СПК</v>
          </cell>
          <cell r="D262">
            <v>75</v>
          </cell>
          <cell r="F262">
            <v>75</v>
          </cell>
        </row>
        <row r="263">
          <cell r="A263" t="str">
            <v>Докторская вареная термоус.пак. "Высокий вкус"  СПК</v>
          </cell>
          <cell r="D263">
            <v>205</v>
          </cell>
          <cell r="F263">
            <v>205</v>
          </cell>
        </row>
        <row r="264">
          <cell r="A264" t="str">
            <v>Докторская Вобвязке вареная 0,5 кг.шт.  СПК</v>
          </cell>
          <cell r="D264">
            <v>1</v>
          </cell>
          <cell r="F264">
            <v>1</v>
          </cell>
        </row>
        <row r="265">
          <cell r="A265" t="str">
            <v>Домашняя п/к "Сибирский стандарт" (черева) (в ср.защ.атм.)  СПК</v>
          </cell>
          <cell r="D265">
            <v>264</v>
          </cell>
          <cell r="F265">
            <v>264</v>
          </cell>
        </row>
        <row r="266">
          <cell r="A266" t="str">
            <v>Жар-боллы с курочкой и сыром, ВЕС  ПОКОМ</v>
          </cell>
          <cell r="F266">
            <v>244.30099999999999</v>
          </cell>
        </row>
        <row r="267">
          <cell r="A267" t="str">
            <v>Жар-ладушки с клубникой и вишней. Жареные с начинкой.ВЕС  ПОКОМ</v>
          </cell>
          <cell r="F267">
            <v>25.001000000000001</v>
          </cell>
        </row>
        <row r="268">
          <cell r="A268" t="str">
            <v>Жар-ладушки с мясом, картофелем и грибами. ВЕС  ПОКОМ</v>
          </cell>
          <cell r="F268">
            <v>88.100999999999999</v>
          </cell>
        </row>
        <row r="269">
          <cell r="A269" t="str">
            <v>Жар-ладушки с мясом. ВЕС  ПОКОМ</v>
          </cell>
          <cell r="F269">
            <v>342.80599999999998</v>
          </cell>
        </row>
        <row r="270">
          <cell r="A270" t="str">
            <v>Жар-ладушки с яблоком и грушей, ВЕС  ПОКОМ</v>
          </cell>
          <cell r="F270">
            <v>70.111999999999995</v>
          </cell>
        </row>
        <row r="271">
          <cell r="A271" t="str">
            <v>Жар-мени с картофелем и сочной грудинкой. ВЕС  ПОКОМ</v>
          </cell>
          <cell r="F271">
            <v>5.5</v>
          </cell>
        </row>
        <row r="272">
          <cell r="A272" t="str">
            <v>Карбонад Юбилейный термоус.пак.  СПК</v>
          </cell>
          <cell r="D272">
            <v>24.4</v>
          </cell>
          <cell r="F272">
            <v>24.4</v>
          </cell>
        </row>
        <row r="273">
          <cell r="A273" t="str">
            <v>Классика с/к 235 гр.шт. "Высокий вкус"  СПК</v>
          </cell>
          <cell r="D273">
            <v>238</v>
          </cell>
          <cell r="F273">
            <v>238</v>
          </cell>
        </row>
        <row r="274">
          <cell r="A274" t="str">
            <v>Классическая с/к "Сибирский стандарт" 560 гр.шт.  СПК</v>
          </cell>
          <cell r="D274">
            <v>1728</v>
          </cell>
          <cell r="F274">
            <v>1728</v>
          </cell>
        </row>
        <row r="275">
          <cell r="A275" t="str">
            <v>КЛБ С/В ВАЛЕТТА НАРЕЗ 85ГР МГА  Клин</v>
          </cell>
          <cell r="D275">
            <v>11</v>
          </cell>
          <cell r="F275">
            <v>11</v>
          </cell>
        </row>
        <row r="276">
          <cell r="A276" t="str">
            <v>КЛБ С/К БРАУНШВЕЙКСКАЯ ПОЛУСУХ. МЯСН. ПРОД.КАТ.А В/У 300 гр  Клин</v>
          </cell>
          <cell r="D276">
            <v>15</v>
          </cell>
          <cell r="F276">
            <v>15</v>
          </cell>
        </row>
        <row r="277">
          <cell r="A277" t="str">
            <v>КЛБ С/К ЗЕРНИСТАЯ МЯСН. ПРОД.КАТ.Б В/У 300 гр  Клин</v>
          </cell>
          <cell r="D277">
            <v>11</v>
          </cell>
          <cell r="F277">
            <v>11</v>
          </cell>
        </row>
        <row r="278">
          <cell r="A278" t="str">
            <v>КЛБ С/К ИСПАНСКАЯ 280г  Клин</v>
          </cell>
          <cell r="D278">
            <v>6</v>
          </cell>
          <cell r="F278">
            <v>6</v>
          </cell>
        </row>
        <row r="279">
          <cell r="A279" t="str">
            <v>КЛБ С/К ИТАЛЬЯНСКАЯ 300Г В/У МЯСН. ПРОД  Клин</v>
          </cell>
          <cell r="D279">
            <v>91</v>
          </cell>
          <cell r="F279">
            <v>91</v>
          </cell>
        </row>
        <row r="280">
          <cell r="A280" t="str">
            <v>КЛБ С/К КОНЬЯЧНАЯ 210Г В/У МЯСН ПРОД ЧК  Клин</v>
          </cell>
          <cell r="D280">
            <v>26</v>
          </cell>
          <cell r="F280">
            <v>26</v>
          </cell>
        </row>
        <row r="281">
          <cell r="A281" t="str">
            <v>КЛБ С/К КОПЧОЛЛИ КЛАССИЧЕСКИЕ 70Г МГА МЯСН ПРОД  Клин</v>
          </cell>
          <cell r="D281">
            <v>48</v>
          </cell>
          <cell r="F281">
            <v>48</v>
          </cell>
        </row>
        <row r="282">
          <cell r="A282" t="str">
            <v>КЛБ С/К МИНИ-САЛЯМИ 300 г  Клин</v>
          </cell>
          <cell r="D282">
            <v>78</v>
          </cell>
          <cell r="F282">
            <v>78</v>
          </cell>
        </row>
        <row r="283">
          <cell r="A283" t="str">
            <v>КЛБ С/К ПАРМЕ НАРЕЗ 85ГР МГА  Клин</v>
          </cell>
          <cell r="D283">
            <v>77</v>
          </cell>
          <cell r="F283">
            <v>77</v>
          </cell>
        </row>
        <row r="284">
          <cell r="A284" t="str">
            <v>КЛБ С/К САЛЬЧИЧОН 280Г В/У МЯСН ПРОД ЧК  Клин</v>
          </cell>
          <cell r="D284">
            <v>8</v>
          </cell>
          <cell r="F284">
            <v>8</v>
          </cell>
        </row>
        <row r="285">
          <cell r="A285" t="str">
            <v>КЛБ С/К САЛЬЧИЧОН НАРЕЗ 95Г МГА МЯСН ПРОД ЧК  Клин</v>
          </cell>
          <cell r="D285">
            <v>17</v>
          </cell>
          <cell r="F285">
            <v>17</v>
          </cell>
        </row>
        <row r="286">
          <cell r="A286" t="str">
            <v>КЛБ С/К САЛЯМИ ВЕНСКАЯ В/У 300Г  Клин</v>
          </cell>
          <cell r="D286">
            <v>87</v>
          </cell>
          <cell r="F286">
            <v>87</v>
          </cell>
        </row>
        <row r="287">
          <cell r="A287" t="str">
            <v>КЛБ С/К СЕРВЕЛАТ ЧЕРНЫЙ КАБАН 210Г В/У МЯСН ПРОД  Клин</v>
          </cell>
          <cell r="D287">
            <v>11</v>
          </cell>
          <cell r="F287">
            <v>11</v>
          </cell>
        </row>
        <row r="288">
          <cell r="A288" t="str">
            <v>КЛБ С/К СЕРВЕЛАТ ЧЕРНЫЙ КАБАН ВЕС В/У МЯСН ПРОД  Клин</v>
          </cell>
          <cell r="D288">
            <v>17</v>
          </cell>
          <cell r="F288">
            <v>17</v>
          </cell>
        </row>
        <row r="289">
          <cell r="A289" t="str">
            <v>КЛБ С/К ЧЕРНЫЙ КАБАН В/У 300ГР  Клин</v>
          </cell>
          <cell r="D289">
            <v>14</v>
          </cell>
          <cell r="F289">
            <v>14</v>
          </cell>
        </row>
        <row r="290">
          <cell r="A290" t="str">
            <v>Колб.Марочная с/к в/у  ВЕС МИКОЯН</v>
          </cell>
          <cell r="D290">
            <v>14</v>
          </cell>
          <cell r="F290">
            <v>14</v>
          </cell>
        </row>
        <row r="291">
          <cell r="A291" t="str">
            <v>Колб.Серв.Коньячный в/к  ВЕС МИКОЯН</v>
          </cell>
          <cell r="D291">
            <v>6</v>
          </cell>
          <cell r="F291">
            <v>6</v>
          </cell>
        </row>
        <row r="292">
          <cell r="A292" t="str">
            <v>Колб.Серв.Коньячный в/к срез термо шт 350г. МИКОЯН</v>
          </cell>
          <cell r="D292">
            <v>34</v>
          </cell>
          <cell r="F292">
            <v>34</v>
          </cell>
        </row>
        <row r="293">
          <cell r="A293" t="str">
            <v>Колб.Серв.Российский в/к срез термо шт 350г. МИКОЯН</v>
          </cell>
          <cell r="D293">
            <v>14</v>
          </cell>
          <cell r="F293">
            <v>14</v>
          </cell>
        </row>
        <row r="294">
          <cell r="A294" t="str">
            <v>Колб.Серв.Российский в/к термо.ВЕС МИКОЯН</v>
          </cell>
          <cell r="D294">
            <v>10</v>
          </cell>
          <cell r="F294">
            <v>10</v>
          </cell>
        </row>
        <row r="295">
          <cell r="A295" t="str">
            <v>Колб.Серв.Талинский в/к термо. ВЕС МИКОЯН</v>
          </cell>
          <cell r="D295">
            <v>8</v>
          </cell>
          <cell r="F295">
            <v>8</v>
          </cell>
        </row>
        <row r="296">
          <cell r="A296" t="str">
            <v>Колб.Серв.Таллинский в/к срез термо шт 350г. МИКОЯН</v>
          </cell>
          <cell r="D296">
            <v>8</v>
          </cell>
          <cell r="F296">
            <v>8</v>
          </cell>
        </row>
        <row r="297">
          <cell r="A297" t="str">
            <v>Колбаса Кремлевская с/к в/у. ВЕС МИКОЯН</v>
          </cell>
          <cell r="D297">
            <v>19.5</v>
          </cell>
          <cell r="F297">
            <v>19.5</v>
          </cell>
        </row>
        <row r="298">
          <cell r="A298" t="str">
            <v>Колбаса Фрусто с/в шт 150гр защ.сред. МИКОЯН</v>
          </cell>
          <cell r="D298">
            <v>113</v>
          </cell>
          <cell r="F298">
            <v>113</v>
          </cell>
        </row>
        <row r="299">
          <cell r="A299" t="str">
            <v>Колбаски БОЛЬШИЕ МЯСЬОНЫ с/к "Сибирский стандарт" 0,3 кг.шт. (в ср.защ.атм.)  СПК</v>
          </cell>
          <cell r="D299">
            <v>1850</v>
          </cell>
          <cell r="F299">
            <v>1850</v>
          </cell>
        </row>
        <row r="300">
          <cell r="A300" t="str">
            <v>Колбаски ПодПивасики оригинальные с/к 0,10 кг.шт. термофор.пак.  СПК</v>
          </cell>
          <cell r="D300">
            <v>867</v>
          </cell>
          <cell r="F300">
            <v>867</v>
          </cell>
        </row>
        <row r="301">
          <cell r="A301" t="str">
            <v>Колбаски ПодПивасики оригинальные с/к ВЕС (лоток с ср.защ.атм.)   СПК</v>
          </cell>
          <cell r="D301">
            <v>4</v>
          </cell>
          <cell r="F301">
            <v>4</v>
          </cell>
        </row>
        <row r="302">
          <cell r="A302" t="str">
            <v>Колбаски ПодПивасики острые с/к 0,10 кг.шт. термофор.пак.  СПК</v>
          </cell>
          <cell r="D302">
            <v>816</v>
          </cell>
          <cell r="F302">
            <v>816</v>
          </cell>
        </row>
        <row r="303">
          <cell r="A303" t="str">
            <v>Колбаски ПодПивасики с сыром с/к 100 гр.шт. (в ср.защ.атм.)  СПК</v>
          </cell>
          <cell r="D303">
            <v>244</v>
          </cell>
          <cell r="F303">
            <v>244</v>
          </cell>
        </row>
        <row r="304">
          <cell r="A304" t="str">
            <v>Круггетсы с сырным соусом ТМ Горячая штучка 0,25 кг зам  ПОКОМ</v>
          </cell>
          <cell r="D304">
            <v>2</v>
          </cell>
          <cell r="F304">
            <v>902</v>
          </cell>
        </row>
        <row r="305">
          <cell r="A305" t="str">
            <v>Круггетсы сочные ТМ Горячая штучка ТС Круггетсы 0,25 кг зам  ПОКОМ</v>
          </cell>
          <cell r="D305">
            <v>1322</v>
          </cell>
          <cell r="F305">
            <v>2041</v>
          </cell>
        </row>
        <row r="306">
          <cell r="A306" t="str">
            <v>Ла Парте с/в "Эликатессе" 0,16 кг.шт.  СПК</v>
          </cell>
          <cell r="D306">
            <v>1</v>
          </cell>
          <cell r="F306">
            <v>1</v>
          </cell>
        </row>
        <row r="307">
          <cell r="A307" t="str">
            <v>Ла Фаворте с/в "Эликатессе" 140 гр.шт.  СПК</v>
          </cell>
          <cell r="D307">
            <v>126</v>
          </cell>
          <cell r="F307">
            <v>132</v>
          </cell>
        </row>
        <row r="308">
          <cell r="A308" t="str">
            <v>Ливерная Печеночная "Просто выгодно" 0,3 кг.шт.  СПК</v>
          </cell>
          <cell r="D308">
            <v>129</v>
          </cell>
          <cell r="F308">
            <v>129</v>
          </cell>
        </row>
        <row r="309">
          <cell r="A309" t="str">
            <v>Любительская вареная термоус.пак. "Высокий вкус"  СПК</v>
          </cell>
          <cell r="D309">
            <v>240</v>
          </cell>
          <cell r="F309">
            <v>240</v>
          </cell>
        </row>
        <row r="310">
          <cell r="A310" t="str">
            <v>Мини-сосиски в тесте "Фрайпики" 1,8кг ВЕС,  ПОКОМ</v>
          </cell>
          <cell r="F310">
            <v>81.811999999999998</v>
          </cell>
        </row>
        <row r="311">
          <cell r="A311" t="str">
            <v>Мини-сосиски в тесте "Фрайпики" 3,7кг ВЕС,  ПОКОМ</v>
          </cell>
          <cell r="F311">
            <v>106.30200000000001</v>
          </cell>
        </row>
        <row r="312">
          <cell r="A312" t="str">
            <v>Наггетсы из печи 0,25кг ТМ Вязанка ТС Няняггетсы Сливушки замор.  ПОКОМ</v>
          </cell>
          <cell r="D312">
            <v>4</v>
          </cell>
          <cell r="F312">
            <v>2456</v>
          </cell>
        </row>
        <row r="313">
          <cell r="A313" t="str">
            <v>Наггетсы Нагетосы Сочная курочка ТМ Горячая штучка 0,25 кг зам  ПОКОМ</v>
          </cell>
          <cell r="D313">
            <v>1</v>
          </cell>
          <cell r="F313">
            <v>2177</v>
          </cell>
        </row>
        <row r="314">
          <cell r="A314" t="str">
            <v>Наггетсы с индейкой 0,25кг ТМ Вязанка ТС Няняггетсы Сливушки НД2 замор.  ПОКОМ</v>
          </cell>
          <cell r="D314">
            <v>5</v>
          </cell>
          <cell r="F314">
            <v>2140</v>
          </cell>
        </row>
        <row r="315">
          <cell r="A315" t="str">
            <v>Наггетсы хрустящие п/ф ВЕС ПОКОМ</v>
          </cell>
          <cell r="F315">
            <v>431</v>
          </cell>
        </row>
        <row r="316">
          <cell r="A316" t="str">
            <v>Окорок Черный Кабан, 95г (нар), Категории А  Клин</v>
          </cell>
          <cell r="D316">
            <v>103</v>
          </cell>
          <cell r="F316">
            <v>103</v>
          </cell>
        </row>
        <row r="317">
          <cell r="A317" t="str">
            <v>Оригинальная с перцем с/к  СПК</v>
          </cell>
          <cell r="D317">
            <v>590.6</v>
          </cell>
          <cell r="F317">
            <v>590.6</v>
          </cell>
        </row>
        <row r="318">
          <cell r="A318" t="str">
            <v>Оригинальная с перцем с/к "Сибирский стандарт" 560 гр.шт.  СПК</v>
          </cell>
          <cell r="D318">
            <v>1512</v>
          </cell>
          <cell r="F318">
            <v>1512</v>
          </cell>
        </row>
        <row r="319">
          <cell r="A319" t="str">
            <v>Особая вареная  СПК</v>
          </cell>
          <cell r="D319">
            <v>12</v>
          </cell>
          <cell r="F319">
            <v>12</v>
          </cell>
        </row>
        <row r="320">
          <cell r="A320" t="str">
            <v>Пельмени Grandmeni со сливочным маслом Горячая штучка 0,75 кг ПОКОМ</v>
          </cell>
          <cell r="F320">
            <v>624</v>
          </cell>
        </row>
        <row r="321">
          <cell r="A321" t="str">
            <v>Пельмени Бигбули #МЕГАВКУСИЩЕ с сочной грудинкой 0,43 кг  ПОКОМ</v>
          </cell>
          <cell r="D321">
            <v>5</v>
          </cell>
          <cell r="F321">
            <v>162</v>
          </cell>
        </row>
        <row r="322">
          <cell r="A322" t="str">
            <v>Пельмени Бигбули #МЕГАВКУСИЩЕ с сочной грудинкой 0,9 кг  ПОКОМ</v>
          </cell>
          <cell r="D322">
            <v>5</v>
          </cell>
          <cell r="F322">
            <v>798</v>
          </cell>
        </row>
        <row r="323">
          <cell r="A323" t="str">
            <v>Пельмени Бигбули с мясом, Горячая штучка 0,43кг  ПОКОМ</v>
          </cell>
          <cell r="D323">
            <v>2</v>
          </cell>
          <cell r="F323">
            <v>62</v>
          </cell>
        </row>
        <row r="324">
          <cell r="A324" t="str">
            <v>Пельмени Бигбули с мясом, Горячая штучка 0,9кг  ПОКОМ</v>
          </cell>
          <cell r="D324">
            <v>740</v>
          </cell>
          <cell r="F324">
            <v>1136</v>
          </cell>
        </row>
        <row r="325">
          <cell r="A325" t="str">
            <v>Пельмени Бигбули со сливоч.маслом (Мегамаслище) ТМ БУЛЬМЕНИ сфера 0,43. замор. ПОКОМ</v>
          </cell>
          <cell r="D325">
            <v>4</v>
          </cell>
          <cell r="F325">
            <v>1470</v>
          </cell>
        </row>
        <row r="326">
          <cell r="A326" t="str">
            <v>Пельмени Бигбули со сливочным маслом #МЕГАМАСЛИЩЕ Горячая штучка 0,9 кг  ПОКОМ</v>
          </cell>
          <cell r="D326">
            <v>4</v>
          </cell>
          <cell r="F326">
            <v>278</v>
          </cell>
        </row>
        <row r="327">
          <cell r="A327" t="str">
            <v>Пельмени Бульмени с говядиной и свининой Горячая шт. 0,9 кг  ПОКОМ</v>
          </cell>
          <cell r="D327">
            <v>8</v>
          </cell>
          <cell r="F327">
            <v>1179</v>
          </cell>
        </row>
        <row r="328">
          <cell r="A328" t="str">
            <v>Пельмени Бульмени с говядиной и свининой Горячая штучка 0,43  ПОКОМ</v>
          </cell>
          <cell r="D328">
            <v>6</v>
          </cell>
          <cell r="F328">
            <v>1157</v>
          </cell>
        </row>
        <row r="329">
          <cell r="A329" t="str">
            <v>Пельмени Бульмени с говядиной и свининой Наваристые Горячая штучка ВЕС  ПОКОМ</v>
          </cell>
          <cell r="F329">
            <v>1705.001</v>
          </cell>
        </row>
        <row r="330">
          <cell r="A330" t="str">
            <v>Пельмени Бульмени со сливочным маслом Горячая штучка 0,9 кг  ПОКОМ</v>
          </cell>
          <cell r="D330">
            <v>10</v>
          </cell>
          <cell r="F330">
            <v>3032</v>
          </cell>
        </row>
        <row r="331">
          <cell r="A331" t="str">
            <v>Пельмени Бульмени со сливочным маслом ТМ Горячая шт. 0,43 кг  ПОКОМ</v>
          </cell>
          <cell r="D331">
            <v>8</v>
          </cell>
          <cell r="F331">
            <v>1181</v>
          </cell>
        </row>
        <row r="332">
          <cell r="A332" t="str">
            <v>Пельмени Быстромени сфера, ВЕС  ПОКОМ</v>
          </cell>
          <cell r="F332">
            <v>5</v>
          </cell>
        </row>
        <row r="333">
          <cell r="A333" t="str">
            <v>Пельмени Вл.Стандарт с говядиной и свининой шт. 0,8 кг ТМ Владимирский стандарт   ПОКОМ</v>
          </cell>
          <cell r="F333">
            <v>3</v>
          </cell>
        </row>
        <row r="334">
          <cell r="A334" t="str">
            <v>Пельмени Левантские ТМ Особый рецепт 0,8 кг  ПОКОМ</v>
          </cell>
          <cell r="F334">
            <v>21</v>
          </cell>
        </row>
        <row r="335">
          <cell r="A335" t="str">
            <v>Пельмени Мясорубские ТМ Стародворье фоупак равиоли 0,7 кг  ПОКОМ</v>
          </cell>
          <cell r="D335">
            <v>4</v>
          </cell>
          <cell r="F335">
            <v>2011</v>
          </cell>
        </row>
        <row r="336">
          <cell r="A336" t="str">
            <v>Пельмени Отборные из свинины и говядины 0,9 кг ТМ Стародворье ТС Медвежье ушко  ПОКОМ</v>
          </cell>
          <cell r="F336">
            <v>312</v>
          </cell>
        </row>
        <row r="337">
          <cell r="A337" t="str">
            <v>Пельмени Отборные с говядиной 0,9 кг НОВА ТМ Стародворье ТС Медвежье ушко  ПОКОМ</v>
          </cell>
          <cell r="F337">
            <v>21</v>
          </cell>
        </row>
        <row r="338">
          <cell r="A338" t="str">
            <v>Пельмени Отборные с говядиной и свининой 0,43 кг ТМ Стародворье ТС Медвежье ушко</v>
          </cell>
          <cell r="F338">
            <v>24</v>
          </cell>
        </row>
        <row r="339">
          <cell r="A339" t="str">
            <v>Пельмени С говядиной и свининой, ВЕС, сфера пуговки Мясная Галерея  ПОКОМ</v>
          </cell>
          <cell r="F339">
            <v>670.01</v>
          </cell>
        </row>
        <row r="340">
          <cell r="A340" t="str">
            <v>Пельмени Со свининой и говядиной ТМ Особый рецепт Любимая ложка 1,0 кг  ПОКОМ</v>
          </cell>
          <cell r="D340">
            <v>2</v>
          </cell>
          <cell r="F340">
            <v>863</v>
          </cell>
        </row>
        <row r="341">
          <cell r="A341" t="str">
            <v>Пельмени Сочные сфера 0,9 кг ТМ Стародворье ПОКОМ</v>
          </cell>
          <cell r="F341">
            <v>1001</v>
          </cell>
        </row>
        <row r="342">
          <cell r="A342" t="str">
            <v>По-Австрийски с/к 260 гр.шт. "Высокий вкус"  СПК</v>
          </cell>
          <cell r="D342">
            <v>139</v>
          </cell>
          <cell r="F342">
            <v>139</v>
          </cell>
        </row>
        <row r="343">
          <cell r="A343" t="str">
            <v>Покровская вареная 0,47 кг шт.  СПК</v>
          </cell>
          <cell r="D343">
            <v>27</v>
          </cell>
          <cell r="F343">
            <v>27</v>
          </cell>
        </row>
        <row r="344">
          <cell r="A344" t="str">
            <v>Праздничная с/к "Сибирский стандарт" 560 гр.шт.  СПК</v>
          </cell>
          <cell r="D344">
            <v>1748</v>
          </cell>
          <cell r="F344">
            <v>1748</v>
          </cell>
        </row>
        <row r="345">
          <cell r="A345" t="str">
            <v>Салями Трюфель с/в "Эликатессе" 0,16 кг.шт.  СПК</v>
          </cell>
          <cell r="D345">
            <v>97</v>
          </cell>
          <cell r="F345">
            <v>97</v>
          </cell>
        </row>
        <row r="346">
          <cell r="A346" t="str">
            <v>Салями Финская с/к 235 гр.шт. "Высокий вкус"  СПК</v>
          </cell>
          <cell r="D346">
            <v>73</v>
          </cell>
          <cell r="F346">
            <v>73</v>
          </cell>
        </row>
        <row r="347">
          <cell r="A347" t="str">
            <v>Сардельки "Докторские" (черева) ( в ср.защ.атм.) 1.0 кг. "Высокий вкус"  СПК</v>
          </cell>
          <cell r="D347">
            <v>164</v>
          </cell>
          <cell r="F347">
            <v>264</v>
          </cell>
        </row>
        <row r="348">
          <cell r="A348" t="str">
            <v>Сардельки из говядины (черева) (в ср.защ.атм.) "Высокий вкус"  СПК</v>
          </cell>
          <cell r="D348">
            <v>128</v>
          </cell>
          <cell r="F348">
            <v>128</v>
          </cell>
        </row>
        <row r="349">
          <cell r="A349" t="str">
            <v>Семейная с чесночком вареная (СПК+СКМ)  СПК</v>
          </cell>
          <cell r="D349">
            <v>675</v>
          </cell>
          <cell r="F349">
            <v>675</v>
          </cell>
        </row>
        <row r="350">
          <cell r="A350" t="str">
            <v>Семейная с чесночком Экстра вареная  СПК</v>
          </cell>
          <cell r="D350">
            <v>85.4</v>
          </cell>
          <cell r="F350">
            <v>85.4</v>
          </cell>
        </row>
        <row r="351">
          <cell r="A351" t="str">
            <v>Семейная с чесночком Экстра вареная 0,5 кг.шт.  СПК</v>
          </cell>
          <cell r="D351">
            <v>25</v>
          </cell>
          <cell r="F351">
            <v>25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32</v>
          </cell>
          <cell r="F352">
            <v>34</v>
          </cell>
        </row>
        <row r="353">
          <cell r="A353" t="str">
            <v>Сервелат Финский в/к 0,38 кг.шт. термофор.пак.  СПК</v>
          </cell>
          <cell r="D353">
            <v>40</v>
          </cell>
          <cell r="F353">
            <v>40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46</v>
          </cell>
          <cell r="F354">
            <v>46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254</v>
          </cell>
          <cell r="F355">
            <v>254</v>
          </cell>
        </row>
        <row r="356">
          <cell r="A356" t="str">
            <v>Сибирская особая с/к 0,235 кг шт.  СПК</v>
          </cell>
          <cell r="D356">
            <v>322</v>
          </cell>
          <cell r="F356">
            <v>322</v>
          </cell>
        </row>
        <row r="357">
          <cell r="A357" t="str">
            <v>Славянская п/к 0,38 кг шт.термофор.пак.  СПК</v>
          </cell>
          <cell r="D357">
            <v>41</v>
          </cell>
          <cell r="F357">
            <v>41</v>
          </cell>
        </row>
        <row r="358">
          <cell r="A358" t="str">
            <v>Снеки  ЖАР-мени ВЕС. рубленые в тесте замор.  ПОКОМ</v>
          </cell>
          <cell r="F358">
            <v>198.303</v>
          </cell>
        </row>
        <row r="359">
          <cell r="A359" t="str">
            <v>СОС МОЛОЧНЫЕ 470Г МГА МЯСН. ПРОД.КАТ.Б  Клин</v>
          </cell>
          <cell r="D359">
            <v>53</v>
          </cell>
          <cell r="F359">
            <v>53</v>
          </cell>
        </row>
        <row r="360">
          <cell r="A360" t="str">
            <v>Сосис.Доктор.с нат.Мол. а/о 2кг. ВЕС. МИКОЯН</v>
          </cell>
          <cell r="D360">
            <v>8</v>
          </cell>
          <cell r="F360">
            <v>8</v>
          </cell>
        </row>
        <row r="361">
          <cell r="A361" t="str">
            <v>Сосис.Кремлевские защ сред. ВЕС МИКОЯН</v>
          </cell>
          <cell r="D361">
            <v>15</v>
          </cell>
          <cell r="F361">
            <v>15</v>
          </cell>
        </row>
        <row r="362">
          <cell r="A362" t="str">
            <v>Сосис.Кремлевские шт 380г.термо МИКОЯН</v>
          </cell>
          <cell r="D362">
            <v>55</v>
          </cell>
          <cell r="F362">
            <v>55</v>
          </cell>
        </row>
        <row r="363">
          <cell r="A363" t="str">
            <v>Сосиски "Баварские" 0,36 кг.шт. вак.упак.  СПК</v>
          </cell>
          <cell r="D363">
            <v>25</v>
          </cell>
          <cell r="F363">
            <v>25</v>
          </cell>
        </row>
        <row r="364">
          <cell r="A364" t="str">
            <v>Сосиски "БОЛЬШАЯ сосиска" "Сибирский стандарт" (лоток с ср.защ.атм.)  СПК</v>
          </cell>
          <cell r="D364">
            <v>696</v>
          </cell>
          <cell r="F364">
            <v>696</v>
          </cell>
        </row>
        <row r="365">
          <cell r="A365" t="str">
            <v>Сосиски "Молочные" 0,36 кг.шт. вак.упак.  СПК</v>
          </cell>
          <cell r="D365">
            <v>24</v>
          </cell>
          <cell r="F365">
            <v>24</v>
          </cell>
        </row>
        <row r="366">
          <cell r="A366" t="str">
            <v>Сосиски Мусульманские "Просто выгодно" (в ср.защ.атм.)  СПК</v>
          </cell>
          <cell r="D366">
            <v>53</v>
          </cell>
          <cell r="F366">
            <v>53</v>
          </cell>
        </row>
        <row r="367">
          <cell r="A367" t="str">
            <v>Сосиски Сливушки #нежнушки ТМ Вязанка  0,33 кг.  ПОКОМ</v>
          </cell>
          <cell r="F367">
            <v>5</v>
          </cell>
        </row>
        <row r="368">
          <cell r="A368" t="str">
            <v>Сосиски Хот-дог ВЕС (лоток с ср.защ.атм.)   СПК</v>
          </cell>
          <cell r="D368">
            <v>96</v>
          </cell>
          <cell r="F368">
            <v>96</v>
          </cell>
        </row>
        <row r="369">
          <cell r="A369" t="str">
            <v>Сыр Боккончини копченый 40% 100 гр.  ОСТАНКИНО</v>
          </cell>
          <cell r="D369">
            <v>90</v>
          </cell>
          <cell r="F369">
            <v>91</v>
          </cell>
        </row>
        <row r="370">
          <cell r="A370" t="str">
            <v>Сыр Папа Может Гауда  45% 200гр     Останкино</v>
          </cell>
          <cell r="D370">
            <v>405</v>
          </cell>
          <cell r="F370">
            <v>405</v>
          </cell>
        </row>
        <row r="371">
          <cell r="A371" t="str">
            <v>Сыр Папа Может Гауда  45% вес     Останкино</v>
          </cell>
          <cell r="D371">
            <v>8</v>
          </cell>
          <cell r="F371">
            <v>8</v>
          </cell>
        </row>
        <row r="372">
          <cell r="A372" t="str">
            <v>Сыр Папа Может Гауда 48%, нарез, 125г (9 шт)  Останкино</v>
          </cell>
          <cell r="D372">
            <v>7</v>
          </cell>
          <cell r="F372">
            <v>7</v>
          </cell>
        </row>
        <row r="373">
          <cell r="A373" t="str">
            <v>Сыр Папа Может Голландский  45% 200гр     Останкино</v>
          </cell>
          <cell r="D373">
            <v>777</v>
          </cell>
          <cell r="F373">
            <v>780</v>
          </cell>
        </row>
        <row r="374">
          <cell r="A374" t="str">
            <v>Сыр Папа Может Голландский  45% вес      Останкино</v>
          </cell>
          <cell r="D374">
            <v>62</v>
          </cell>
          <cell r="F374">
            <v>62</v>
          </cell>
        </row>
        <row r="375">
          <cell r="A375" t="str">
            <v>Сыр Папа Может Голландский 45%, нарез, 125г (9 шт)  Останкино</v>
          </cell>
          <cell r="D375">
            <v>10</v>
          </cell>
          <cell r="F375">
            <v>10</v>
          </cell>
        </row>
        <row r="376">
          <cell r="A376" t="str">
            <v>Сыр Папа Может Министерский 45% 200г  Останкино</v>
          </cell>
          <cell r="D376">
            <v>5</v>
          </cell>
          <cell r="F376">
            <v>5</v>
          </cell>
        </row>
        <row r="377">
          <cell r="A377" t="str">
            <v>Сыр Папа Может Министерский 50%, нарезка 125г  Останкино</v>
          </cell>
          <cell r="D377">
            <v>1</v>
          </cell>
          <cell r="F377">
            <v>1</v>
          </cell>
        </row>
        <row r="378">
          <cell r="A378" t="str">
            <v>Сыр Папа Может Папин завтрак 45%, нарезка 125г  Останкино</v>
          </cell>
          <cell r="D378">
            <v>11</v>
          </cell>
          <cell r="F378">
            <v>11</v>
          </cell>
        </row>
        <row r="379">
          <cell r="A379" t="str">
            <v>Сыр Папа Может Папин Завтрак 50% 200г  Останкино</v>
          </cell>
          <cell r="D379">
            <v>18</v>
          </cell>
          <cell r="F379">
            <v>18</v>
          </cell>
        </row>
        <row r="380">
          <cell r="A380" t="str">
            <v>Сыр Папа Может Российский  50% 200гр    Останкино</v>
          </cell>
          <cell r="D380">
            <v>1022</v>
          </cell>
          <cell r="F380">
            <v>1025</v>
          </cell>
        </row>
        <row r="381">
          <cell r="A381" t="str">
            <v>Сыр Папа Может Российский  50% вес    Останкино</v>
          </cell>
          <cell r="D381">
            <v>129</v>
          </cell>
          <cell r="F381">
            <v>129</v>
          </cell>
        </row>
        <row r="382">
          <cell r="A382" t="str">
            <v>Сыр Папа Может Российский 50%, нарезка 125г  Останкино</v>
          </cell>
          <cell r="D382">
            <v>105</v>
          </cell>
          <cell r="F382">
            <v>105</v>
          </cell>
        </row>
        <row r="383">
          <cell r="A383" t="str">
            <v>Сыр Папа Может Сливочный со вкусом.топл.молока 50% вес (=3,5кг)  Останкино</v>
          </cell>
          <cell r="D383">
            <v>135</v>
          </cell>
          <cell r="F383">
            <v>135</v>
          </cell>
        </row>
        <row r="384">
          <cell r="A384" t="str">
            <v>Сыр Папа Может Тильзитер   45% 200гр     Останкино</v>
          </cell>
          <cell r="D384">
            <v>483</v>
          </cell>
          <cell r="F384">
            <v>483</v>
          </cell>
        </row>
        <row r="385">
          <cell r="A385" t="str">
            <v>Сыр Папа Может Тильзитер   45% вес      Останкино</v>
          </cell>
          <cell r="D385">
            <v>92</v>
          </cell>
          <cell r="F385">
            <v>92</v>
          </cell>
        </row>
        <row r="386">
          <cell r="A386" t="str">
            <v>Сыр Папа Может Тильзитер 50%, нарезка 125г  Останкино</v>
          </cell>
          <cell r="D386">
            <v>8</v>
          </cell>
          <cell r="F386">
            <v>8</v>
          </cell>
        </row>
        <row r="387">
          <cell r="A387" t="str">
            <v>Сыр Папа Может Эдам 45% вес (=3,5кг)  Останкино</v>
          </cell>
          <cell r="D387">
            <v>14</v>
          </cell>
          <cell r="F387">
            <v>14</v>
          </cell>
        </row>
        <row r="388">
          <cell r="A388" t="str">
            <v>Сыр Плавл. Сливочный 55% 190гр  Останкино</v>
          </cell>
          <cell r="D388">
            <v>64</v>
          </cell>
          <cell r="F388">
            <v>64</v>
          </cell>
        </row>
        <row r="389">
          <cell r="A389" t="str">
            <v>Сыр рассольный жирный Чечил 45% 100 гр  ОСТАНКИНО</v>
          </cell>
          <cell r="D389">
            <v>71</v>
          </cell>
          <cell r="F389">
            <v>73</v>
          </cell>
        </row>
        <row r="390">
          <cell r="A390" t="str">
            <v>Сыр рассольный жирный Чечил копченый 45% 100 гр  ОСТАНКИНО</v>
          </cell>
          <cell r="D390">
            <v>78</v>
          </cell>
          <cell r="F390">
            <v>80</v>
          </cell>
        </row>
        <row r="391">
          <cell r="A391" t="str">
            <v>Сыр Скаморца свежий 40% 100 гр.  ОСТАНКИНО</v>
          </cell>
          <cell r="D391">
            <v>81</v>
          </cell>
          <cell r="F391">
            <v>82</v>
          </cell>
        </row>
        <row r="392">
          <cell r="A392" t="str">
            <v>Сыч/Прод Коровино Российский 50% 200г НОВАЯ СЗМЖ  ОСТАНКИНО</v>
          </cell>
          <cell r="D392">
            <v>85</v>
          </cell>
          <cell r="F392">
            <v>85</v>
          </cell>
        </row>
        <row r="393">
          <cell r="A393" t="str">
            <v>Сыч/Прод Коровино Российский Оригин 50% ВЕС (5 кг)  ОСТАНКИНО</v>
          </cell>
          <cell r="D393">
            <v>10</v>
          </cell>
          <cell r="F393">
            <v>10</v>
          </cell>
        </row>
        <row r="394">
          <cell r="A394" t="str">
            <v>Сыч/Прод Коровино Российский Оригин 50% ВЕС НОВАЯ (5 кг)  ОСТАНКИНО</v>
          </cell>
          <cell r="D394">
            <v>260</v>
          </cell>
          <cell r="F394">
            <v>260</v>
          </cell>
        </row>
        <row r="395">
          <cell r="A395" t="str">
            <v>Сыч/Прод Коровино Тильзитер 50% 200г НОВАЯ СЗМЖ  ОСТАНКИНО</v>
          </cell>
          <cell r="D395">
            <v>99</v>
          </cell>
          <cell r="F395">
            <v>99</v>
          </cell>
        </row>
        <row r="396">
          <cell r="A396" t="str">
            <v>Сыч/Прод Коровино Тильзитер Оригин 50% ВЕС НОВАЯ (5 кг брус) СЗМЖ  ОСТАНКИНО</v>
          </cell>
          <cell r="D396">
            <v>95</v>
          </cell>
          <cell r="F396">
            <v>95</v>
          </cell>
        </row>
        <row r="397">
          <cell r="A397" t="str">
            <v>Торо Неро с/в "Эликатессе" 140 гр.шт.  СПК</v>
          </cell>
          <cell r="D397">
            <v>31</v>
          </cell>
          <cell r="F397">
            <v>31</v>
          </cell>
        </row>
        <row r="398">
          <cell r="A398" t="str">
            <v>Уши свиные копченые к пиву 0,15кг нар. д/ф шт.  СПК</v>
          </cell>
          <cell r="D398">
            <v>73</v>
          </cell>
          <cell r="F398">
            <v>73</v>
          </cell>
        </row>
        <row r="399">
          <cell r="A399" t="str">
            <v>Фестивальная с/к 0,10 кг.шт. нарезка (лоток с ср.защ.атм.)  СПК</v>
          </cell>
          <cell r="D399">
            <v>370</v>
          </cell>
          <cell r="F399">
            <v>370</v>
          </cell>
        </row>
        <row r="400">
          <cell r="A400" t="str">
            <v>Фестивальная с/к 0,235 кг.шт.  СПК</v>
          </cell>
          <cell r="D400">
            <v>765</v>
          </cell>
          <cell r="F400">
            <v>765</v>
          </cell>
        </row>
        <row r="401">
          <cell r="A401" t="str">
            <v>Фуэт с/в "Эликатессе" 160 гр.шт.  СПК</v>
          </cell>
          <cell r="D401">
            <v>118</v>
          </cell>
          <cell r="F401">
            <v>118</v>
          </cell>
        </row>
        <row r="402">
          <cell r="A402" t="str">
            <v>Хинкали Классические хинкали ВЕС,  ПОКОМ</v>
          </cell>
          <cell r="F402">
            <v>105</v>
          </cell>
        </row>
        <row r="403">
          <cell r="A403" t="str">
            <v>Хотстеры ТМ Горячая штучка ТС Хотстеры 0,25 кг зам  ПОКОМ</v>
          </cell>
          <cell r="D403">
            <v>1130</v>
          </cell>
          <cell r="F403">
            <v>2701</v>
          </cell>
        </row>
        <row r="404">
          <cell r="A404" t="str">
            <v>Хрустящие крылышки острые к пиву ТМ Горячая штучка 0,3кг зам  ПОКОМ</v>
          </cell>
          <cell r="F404">
            <v>91</v>
          </cell>
        </row>
        <row r="405">
          <cell r="A405" t="str">
            <v>Хрустящие крылышки ТМ Горячая штучка 0,3 кг зам  ПОКОМ</v>
          </cell>
          <cell r="D405">
            <v>2</v>
          </cell>
          <cell r="F405">
            <v>167</v>
          </cell>
        </row>
        <row r="406">
          <cell r="A406" t="str">
            <v>Хрустящие крылышки. В панировке куриные жареные.ВЕС  ПОКОМ</v>
          </cell>
          <cell r="F406">
            <v>1.8</v>
          </cell>
        </row>
        <row r="407">
          <cell r="A407" t="str">
            <v>Чебупай сочное яблоко ТМ Горячая штучка 0,2 кг зам.  ПОКОМ</v>
          </cell>
          <cell r="D407">
            <v>3</v>
          </cell>
          <cell r="F407">
            <v>201</v>
          </cell>
        </row>
        <row r="408">
          <cell r="A408" t="str">
            <v>Чебупай спелая вишня ТМ Горячая штучка 0,2 кг зам.  ПОКОМ</v>
          </cell>
          <cell r="D408">
            <v>3</v>
          </cell>
          <cell r="F408">
            <v>276</v>
          </cell>
        </row>
        <row r="409">
          <cell r="A409" t="str">
            <v>Чебупели Курочка гриль ТМ Горячая штучка, 0,3 кг зам  ПОКОМ</v>
          </cell>
          <cell r="F409">
            <v>428</v>
          </cell>
        </row>
        <row r="410">
          <cell r="A410" t="str">
            <v>Чебупицца курочка по-итальянски Горячая штучка 0,25 кг зам  ПОКОМ</v>
          </cell>
          <cell r="D410">
            <v>2193</v>
          </cell>
          <cell r="F410">
            <v>3950</v>
          </cell>
        </row>
        <row r="411">
          <cell r="A411" t="str">
            <v>Чебупицца Пепперони ТМ Горячая штучка ТС Чебупицца 0.25кг зам  ПОКОМ</v>
          </cell>
          <cell r="D411">
            <v>2517</v>
          </cell>
          <cell r="F411">
            <v>4500</v>
          </cell>
        </row>
        <row r="412">
          <cell r="A412" t="str">
            <v>Чебуреки Мясные вес 2,7  ПОКОМ</v>
          </cell>
          <cell r="F412">
            <v>134.601</v>
          </cell>
        </row>
        <row r="413">
          <cell r="A413" t="str">
            <v>Чебуреки с мясом, грибами и картофелем. ВЕС  ПОКОМ</v>
          </cell>
          <cell r="F413">
            <v>5.4</v>
          </cell>
        </row>
        <row r="414">
          <cell r="A414" t="str">
            <v>Чебуреки сочные, ВЕС, куриные жарен. зам  ПОКОМ</v>
          </cell>
          <cell r="F414">
            <v>596.00099999999998</v>
          </cell>
        </row>
        <row r="415">
          <cell r="A415" t="str">
            <v>ШЕЙКА С/К НАРЕЗ. 95ГР МГА МЯСН.ПРОД.КАТ.А ЧК  Клин</v>
          </cell>
          <cell r="D415">
            <v>8</v>
          </cell>
          <cell r="F415">
            <v>8</v>
          </cell>
        </row>
        <row r="416">
          <cell r="A416" t="str">
            <v>Шпикачки Русские (черева) (в ср.защ.атм.) "Высокий вкус"  СПК</v>
          </cell>
          <cell r="D416">
            <v>102</v>
          </cell>
          <cell r="F416">
            <v>102</v>
          </cell>
        </row>
        <row r="417">
          <cell r="A417" t="str">
            <v>Эликапреза с/в "Эликатессе" 0,10 кг.шт. нарезка (лоток с ср.защ.атм.)  СПК</v>
          </cell>
          <cell r="D417">
            <v>240</v>
          </cell>
          <cell r="F417">
            <v>240</v>
          </cell>
        </row>
        <row r="418">
          <cell r="A418" t="str">
            <v>Юбилейная с/к 0,10 кг.шт. нарезка (лоток с ср.защ.атм.)  СПК</v>
          </cell>
          <cell r="D418">
            <v>124</v>
          </cell>
          <cell r="F418">
            <v>124</v>
          </cell>
        </row>
        <row r="419">
          <cell r="A419" t="str">
            <v>Юбилейная с/к 0,235 кг.шт.  СПК</v>
          </cell>
          <cell r="D419">
            <v>953</v>
          </cell>
          <cell r="F419">
            <v>953</v>
          </cell>
        </row>
        <row r="420">
          <cell r="A420" t="str">
            <v>Итого</v>
          </cell>
          <cell r="D420">
            <v>111256.63400000001</v>
          </cell>
          <cell r="F420">
            <v>286478.14299999998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07.09.2023 - 07.09.2023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8.1240000000000006</v>
          </cell>
        </row>
        <row r="8">
          <cell r="A8" t="str">
            <v xml:space="preserve"> 004   Колбаса Вязанка со шпиком, вектор ВЕС, ПОКОМ</v>
          </cell>
          <cell r="D8">
            <v>8.1259999999999994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70.441000000000003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79.695999999999998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168.149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65.138000000000005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79</v>
          </cell>
        </row>
        <row r="14">
          <cell r="A14" t="str">
            <v xml:space="preserve"> 022  Колбаса Вязанка со шпиком, вектор 0,5кг, ПОКОМ</v>
          </cell>
          <cell r="D14">
            <v>35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203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657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830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53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23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16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10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86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76</v>
          </cell>
        </row>
        <row r="24">
          <cell r="A24" t="str">
            <v xml:space="preserve"> 064  Колбаса Молочная Дугушка, вектор 0,4 кг, ТМ Стародворье  ПОКОМ</v>
          </cell>
          <cell r="D24">
            <v>23</v>
          </cell>
        </row>
        <row r="25">
          <cell r="A25" t="str">
            <v xml:space="preserve"> 068  Колбаса Особая ТМ Особый рецепт, 0,5 кг, ПОКОМ</v>
          </cell>
          <cell r="D25">
            <v>11</v>
          </cell>
        </row>
        <row r="26">
          <cell r="A26" t="str">
            <v xml:space="preserve"> 079  Колбаса Сервелат Кремлевский,  0.35 кг, ПОКОМ</v>
          </cell>
          <cell r="D26">
            <v>8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192</v>
          </cell>
        </row>
        <row r="28">
          <cell r="A28" t="str">
            <v xml:space="preserve"> 084  Колбаски Баварские копченые, NDX в МГС 0,28 кг, ТМ Стародворье  ПОКОМ</v>
          </cell>
          <cell r="D28">
            <v>9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68</v>
          </cell>
        </row>
        <row r="30">
          <cell r="A30" t="str">
            <v xml:space="preserve"> 092  Сосиски Баварские с сыром,  0.42кг,ПОКОМ</v>
          </cell>
          <cell r="D30">
            <v>702</v>
          </cell>
        </row>
        <row r="31">
          <cell r="A31" t="str">
            <v xml:space="preserve"> 096  Сосиски Баварские,  0.42кг,ПОКОМ</v>
          </cell>
          <cell r="D31">
            <v>1431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265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42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163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186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90.18</v>
          </cell>
        </row>
        <row r="37">
          <cell r="A37" t="str">
            <v xml:space="preserve"> 201  Ветчина Нежная ТМ Особый рецепт, (2,5кг), ПОКОМ</v>
          </cell>
          <cell r="D37">
            <v>988.18100000000004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D38">
            <v>5.2770000000000001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80.921000000000006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9.7319999999999993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2023.1759999999999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D42">
            <v>24.286999999999999</v>
          </cell>
        </row>
        <row r="43">
          <cell r="A43" t="str">
            <v xml:space="preserve"> 225  Колбаса Дугушка со шпиком, ВЕС, ТМ Стародворье   ПОКОМ</v>
          </cell>
          <cell r="D43">
            <v>17.507000000000001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135.11699999999999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884.75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941.35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72.991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74.459999999999994</v>
          </cell>
        </row>
        <row r="49">
          <cell r="A49" t="str">
            <v xml:space="preserve"> 240  Колбаса Салями охотничья, ВЕС. ПОКОМ</v>
          </cell>
          <cell r="D49">
            <v>7.93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104.04300000000001</v>
          </cell>
        </row>
        <row r="51">
          <cell r="A51" t="str">
            <v xml:space="preserve"> 243  Колбаса Сервелат Зернистый, ВЕС.  ПОКОМ</v>
          </cell>
          <cell r="D51">
            <v>11.911</v>
          </cell>
        </row>
        <row r="52">
          <cell r="A52" t="str">
            <v xml:space="preserve"> 244  Колбаса Сервелат Кремлевский, ВЕС. ПОКОМ</v>
          </cell>
          <cell r="D52">
            <v>0.70499999999999996</v>
          </cell>
        </row>
        <row r="53">
          <cell r="A53" t="str">
            <v xml:space="preserve"> 247  Сардельки Нежные, ВЕС.  ПОКОМ</v>
          </cell>
          <cell r="D53">
            <v>22.565000000000001</v>
          </cell>
        </row>
        <row r="54">
          <cell r="A54" t="str">
            <v xml:space="preserve"> 248  Сардельки Сочные ТМ Особый рецепт,   ПОКОМ</v>
          </cell>
          <cell r="D54">
            <v>43.747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235.62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D56">
            <v>9.1950000000000003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D57">
            <v>5.4550000000000001</v>
          </cell>
        </row>
        <row r="58">
          <cell r="A58" t="str">
            <v xml:space="preserve"> 263  Шпикачки Стародворские, ВЕС.  ПОКОМ</v>
          </cell>
          <cell r="D58">
            <v>22.780999999999999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91.927000000000007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106.07299999999999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100.28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323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1021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353</v>
          </cell>
        </row>
        <row r="65">
          <cell r="A65" t="str">
            <v xml:space="preserve"> 283  Сосиски Сочинки, ВЕС, ТМ Стародворье ПОКОМ</v>
          </cell>
          <cell r="D65">
            <v>3.9809999999999999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112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180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49.398000000000003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985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1149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D71">
            <v>10.827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D72">
            <v>2.8650000000000002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217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290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157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54.35</v>
          </cell>
        </row>
        <row r="77">
          <cell r="A77" t="str">
            <v xml:space="preserve"> 314  Крылышки копченые на решетке 0,3 кг ТМ Ядрена копоть  ПОКОМ</v>
          </cell>
          <cell r="D77">
            <v>27</v>
          </cell>
        </row>
        <row r="78">
          <cell r="A78" t="str">
            <v xml:space="preserve"> 315  Колбаса вареная Молокуша ТМ Вязанка ВЕС, ПОКОМ</v>
          </cell>
          <cell r="D78">
            <v>138.72</v>
          </cell>
        </row>
        <row r="79">
          <cell r="A79" t="str">
            <v xml:space="preserve"> 316  Колбаса Нежная ТМ Зареченские ВЕС  ПОКОМ</v>
          </cell>
          <cell r="D79">
            <v>29.661000000000001</v>
          </cell>
        </row>
        <row r="80">
          <cell r="A80" t="str">
            <v xml:space="preserve"> 317 Колбаса Сервелат Рижский ТМ Зареченские, ВЕС  ПОКОМ</v>
          </cell>
          <cell r="D80">
            <v>1.466</v>
          </cell>
        </row>
        <row r="81">
          <cell r="A81" t="str">
            <v xml:space="preserve"> 318  Сосиски Датские ТМ Зареченские, ВЕС  ПОКОМ</v>
          </cell>
          <cell r="D81">
            <v>307.65800000000002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809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800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237</v>
          </cell>
        </row>
        <row r="85">
          <cell r="A85" t="str">
            <v xml:space="preserve"> 325  Сосиски Сочинки по-баварски с сыром Стародворье, ВЕС ПОКОМ</v>
          </cell>
          <cell r="D85">
            <v>3.097</v>
          </cell>
        </row>
        <row r="86">
          <cell r="A86" t="str">
            <v xml:space="preserve"> 327  Сосиски Сочинки с сыром ТМ Стародворье, ВЕС ПОКОМ</v>
          </cell>
          <cell r="D86">
            <v>7.9059999999999997</v>
          </cell>
        </row>
        <row r="87">
          <cell r="A87" t="str">
            <v xml:space="preserve"> 328  Сардельки Сочинки Стародворье ТМ  0,4 кг ПОКОМ</v>
          </cell>
          <cell r="D87">
            <v>19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44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183.43899999999999</v>
          </cell>
        </row>
        <row r="90">
          <cell r="A90" t="str">
            <v xml:space="preserve"> 331  Сосиски Сочинки по-баварски ВЕС ТМ Стародворье  Поком</v>
          </cell>
          <cell r="D90">
            <v>6.1890000000000001</v>
          </cell>
        </row>
        <row r="91">
          <cell r="A91" t="str">
            <v xml:space="preserve"> 334  Паштет Любительский ТМ Стародворье ламистер 0,1 кг  ПОКОМ</v>
          </cell>
          <cell r="D91">
            <v>82</v>
          </cell>
        </row>
        <row r="92">
          <cell r="A92" t="str">
            <v xml:space="preserve"> 341 Сосиски Сочинки Сливочные ТМ Стародворье ВЕС ПОКОМ</v>
          </cell>
          <cell r="D92">
            <v>5.4039999999999999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217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198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54.655000000000001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33.418999999999997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132.80600000000001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80.781000000000006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D99">
            <v>12.491</v>
          </cell>
        </row>
        <row r="100">
          <cell r="A100" t="str">
            <v xml:space="preserve"> 349  Сосиски Сочные без свинины ТМ Особый рецепт, ВЕС ПОКОМ</v>
          </cell>
          <cell r="D100">
            <v>2.6080000000000001</v>
          </cell>
        </row>
        <row r="101">
          <cell r="A101" t="str">
            <v xml:space="preserve"> 350  Сосиски Сочные без свинины ТМ Особый рецепт 0,4 кг. ПОКОМ</v>
          </cell>
          <cell r="D101">
            <v>16</v>
          </cell>
        </row>
        <row r="102">
          <cell r="A102" t="str">
            <v xml:space="preserve"> 351  Колбаса Стародворская без Шпика 0,4 кг. ТМ Стародворье  ПОКОМ</v>
          </cell>
          <cell r="D102">
            <v>2</v>
          </cell>
        </row>
        <row r="103">
          <cell r="A103" t="str">
            <v xml:space="preserve"> 352  Ветчина Нежная с нежным филе 0,4 кг ТМ Особый рецепт  ПОКОМ</v>
          </cell>
          <cell r="D103">
            <v>2</v>
          </cell>
        </row>
        <row r="104">
          <cell r="A104" t="str">
            <v xml:space="preserve"> 353  Колбаса Салями запеченная ТМ Стародворье ТС Дугушка. 0,6 кг ПОКОМ</v>
          </cell>
          <cell r="D104">
            <v>2</v>
          </cell>
        </row>
        <row r="105">
          <cell r="A105" t="str">
            <v xml:space="preserve"> 364  Сардельки Филейские Вязанка ВЕС NDX ТМ Вязанка  ПОКОМ</v>
          </cell>
          <cell r="D105">
            <v>34.380000000000003</v>
          </cell>
        </row>
        <row r="106">
          <cell r="A106" t="str">
            <v xml:space="preserve"> 366 Колбаса Филейбургская зернистая 0,03 кг с/к нарезка. ТМ Баварушка  ПОКОМ</v>
          </cell>
          <cell r="D106">
            <v>1</v>
          </cell>
        </row>
        <row r="107">
          <cell r="A107" t="str">
            <v xml:space="preserve"> 372  Ветчина Сочинка ТМ Стародворье. ВЕС ПОКОМ</v>
          </cell>
          <cell r="D107">
            <v>5.37</v>
          </cell>
        </row>
        <row r="108">
          <cell r="A108" t="str">
            <v xml:space="preserve"> 373 Колбаса вареная Сочинка ТМ Стародворье ВЕС ПОКОМ</v>
          </cell>
          <cell r="D108">
            <v>6.8179999999999996</v>
          </cell>
        </row>
        <row r="109">
          <cell r="A109" t="str">
            <v xml:space="preserve"> 376  Колбаса Докторская Дугушка 0,6кг ГОСТ ТМ Стародворье  ПОКОМ </v>
          </cell>
          <cell r="D109">
            <v>19</v>
          </cell>
        </row>
        <row r="110">
          <cell r="A110" t="str">
            <v xml:space="preserve"> 377  Колбаса Молочная Дугушка 0,6кг ТМ Стародворье  ПОКОМ</v>
          </cell>
          <cell r="D110">
            <v>14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D111">
            <v>49</v>
          </cell>
        </row>
        <row r="112">
          <cell r="A112" t="str">
            <v>3215 ВЕТЧ.МЯСНАЯ Папа может п/о 0.4кг 8шт.    ОСТАНКИНО</v>
          </cell>
          <cell r="D112">
            <v>75</v>
          </cell>
        </row>
        <row r="113">
          <cell r="A113" t="str">
            <v>3678 СОЧНЫЕ сос п/о мгс 2*2     ОСТАНКИНО</v>
          </cell>
          <cell r="D113">
            <v>284.65199999999999</v>
          </cell>
        </row>
        <row r="114">
          <cell r="A114" t="str">
            <v>3717 СОЧНЫЕ сос п/о мгс 1*6 ОСТАНКИНО</v>
          </cell>
          <cell r="D114">
            <v>232.74600000000001</v>
          </cell>
        </row>
        <row r="115">
          <cell r="A115" t="str">
            <v>4063 МЯСНАЯ Папа может вар п/о_Л   ОСТАНКИНО</v>
          </cell>
          <cell r="D115">
            <v>268.86</v>
          </cell>
        </row>
        <row r="116">
          <cell r="A116" t="str">
            <v>4117 ЭКСТРА Папа может с/к в/у_Л   ОСТАНКИНО</v>
          </cell>
          <cell r="D116">
            <v>8.1739999999999995</v>
          </cell>
        </row>
        <row r="117">
          <cell r="A117" t="str">
            <v>4574 Мясная со шпиком Папа может вар п/о ОСТАНКИНО</v>
          </cell>
          <cell r="D117">
            <v>36.393999999999998</v>
          </cell>
        </row>
        <row r="118">
          <cell r="A118" t="str">
            <v>4611 ВЕТЧ.ЛЮБИТЕЛЬСКАЯ п/о 0.4кг ОСТАНКИНО</v>
          </cell>
          <cell r="D118">
            <v>10</v>
          </cell>
        </row>
        <row r="119">
          <cell r="A119" t="str">
            <v>4614 ВЕТЧ.ЛЮБИТЕЛЬСКАЯ п/о _ ОСТАНКИНО</v>
          </cell>
          <cell r="D119">
            <v>26.896000000000001</v>
          </cell>
        </row>
        <row r="120">
          <cell r="A120" t="str">
            <v>4813 ФИЛЕЙНАЯ Папа может вар п/о_Л   ОСТАНКИНО</v>
          </cell>
          <cell r="D120">
            <v>85.492000000000004</v>
          </cell>
        </row>
        <row r="121">
          <cell r="A121" t="str">
            <v>4993 САЛЯМИ ИТАЛЬЯНСКАЯ с/к в/у 1/250*8_120c ОСТАНКИНО</v>
          </cell>
          <cell r="D121">
            <v>113</v>
          </cell>
        </row>
        <row r="122">
          <cell r="A122" t="str">
            <v>5246 ДОКТОРСКАЯ ПРЕМИУМ вар б/о мгс_30с ОСТАНКИНО</v>
          </cell>
          <cell r="D122">
            <v>1.484</v>
          </cell>
        </row>
        <row r="123">
          <cell r="A123" t="str">
            <v>5247 РУССКАЯ ПРЕМИУМ вар б/о мгс_30с ОСТАНКИНО</v>
          </cell>
          <cell r="D123">
            <v>1.4910000000000001</v>
          </cell>
        </row>
        <row r="124">
          <cell r="A124" t="str">
            <v>5336 ОСОБАЯ вар п/о  ОСТАНКИНО</v>
          </cell>
          <cell r="D124">
            <v>4.0170000000000003</v>
          </cell>
        </row>
        <row r="125">
          <cell r="A125" t="str">
            <v>5337 ОСОБАЯ СО ШПИКОМ вар п/о  ОСТАНКИНО</v>
          </cell>
          <cell r="D125">
            <v>7.8680000000000003</v>
          </cell>
        </row>
        <row r="126">
          <cell r="A126" t="str">
            <v>5341 СЕРВЕЛАТ ОХОТНИЧИЙ в/к в/у  ОСТАНКИНО</v>
          </cell>
          <cell r="D126">
            <v>41.482999999999997</v>
          </cell>
        </row>
        <row r="127">
          <cell r="A127" t="str">
            <v>5483 ЭКСТРА Папа может с/к в/у 1/250 8шт.   ОСТАНКИНО</v>
          </cell>
          <cell r="D127">
            <v>174</v>
          </cell>
        </row>
        <row r="128">
          <cell r="A128" t="str">
            <v>5532 СОЧНЫЕ сос п/о мгс 0.45кг 10шт_45с   ОСТАНКИНО</v>
          </cell>
          <cell r="D128">
            <v>311</v>
          </cell>
        </row>
        <row r="129">
          <cell r="A129" t="str">
            <v>5544 Сервелат Финский в/к в/у_45с НОВАЯ ОСТАНКИНО</v>
          </cell>
          <cell r="D129">
            <v>100.767</v>
          </cell>
        </row>
        <row r="130">
          <cell r="A130" t="str">
            <v>5682 САЛЯМИ МЕЛКОЗЕРНЕНАЯ с/к в/у 1/120_60с   ОСТАНКИНО</v>
          </cell>
          <cell r="D130">
            <v>245</v>
          </cell>
        </row>
        <row r="131">
          <cell r="A131" t="str">
            <v>5706 АРОМАТНАЯ Папа может с/к в/у 1/250 8шт.  ОСТАНКИНО</v>
          </cell>
          <cell r="D131">
            <v>207</v>
          </cell>
        </row>
        <row r="132">
          <cell r="A132" t="str">
            <v>5708 ПОСОЛЬСКАЯ Папа может с/к в/у ОСТАНКИНО</v>
          </cell>
          <cell r="D132">
            <v>20.696999999999999</v>
          </cell>
        </row>
        <row r="133">
          <cell r="A133" t="str">
            <v>5818 МЯСНЫЕ Папа может сос п/о мгс 1*3_45с   ОСТАНКИНО</v>
          </cell>
          <cell r="D133">
            <v>56.552</v>
          </cell>
        </row>
        <row r="134">
          <cell r="A134" t="str">
            <v>5820 СЛИВОЧНЫЕ Папа может сос п/о мгс 2*2_45с   ОСТАНКИНО</v>
          </cell>
          <cell r="D134">
            <v>12.359</v>
          </cell>
        </row>
        <row r="135">
          <cell r="A135" t="str">
            <v>5851 ЭКСТРА Папа может вар п/о   ОСТАНКИНО</v>
          </cell>
          <cell r="D135">
            <v>108.197</v>
          </cell>
        </row>
        <row r="136">
          <cell r="A136" t="str">
            <v>5931 ОХОТНИЧЬЯ Папа может с/к в/у 1/220 8шт.   ОСТАНКИНО</v>
          </cell>
          <cell r="D136">
            <v>140</v>
          </cell>
        </row>
        <row r="137">
          <cell r="A137" t="str">
            <v>5992 ВРЕМЯ ОКРОШКИ Папа может вар п/о 0.4кг   ОСТАНКИНО</v>
          </cell>
          <cell r="D137">
            <v>4</v>
          </cell>
        </row>
        <row r="138">
          <cell r="A138" t="str">
            <v>5997 ОСОБАЯ Коровино вар п/о  ОСТАНКИНО</v>
          </cell>
          <cell r="D138">
            <v>12.07</v>
          </cell>
        </row>
        <row r="139">
          <cell r="A139" t="str">
            <v>6042 МОЛОЧНЫЕ К ЗАВТРАКУ сос п/о в/у 0.4кг   ОСТАНКИНО</v>
          </cell>
          <cell r="D139">
            <v>244</v>
          </cell>
        </row>
        <row r="140">
          <cell r="A140" t="str">
            <v>6062 МОЛОЧНЫЕ К ЗАВТРАКУ сос п/о мгс 2*2   ОСТАНКИНО</v>
          </cell>
          <cell r="D140">
            <v>44.976999999999997</v>
          </cell>
        </row>
        <row r="141">
          <cell r="A141" t="str">
            <v>6123 МОЛОЧНЫЕ КЛАССИЧЕСКИЕ ПМ сос п/о мгс 2*4   ОСТАНКИНО</v>
          </cell>
          <cell r="D141">
            <v>235.44800000000001</v>
          </cell>
        </row>
        <row r="142">
          <cell r="A142" t="str">
            <v>6268 ГОВЯЖЬЯ Папа может вар п/о 0,4кг 8 шт.  ОСТАНКИНО</v>
          </cell>
          <cell r="D142">
            <v>49</v>
          </cell>
        </row>
        <row r="143">
          <cell r="A143" t="str">
            <v>6279 КОРЕЙКА ПО-ОСТ.к/в в/с с/н в/у 1/150_45с  ОСТАНКИНО</v>
          </cell>
          <cell r="D143">
            <v>13</v>
          </cell>
        </row>
        <row r="144">
          <cell r="A144" t="str">
            <v>6281 СВИНИНА ДЕЛИКАТ. к/в мл/к в/у 0.3кг 45с  ОСТАНКИНО</v>
          </cell>
          <cell r="D144">
            <v>51</v>
          </cell>
        </row>
        <row r="145">
          <cell r="A145" t="str">
            <v>6297 ФИЛЕЙНЫЕ сос ц/о в/у 1/270 12шт_45с  ОСТАНКИНО</v>
          </cell>
          <cell r="D145">
            <v>321</v>
          </cell>
        </row>
        <row r="146">
          <cell r="A146" t="str">
            <v>6325 ДОКТОРСКАЯ ПРЕМИУМ вар п/о 0.4кг 8шт.  ОСТАНКИНО</v>
          </cell>
          <cell r="D146">
            <v>134</v>
          </cell>
        </row>
        <row r="147">
          <cell r="A147" t="str">
            <v>6333 МЯСНАЯ Папа может вар п/о 0.4кг 8шт.  ОСТАНКИНО</v>
          </cell>
          <cell r="D147">
            <v>868</v>
          </cell>
        </row>
        <row r="148">
          <cell r="A148" t="str">
            <v>6348 ФИЛЕЙНАЯ Папа может вар п/о 0,4кг 8шт.  ОСТАНКИНО</v>
          </cell>
          <cell r="D148">
            <v>9</v>
          </cell>
        </row>
        <row r="149">
          <cell r="A149" t="str">
            <v>6353 ЭКСТРА Папа может вар п/о 0.4кг 8шт.  ОСТАНКИНО</v>
          </cell>
          <cell r="D149">
            <v>469</v>
          </cell>
        </row>
        <row r="150">
          <cell r="A150" t="str">
            <v>6392 ФИЛЕЙНАЯ Папа может вар п/о 0.4кг. ОСТАНКИНО</v>
          </cell>
          <cell r="D150">
            <v>630</v>
          </cell>
        </row>
        <row r="151">
          <cell r="A151" t="str">
            <v>6397 БОЯNСКАЯ Папа может п/к в/у 0.28кг 8шт.  ОСТАНКИНО</v>
          </cell>
          <cell r="D151">
            <v>4</v>
          </cell>
        </row>
        <row r="152">
          <cell r="A152" t="str">
            <v>6400 ВЕНСКАЯ САЛЯМИ п/к в/у 0.28кг 8шт.  ОСТАНКИНО</v>
          </cell>
          <cell r="D152">
            <v>1</v>
          </cell>
        </row>
        <row r="153">
          <cell r="A153" t="str">
            <v>6415 БАЛЫКОВАЯ Коровино п/к в/у 0.84кг 6шт.  ОСТАНКИНО</v>
          </cell>
          <cell r="D153">
            <v>107</v>
          </cell>
        </row>
        <row r="154">
          <cell r="A154" t="str">
            <v>6427 КЛАССИЧЕСКАЯ ПМ вар п/о 0.35кг 8шт. ОСТАНКИНО</v>
          </cell>
          <cell r="D154">
            <v>153</v>
          </cell>
        </row>
        <row r="155">
          <cell r="A155" t="str">
            <v>6438 БОГАТЫРСКИЕ Папа Может сос п/о в/у 0,3кг  ОСТАНКИНО</v>
          </cell>
          <cell r="D155">
            <v>180</v>
          </cell>
        </row>
        <row r="156">
          <cell r="A156" t="str">
            <v>6439 ХОТ-ДОГ Папа может сос п/о мгс 0.38кг  ОСТАНКИНО</v>
          </cell>
          <cell r="D156">
            <v>50</v>
          </cell>
        </row>
        <row r="157">
          <cell r="A157" t="str">
            <v>6448 СВИНИНА МАДЕРА с/к с/н в/у 1/100 10шт.   ОСТАНКИНО</v>
          </cell>
          <cell r="D157">
            <v>35</v>
          </cell>
        </row>
        <row r="158">
          <cell r="A158" t="str">
            <v>6450 БЕКОН с/к с/н в/у 1/100 10шт.  ОСТАНКИНО</v>
          </cell>
          <cell r="D158">
            <v>85</v>
          </cell>
        </row>
        <row r="159">
          <cell r="A159" t="str">
            <v>6453 ЭКСТРА Папа может с/к с/н в/у 1/100 14шт.   ОСТАНКИНО</v>
          </cell>
          <cell r="D159">
            <v>265</v>
          </cell>
        </row>
        <row r="160">
          <cell r="A160" t="str">
            <v>6454 АРОМАТНАЯ с/к с/н в/у 1/100 14шт.  ОСТАНКИНО</v>
          </cell>
          <cell r="D160">
            <v>214</v>
          </cell>
        </row>
        <row r="161">
          <cell r="A161" t="str">
            <v>6461 СОЧНЫЙ ГРИЛЬ ПМ сос п/о мгс 1*6  ОСТАНКИНО</v>
          </cell>
          <cell r="D161">
            <v>8.1880000000000006</v>
          </cell>
        </row>
        <row r="162">
          <cell r="A162" t="str">
            <v>6475 С СЫРОМ Папа может сос ц/о мгс 0.4кг6шт  ОСТАНКИНО</v>
          </cell>
          <cell r="D162">
            <v>58</v>
          </cell>
        </row>
        <row r="163">
          <cell r="A163" t="str">
            <v>6509 СЕРВЕЛАТ ФИНСКИЙ ПМ в/к в/у 0,35кг 8шт.  ОСТАНКИНО</v>
          </cell>
          <cell r="D163">
            <v>4</v>
          </cell>
        </row>
        <row r="164">
          <cell r="A164" t="str">
            <v>6517 БОГАТЫРСКИЕ Папа Может сос п/о 1*6  ОСТАНКИНО</v>
          </cell>
          <cell r="D164">
            <v>1.022</v>
          </cell>
        </row>
        <row r="165">
          <cell r="A165" t="str">
            <v>6527 ШПИКАЧКИ СОЧНЫЕ ПМ сар б/о мгс 1*3 45с ОСТАНКИНО</v>
          </cell>
          <cell r="D165">
            <v>108.413</v>
          </cell>
        </row>
        <row r="166">
          <cell r="A166" t="str">
            <v>6534 СЕРВЕЛАТ ФИНСКИЙ СН в/к п/о 0.35кг 8шт  ОСТАНКИНО</v>
          </cell>
          <cell r="D166">
            <v>21</v>
          </cell>
        </row>
        <row r="167">
          <cell r="A167" t="str">
            <v>6535 СЕРВЕЛАТ ОРЕХОВЫЙ СН в/к п/о 0,35кг 8шт.  ОСТАНКИНО</v>
          </cell>
          <cell r="D167">
            <v>14</v>
          </cell>
        </row>
        <row r="168">
          <cell r="A168" t="str">
            <v>6562 СЕРВЕЛАТ КАРЕЛЬСКИЙ СН в/к в/у 0,28кг  ОСТАНКИНО</v>
          </cell>
          <cell r="D168">
            <v>222</v>
          </cell>
        </row>
        <row r="169">
          <cell r="A169" t="str">
            <v>6563 СЛИВОЧНЫЕ СН сос п/о мгс 1*6  ОСТАНКИНО</v>
          </cell>
          <cell r="D169">
            <v>25.673999999999999</v>
          </cell>
        </row>
        <row r="170">
          <cell r="A170" t="str">
            <v>6564 СЕРВЕЛАТ ОРЕХОВЫЙ ПМ в/к в/у 0.31кг 8шт.  ОСТАНКИНО</v>
          </cell>
          <cell r="D170">
            <v>51</v>
          </cell>
        </row>
        <row r="171">
          <cell r="A171" t="str">
            <v>6566 СЕРВЕЛАТ С БЕЛ.ГРИБАМИ в/к в/у 0,31кг  ОСТАНКИНО</v>
          </cell>
          <cell r="D171">
            <v>14</v>
          </cell>
        </row>
        <row r="172">
          <cell r="A172" t="str">
            <v>6589 МОЛОЧНЫЕ ГОСТ СН сос п/о мгс 0.41кг 10шт  ОСТАНКИНО</v>
          </cell>
          <cell r="D172">
            <v>13</v>
          </cell>
        </row>
        <row r="173">
          <cell r="A173" t="str">
            <v>6590 СЛИВОЧНЫЕ СН сос п/о мгс 0.41кг 10шт.  ОСТАНКИНО</v>
          </cell>
          <cell r="D173">
            <v>119</v>
          </cell>
        </row>
        <row r="174">
          <cell r="A174" t="str">
            <v>6592 ДОКТОРСКАЯ СН вар п/о  ОСТАНКИНО</v>
          </cell>
          <cell r="D174">
            <v>36.654000000000003</v>
          </cell>
        </row>
        <row r="175">
          <cell r="A175" t="str">
            <v>6593 ДОКТОРСКАЯ СН вар п/о 0.45кг 8шт.  ОСТАНКИНО</v>
          </cell>
          <cell r="D175">
            <v>58</v>
          </cell>
        </row>
        <row r="176">
          <cell r="A176" t="str">
            <v>6594 МОЛОЧНАЯ СН вар п/о  ОСТАНКИНО</v>
          </cell>
          <cell r="D176">
            <v>28.655999999999999</v>
          </cell>
        </row>
        <row r="177">
          <cell r="A177" t="str">
            <v>6595 МОЛОЧНАЯ СН вар п/о 0.45кг 8шт.  ОСТАНКИНО</v>
          </cell>
          <cell r="D177">
            <v>98</v>
          </cell>
        </row>
        <row r="178">
          <cell r="A178" t="str">
            <v>6597 РУССКАЯ СН вар п/о 0.45кг 8шт.  ОСТАНКИНО</v>
          </cell>
          <cell r="D178">
            <v>6</v>
          </cell>
        </row>
        <row r="179">
          <cell r="A179" t="str">
            <v>6601 ГОВЯЖЬИ СН сос п/о мгс 1*6  ОСТАНКИНО</v>
          </cell>
          <cell r="D179">
            <v>32.927</v>
          </cell>
        </row>
        <row r="180">
          <cell r="A180" t="str">
            <v>6606 СЫТНЫЕ Папа может сар б/о мгс 1*3 45с  ОСТАНКИНО</v>
          </cell>
          <cell r="D180">
            <v>43.927</v>
          </cell>
        </row>
        <row r="181">
          <cell r="A181" t="str">
            <v>6636 БАЛЫКОВАЯ СН в/к п/о 0,35кг 8шт  ОСТАНКИНО</v>
          </cell>
          <cell r="D181">
            <v>4</v>
          </cell>
        </row>
        <row r="182">
          <cell r="A182" t="str">
            <v>6641 СЛИВОЧНЫЕ ПМ сос п/о мгс 0,41кг 10шт.  ОСТАНКИНО</v>
          </cell>
          <cell r="D182">
            <v>184</v>
          </cell>
        </row>
        <row r="183">
          <cell r="A183" t="str">
            <v>6642 СОЧНЫЙ ГРИЛЬ ПМ сос п/о мгс 0,41кг 8шт.  ОСТАНКИНО</v>
          </cell>
          <cell r="D183">
            <v>404</v>
          </cell>
        </row>
        <row r="184">
          <cell r="A184" t="str">
            <v>6643 МОЛОЧНЫЕ ПМ сос п/о мгс 0.41кг 10шт.  ОСТАНКИНО</v>
          </cell>
          <cell r="D184">
            <v>16</v>
          </cell>
        </row>
        <row r="185">
          <cell r="A185" t="str">
            <v>6644 СОЧНЫЕ ПМ сос п/о мгс 0,41кг 10шт.  ОСТАНКИНО</v>
          </cell>
          <cell r="D185">
            <v>370</v>
          </cell>
        </row>
        <row r="186">
          <cell r="A186" t="str">
            <v>6646 СОСИСКА.РУ сос ц/о в/у 1/300 8шт.  ОСТАНКИНО</v>
          </cell>
          <cell r="D186">
            <v>5</v>
          </cell>
        </row>
        <row r="187">
          <cell r="A187" t="str">
            <v>6648 СОЧНЫЕ Папа может сар п/о мгс 1*3  ОСТАНКИНО</v>
          </cell>
          <cell r="D187">
            <v>21.058</v>
          </cell>
        </row>
        <row r="188">
          <cell r="A188" t="str">
            <v>6650 СОЧНЫЕ С СЫРОМ ПМ сар п/о мгс 1*3  ОСТАНКИНО</v>
          </cell>
          <cell r="D188">
            <v>12.689</v>
          </cell>
        </row>
        <row r="189">
          <cell r="A189" t="str">
            <v>6652 ШПИКАЧКИ СОЧНЫЕ С БЕКОНОМ п/о мгс 1*3  ОСТАНКИНО</v>
          </cell>
          <cell r="D189">
            <v>4.2530000000000001</v>
          </cell>
        </row>
        <row r="190">
          <cell r="A190" t="str">
            <v>6658 АРОМАТНАЯ С ЧЕСНОЧКОМ СН в/к мтс 0.330кг  ОСТАНКИНО</v>
          </cell>
          <cell r="D190">
            <v>19</v>
          </cell>
        </row>
        <row r="191">
          <cell r="A191" t="str">
            <v>6666 БОЯНСКАЯ Папа может п/к в/у 0,28кг 8 шт. ОСТАНКИНО</v>
          </cell>
          <cell r="D191">
            <v>278</v>
          </cell>
        </row>
        <row r="192">
          <cell r="A192" t="str">
            <v>6669 ВЕНСКАЯ САЛЯМИ п/к в/у 0.28кг 8шт  ОСТАНКИНО</v>
          </cell>
          <cell r="D192">
            <v>136</v>
          </cell>
        </row>
        <row r="193">
          <cell r="A193" t="str">
            <v>6683 СЕРВЕЛАТ ЗЕРНИСТЫЙ ПМ в/к в/у 0,35кг  ОСТАНКИНО</v>
          </cell>
          <cell r="D193">
            <v>624</v>
          </cell>
        </row>
        <row r="194">
          <cell r="A194" t="str">
            <v>6684 СЕРВЕЛАТ КАРЕЛЬСКИЙ ПМ в/к в/у 0.28кг  ОСТАНКИНО</v>
          </cell>
          <cell r="D194">
            <v>631</v>
          </cell>
        </row>
        <row r="195">
          <cell r="A195" t="str">
            <v>6689 СЕРВЕЛАТ ОХОТНИЧИЙ ПМ в/к в/у 0,35кг 8шт  ОСТАНКИНО</v>
          </cell>
          <cell r="D195">
            <v>665</v>
          </cell>
        </row>
        <row r="196">
          <cell r="A196" t="str">
            <v>6692 СЕРВЕЛАТ ПРИМА в/к в/у 0.28кг 8шт.  ОСТАНКИНО</v>
          </cell>
          <cell r="D196">
            <v>213</v>
          </cell>
        </row>
        <row r="197">
          <cell r="A197" t="str">
            <v>6697 СЕРВЕЛАТ ФИНСКИЙ ПМ в/к в/у 0,35кг 8шт.  ОСТАНКИНО</v>
          </cell>
          <cell r="D197">
            <v>856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36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72</v>
          </cell>
        </row>
        <row r="200">
          <cell r="A200" t="str">
            <v>БОНУС_283  Сосиски Сочинки, ВЕС, ТМ Стародворье ПОКОМ</v>
          </cell>
          <cell r="D200">
            <v>3.9729999999999999</v>
          </cell>
        </row>
        <row r="201">
          <cell r="A201" t="str">
            <v>БОНУС_Колбаса Докторская Особая ТМ Особый рецепт,  0,5кг, ПОКОМ</v>
          </cell>
          <cell r="D201">
            <v>37</v>
          </cell>
        </row>
        <row r="202">
          <cell r="A202" t="str">
            <v>БОНУС_Колбаса Мясорубская с рубленой грудинкой 0,35кг срез ТМ Стародворье  ПОКОМ</v>
          </cell>
          <cell r="D202">
            <v>34</v>
          </cell>
        </row>
        <row r="203">
          <cell r="A203" t="str">
            <v>БОНУС_Колбаса Мясорубская с рубленой грудинкой ВЕС ТМ Стародворье  ПОКОМ</v>
          </cell>
          <cell r="D203">
            <v>57.603000000000002</v>
          </cell>
        </row>
        <row r="204">
          <cell r="A204" t="str">
            <v>БОНУС_Мини-сосиски в тесте "Фрайпики" 1,8кг ВЕС,  ПОКОМ</v>
          </cell>
          <cell r="D204">
            <v>30.1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77</v>
          </cell>
        </row>
        <row r="206">
          <cell r="A206" t="str">
            <v>БОНУС_Сосиски Баварские,  0.42кг,ПОКОМ</v>
          </cell>
          <cell r="D206">
            <v>253</v>
          </cell>
        </row>
        <row r="207">
          <cell r="A207" t="str">
            <v>Бутербродная вареная 0,47 кг шт.  СПК</v>
          </cell>
          <cell r="D207">
            <v>24</v>
          </cell>
        </row>
        <row r="208">
          <cell r="A208" t="str">
            <v>Вареники замороженные "Благолепные" с картофелем и грибами. ВЕС  ПОКОМ</v>
          </cell>
          <cell r="D208">
            <v>5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55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164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319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165</v>
          </cell>
        </row>
        <row r="213">
          <cell r="A213" t="str">
            <v>Дельгаро с/в "Эликатессе" 140 гр.шт.  СПК</v>
          </cell>
          <cell r="D213">
            <v>15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57</v>
          </cell>
        </row>
        <row r="215">
          <cell r="A215" t="str">
            <v>Докторская вареная в/с 0,47 кг шт.  СПК</v>
          </cell>
          <cell r="D215">
            <v>8</v>
          </cell>
        </row>
        <row r="216">
          <cell r="A216" t="str">
            <v>Докторская вареная термоус.пак. "Высокий вкус"  СПК</v>
          </cell>
          <cell r="D216">
            <v>35.966999999999999</v>
          </cell>
        </row>
        <row r="217">
          <cell r="A217" t="str">
            <v>Домашняя п/к "Сибирский стандарт" (черева) (в ср.защ.атм.)  СПК</v>
          </cell>
          <cell r="D217">
            <v>21.818999999999999</v>
          </cell>
        </row>
        <row r="218">
          <cell r="A218" t="str">
            <v>Жар-боллы с курочкой и сыром, ВЕС  ПОКОМ</v>
          </cell>
          <cell r="D218">
            <v>54</v>
          </cell>
        </row>
        <row r="219">
          <cell r="A219" t="str">
            <v>Жар-ладушки с клубникой и вишней. Жареные с начинкой.ВЕС  ПОКОМ</v>
          </cell>
          <cell r="D219">
            <v>7.4</v>
          </cell>
        </row>
        <row r="220">
          <cell r="A220" t="str">
            <v>Жар-ладушки с мясом, картофелем и грибами. ВЕС  ПОКОМ</v>
          </cell>
          <cell r="D220">
            <v>22.2</v>
          </cell>
        </row>
        <row r="221">
          <cell r="A221" t="str">
            <v>Жар-ладушки с мясом. ВЕС  ПОКОМ</v>
          </cell>
          <cell r="D221">
            <v>66.599999999999994</v>
          </cell>
        </row>
        <row r="222">
          <cell r="A222" t="str">
            <v>Жар-ладушки с яблоком и грушей, ВЕС  ПОКОМ</v>
          </cell>
          <cell r="D222">
            <v>11.1</v>
          </cell>
        </row>
        <row r="223">
          <cell r="A223" t="str">
            <v>Карбонад Юбилейный термоус.пак.  СПК</v>
          </cell>
          <cell r="D223">
            <v>8.0190000000000001</v>
          </cell>
        </row>
        <row r="224">
          <cell r="A224" t="str">
            <v>Классика с/к 235 гр.шт. "Высокий вкус"  СПК</v>
          </cell>
          <cell r="D224">
            <v>38</v>
          </cell>
        </row>
        <row r="225">
          <cell r="A225" t="str">
            <v>Классическая с/к "Сибирский стандарт" 560 гр.шт.  СПК</v>
          </cell>
          <cell r="D225">
            <v>288</v>
          </cell>
        </row>
        <row r="226">
          <cell r="A226" t="str">
            <v>Колбаски БОЛЬШИЕ МЯСЬОНЫ с/к "Сибирский стандарт" 0,3 кг.шт. (в ср.защ.атм.)  СПК</v>
          </cell>
          <cell r="D226">
            <v>350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158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130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38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117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102</v>
          </cell>
        </row>
        <row r="232">
          <cell r="A232" t="str">
            <v>Ла Фаворте с/в "Эликатессе" 140 гр.шт.  СПК</v>
          </cell>
          <cell r="D232">
            <v>11</v>
          </cell>
        </row>
        <row r="233">
          <cell r="A233" t="str">
            <v>Ливерная Печеночная "Просто выгодно" 0,3 кг.шт.  СПК</v>
          </cell>
          <cell r="D233">
            <v>20</v>
          </cell>
        </row>
        <row r="234">
          <cell r="A234" t="str">
            <v>Любительская вареная термоус.пак. "Высокий вкус"  СПК</v>
          </cell>
          <cell r="D234">
            <v>33.713999999999999</v>
          </cell>
        </row>
        <row r="235">
          <cell r="A235" t="str">
            <v>Мини-сосиски в тесте "Фрайпики" 1,8кг ВЕС,  ПОКОМ</v>
          </cell>
          <cell r="D235">
            <v>25.2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305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220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255</v>
          </cell>
        </row>
        <row r="239">
          <cell r="A239" t="str">
            <v>Наггетсы хрустящие п/ф ВЕС ПОКОМ</v>
          </cell>
          <cell r="D239">
            <v>42</v>
          </cell>
        </row>
        <row r="240">
          <cell r="A240" t="str">
            <v>Оригинальная с перцем с/к  СПК</v>
          </cell>
          <cell r="D240">
            <v>142.43600000000001</v>
          </cell>
        </row>
        <row r="241">
          <cell r="A241" t="str">
            <v>Особая вареная  СПК</v>
          </cell>
          <cell r="D241">
            <v>2.3820000000000001</v>
          </cell>
        </row>
        <row r="242">
          <cell r="A242" t="str">
            <v>Пельмени Grandmeni со сливочным маслом Горячая штучка 0,75 кг ПОКОМ</v>
          </cell>
          <cell r="D242">
            <v>24</v>
          </cell>
        </row>
        <row r="243">
          <cell r="A243" t="str">
            <v>Пельмени Бигбули #МЕГАВКУСИЩЕ с сочной грудинкой 0,43 кг  ПОКОМ</v>
          </cell>
          <cell r="D243">
            <v>44</v>
          </cell>
        </row>
        <row r="244">
          <cell r="A244" t="str">
            <v>Пельмени Бигбули #МЕГАВКУСИЩЕ с сочной грудинкой 0,9 кг  ПОКОМ</v>
          </cell>
          <cell r="D244">
            <v>78</v>
          </cell>
        </row>
        <row r="245">
          <cell r="A245" t="str">
            <v>Пельмени Бигбули с мясом, Горячая штучка 0,43кг  ПОКОМ</v>
          </cell>
          <cell r="D245">
            <v>36</v>
          </cell>
        </row>
        <row r="246">
          <cell r="A246" t="str">
            <v>Пельмени Бигбули с мясом, Горячая штучка 0,9кг  ПОКОМ</v>
          </cell>
          <cell r="D246">
            <v>101</v>
          </cell>
        </row>
        <row r="247">
          <cell r="A247" t="str">
            <v>Пельмени Бигбули со сливоч.маслом (Мегамаслище) ТМ БУЛЬМЕНИ сфера 0,43. замор. ПОКОМ</v>
          </cell>
          <cell r="D247">
            <v>100</v>
          </cell>
        </row>
        <row r="248">
          <cell r="A248" t="str">
            <v>Пельмени Бигбули со сливочным маслом #МЕГАМАСЛИЩЕ Горячая штучка 0,9 кг  ПОКОМ</v>
          </cell>
          <cell r="D248">
            <v>59</v>
          </cell>
        </row>
        <row r="249">
          <cell r="A249" t="str">
            <v>Пельмени Бульмени с говядиной и свининой Горячая шт. 0,9 кг  ПОКОМ</v>
          </cell>
          <cell r="D249">
            <v>342</v>
          </cell>
        </row>
        <row r="250">
          <cell r="A250" t="str">
            <v>Пельмени Бульмени с говядиной и свининой Горячая штучка 0,43  ПОКОМ</v>
          </cell>
          <cell r="D250">
            <v>383</v>
          </cell>
        </row>
        <row r="251">
          <cell r="A251" t="str">
            <v>Пельмени Бульмени с говядиной и свининой Наваристые Горячая штучка ВЕС  ПОКОМ</v>
          </cell>
          <cell r="D251">
            <v>420</v>
          </cell>
        </row>
        <row r="252">
          <cell r="A252" t="str">
            <v>Пельмени Бульмени со сливочным маслом Горячая штучка 0,9 кг  ПОКОМ</v>
          </cell>
          <cell r="D252">
            <v>356</v>
          </cell>
        </row>
        <row r="253">
          <cell r="A253" t="str">
            <v>Пельмени Бульмени со сливочным маслом ТМ Горячая шт. 0,43 кг  ПОКОМ</v>
          </cell>
          <cell r="D253">
            <v>361</v>
          </cell>
        </row>
        <row r="254">
          <cell r="A254" t="str">
            <v>Пельмени Быстромени сфера, ВЕС  ПОКОМ</v>
          </cell>
          <cell r="D254">
            <v>5</v>
          </cell>
        </row>
        <row r="255">
          <cell r="A255" t="str">
            <v>Пельмени Левантские ТМ Особый рецепт 0,8 кг  ПОКОМ</v>
          </cell>
          <cell r="D255">
            <v>5</v>
          </cell>
        </row>
        <row r="256">
          <cell r="A256" t="str">
            <v>Пельмени Мясорубские ТМ Стародворье фоупак равиоли 0,7 кг  ПОКОМ</v>
          </cell>
          <cell r="D256">
            <v>353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118</v>
          </cell>
        </row>
        <row r="258">
          <cell r="A258" t="str">
            <v>Пельмени Отборные с говядиной 0,9 кг НОВА ТМ Стародворье ТС Медвежье ушко  ПОКОМ</v>
          </cell>
          <cell r="D258">
            <v>9</v>
          </cell>
        </row>
        <row r="259">
          <cell r="A259" t="str">
            <v>Пельмени Отборные с говядиной и свининой 0,43 кг ТМ Стародворье ТС Медвежье ушко</v>
          </cell>
          <cell r="D259">
            <v>9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120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233</v>
          </cell>
        </row>
        <row r="262">
          <cell r="A262" t="str">
            <v>Пельмени Сочные сфера 0,9 кг ТМ Стародворье ПОКОМ</v>
          </cell>
          <cell r="D262">
            <v>29</v>
          </cell>
        </row>
        <row r="263">
          <cell r="A263" t="str">
            <v>По-Австрийски с/к 260 гр.шт. "Высокий вкус"  СПК</v>
          </cell>
          <cell r="D263">
            <v>17</v>
          </cell>
        </row>
        <row r="264">
          <cell r="A264" t="str">
            <v>Покровская вареная 0,47 кг шт.  СПК</v>
          </cell>
          <cell r="D264">
            <v>8</v>
          </cell>
        </row>
        <row r="265">
          <cell r="A265" t="str">
            <v>Праздничная с/к "Сибирский стандарт" 560 гр.шт.  СПК</v>
          </cell>
          <cell r="D265">
            <v>360</v>
          </cell>
        </row>
        <row r="266">
          <cell r="A266" t="str">
            <v>Салями Трюфель с/в "Эликатессе" 0,16 кг.шт.  СПК</v>
          </cell>
          <cell r="D266">
            <v>7</v>
          </cell>
        </row>
        <row r="267">
          <cell r="A267" t="str">
            <v>Салями Финская с/к 235 гр.шт. "Высокий вкус"  СПК</v>
          </cell>
          <cell r="D267">
            <v>7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28.117000000000001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10.124000000000001</v>
          </cell>
        </row>
        <row r="270">
          <cell r="A270" t="str">
            <v>Семейная с чесночком вареная (СПК+СКМ)  СПК</v>
          </cell>
          <cell r="D270">
            <v>113.95</v>
          </cell>
        </row>
        <row r="271">
          <cell r="A271" t="str">
            <v>Семейная с чесночком Экстра вареная  СПК</v>
          </cell>
          <cell r="D271">
            <v>10.7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15</v>
          </cell>
        </row>
        <row r="273">
          <cell r="A273" t="str">
            <v>Сервелат Финский в/к 0,38 кг.шт. термофор.пак.  СПК</v>
          </cell>
          <cell r="D273">
            <v>9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3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56</v>
          </cell>
        </row>
        <row r="276">
          <cell r="A276" t="str">
            <v>Сибирская особая с/к 0,235 кг шт.  СПК</v>
          </cell>
          <cell r="D276">
            <v>48</v>
          </cell>
        </row>
        <row r="277">
          <cell r="A277" t="str">
            <v>Славянская п/к 0,38 кг шт.термофор.пак.  СПК</v>
          </cell>
          <cell r="D277">
            <v>9</v>
          </cell>
        </row>
        <row r="278">
          <cell r="A278" t="str">
            <v>Снеки  ЖАР-мени ВЕС. рубленые в тесте замор.  ПОКОМ</v>
          </cell>
          <cell r="D278">
            <v>27.5</v>
          </cell>
        </row>
        <row r="279">
          <cell r="A279" t="str">
            <v>Сосиски "Баварские" 0,36 кг.шт. вак.упак.  СПК</v>
          </cell>
          <cell r="D279">
            <v>5</v>
          </cell>
        </row>
        <row r="280">
          <cell r="A280" t="str">
            <v>Сосиски "БОЛЬШАЯ сосиска" "Сибирский стандарт" (лоток с ср.защ.атм.)  СПК</v>
          </cell>
          <cell r="D280">
            <v>87.04</v>
          </cell>
        </row>
        <row r="281">
          <cell r="A281" t="str">
            <v>Сосиски "Молочные" 0,36 кг.шт. вак.упак.  СПК</v>
          </cell>
          <cell r="D281">
            <v>8</v>
          </cell>
        </row>
        <row r="282">
          <cell r="A282" t="str">
            <v>Сосиски Мусульманские "Просто выгодно" (в ср.защ.атм.)  СПК</v>
          </cell>
          <cell r="D282">
            <v>21.934999999999999</v>
          </cell>
        </row>
        <row r="283">
          <cell r="A283" t="str">
            <v>Сосиски Хот-дог ВЕС (лоток с ср.защ.атм.)   СПК</v>
          </cell>
          <cell r="D283">
            <v>24.962</v>
          </cell>
        </row>
        <row r="284">
          <cell r="A284" t="str">
            <v>Торо Неро с/в "Эликатессе" 140 гр.шт.  СПК</v>
          </cell>
          <cell r="D284">
            <v>4</v>
          </cell>
        </row>
        <row r="285">
          <cell r="A285" t="str">
            <v>Уши свиные копченые к пиву 0,15кг нар. д/ф шт.  СПК</v>
          </cell>
          <cell r="D285">
            <v>18</v>
          </cell>
        </row>
        <row r="286">
          <cell r="A286" t="str">
            <v>Фестивальная с/к 0,10 кг.шт. нарезка (лоток с ср.защ.атм.)  СПК</v>
          </cell>
          <cell r="D286">
            <v>35</v>
          </cell>
        </row>
        <row r="287">
          <cell r="A287" t="str">
            <v>Фестивальная с/к 0,235 кг.шт.  СПК</v>
          </cell>
          <cell r="D287">
            <v>90</v>
          </cell>
        </row>
        <row r="288">
          <cell r="A288" t="str">
            <v>Фуэт с/в "Эликатессе" 160 гр.шт.  СПК</v>
          </cell>
          <cell r="D288">
            <v>15</v>
          </cell>
        </row>
        <row r="289">
          <cell r="A289" t="str">
            <v>Хинкали Классические хинкали ВЕС,  ПОКОМ</v>
          </cell>
          <cell r="D289">
            <v>10</v>
          </cell>
        </row>
        <row r="290">
          <cell r="A290" t="str">
            <v>Хотстеры ТМ Горячая штучка ТС Хотстеры 0,25 кг зам  ПОКОМ</v>
          </cell>
          <cell r="D290">
            <v>123</v>
          </cell>
        </row>
        <row r="291">
          <cell r="A291" t="str">
            <v>Хрустящие крылышки ТМ Горячая штучка 0,3 кг зам  ПОКОМ</v>
          </cell>
          <cell r="D291">
            <v>16</v>
          </cell>
        </row>
        <row r="292">
          <cell r="A292" t="str">
            <v>Чебупай сочное яблоко ТМ Горячая штучка 0,2 кг зам.  ПОКОМ</v>
          </cell>
          <cell r="D292">
            <v>12</v>
          </cell>
        </row>
        <row r="293">
          <cell r="A293" t="str">
            <v>Чебупай спелая вишня ТМ Горячая штучка 0,2 кг зам.  ПОКОМ</v>
          </cell>
          <cell r="D293">
            <v>14</v>
          </cell>
        </row>
        <row r="294">
          <cell r="A294" t="str">
            <v>Чебупели Курочка гриль ТМ Горячая штучка, 0,3 кг зам  ПОКОМ</v>
          </cell>
          <cell r="D294">
            <v>16</v>
          </cell>
        </row>
        <row r="295">
          <cell r="A295" t="str">
            <v>Чебупицца курочка по-итальянски Горячая штучка 0,25 кг зам  ПОКОМ</v>
          </cell>
          <cell r="D295">
            <v>310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309</v>
          </cell>
        </row>
        <row r="297">
          <cell r="A297" t="str">
            <v>Чебуреки Мясные вес 2,7  ПОКОМ</v>
          </cell>
          <cell r="D297">
            <v>37.799999999999997</v>
          </cell>
        </row>
        <row r="298">
          <cell r="A298" t="str">
            <v>Чебуреки с мясом, грибами и картофелем. ВЕС  ПОКОМ</v>
          </cell>
          <cell r="D298">
            <v>2.7</v>
          </cell>
        </row>
        <row r="299">
          <cell r="A299" t="str">
            <v>Чебуреки сочные, ВЕС, куриные жарен. зам  ПОКОМ</v>
          </cell>
          <cell r="D299">
            <v>80</v>
          </cell>
        </row>
        <row r="300">
          <cell r="A300" t="str">
            <v>Шпикачки Русские (черева) (в ср.защ.атм.) "Высокий вкус"  СПК</v>
          </cell>
          <cell r="D300">
            <v>7.8239999999999998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42</v>
          </cell>
        </row>
        <row r="302">
          <cell r="A302" t="str">
            <v>Юбилейная с/к 0,10 кг.шт. нарезка (лоток с ср.защ.атм.)  СПК</v>
          </cell>
          <cell r="D302">
            <v>32</v>
          </cell>
        </row>
        <row r="303">
          <cell r="A303" t="str">
            <v>Юбилейная с/к 0,235 кг.шт.  СПК</v>
          </cell>
          <cell r="D303">
            <v>188</v>
          </cell>
        </row>
        <row r="304">
          <cell r="A304" t="str">
            <v>Итого</v>
          </cell>
          <cell r="D304">
            <v>41670.374000000003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88"/>
  <sheetViews>
    <sheetView tabSelected="1"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A59" sqref="A59:XFD59"/>
    </sheetView>
  </sheetViews>
  <sheetFormatPr defaultColWidth="10.5" defaultRowHeight="11.45" customHeight="1" outlineLevelRow="1" x14ac:dyDescent="0.2"/>
  <cols>
    <col min="1" max="1" width="52.5" style="1" customWidth="1"/>
    <col min="2" max="2" width="4.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7" width="1.33203125" style="5" customWidth="1"/>
    <col min="18" max="19" width="6.6640625" style="5" bestFit="1" customWidth="1"/>
    <col min="20" max="20" width="5.83203125" style="5" customWidth="1"/>
    <col min="21" max="21" width="5.6640625" style="5" bestFit="1" customWidth="1"/>
    <col min="22" max="23" width="1" style="5" customWidth="1"/>
    <col min="24" max="26" width="6.6640625" style="5" bestFit="1" customWidth="1"/>
    <col min="27" max="27" width="7.1640625" style="5" bestFit="1" customWidth="1"/>
    <col min="28" max="28" width="5.83203125" style="5" bestFit="1" customWidth="1"/>
    <col min="29" max="29" width="7.83203125" style="5" customWidth="1"/>
    <col min="30" max="31" width="2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>
      <c r="S2" s="19" t="s">
        <v>112</v>
      </c>
      <c r="AC2" s="1" t="s">
        <v>118</v>
      </c>
    </row>
    <row r="3" spans="1:31" ht="12.95" customHeight="1" x14ac:dyDescent="0.2">
      <c r="A3" s="4"/>
      <c r="B3" s="4"/>
      <c r="C3" s="4" t="s">
        <v>1</v>
      </c>
      <c r="D3" s="4"/>
      <c r="E3" s="4"/>
      <c r="F3" s="4"/>
      <c r="G3" s="10" t="s">
        <v>93</v>
      </c>
      <c r="H3" s="10" t="s">
        <v>94</v>
      </c>
      <c r="I3" s="10" t="s">
        <v>95</v>
      </c>
      <c r="J3" s="10" t="s">
        <v>96</v>
      </c>
      <c r="K3" s="10" t="s">
        <v>97</v>
      </c>
      <c r="L3" s="10" t="s">
        <v>97</v>
      </c>
      <c r="M3" s="10" t="s">
        <v>97</v>
      </c>
      <c r="N3" s="10" t="s">
        <v>97</v>
      </c>
      <c r="O3" s="10" t="s">
        <v>97</v>
      </c>
      <c r="P3" s="10" t="s">
        <v>97</v>
      </c>
      <c r="Q3" s="10" t="s">
        <v>97</v>
      </c>
      <c r="R3" s="10" t="s">
        <v>94</v>
      </c>
      <c r="S3" s="11" t="s">
        <v>97</v>
      </c>
      <c r="T3" s="10" t="s">
        <v>98</v>
      </c>
      <c r="U3" s="12" t="s">
        <v>99</v>
      </c>
      <c r="V3" s="10" t="s">
        <v>100</v>
      </c>
      <c r="W3" s="10" t="s">
        <v>101</v>
      </c>
      <c r="X3" s="10" t="s">
        <v>94</v>
      </c>
      <c r="Y3" s="10" t="s">
        <v>94</v>
      </c>
      <c r="Z3" s="10" t="s">
        <v>102</v>
      </c>
      <c r="AA3" s="10" t="s">
        <v>103</v>
      </c>
      <c r="AB3" s="10" t="s">
        <v>104</v>
      </c>
      <c r="AC3" s="12" t="s">
        <v>105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4" t="s">
        <v>106</v>
      </c>
      <c r="L4" s="14" t="s">
        <v>107</v>
      </c>
      <c r="S4" s="14" t="s">
        <v>108</v>
      </c>
      <c r="X4" s="14" t="s">
        <v>109</v>
      </c>
      <c r="Y4" s="14" t="s">
        <v>110</v>
      </c>
      <c r="Z4" s="14" t="s">
        <v>111</v>
      </c>
    </row>
    <row r="5" spans="1:31" ht="11.1" customHeight="1" x14ac:dyDescent="0.2">
      <c r="A5" s="6"/>
      <c r="B5" s="6"/>
      <c r="C5" s="3"/>
      <c r="D5" s="3"/>
      <c r="E5" s="9">
        <f>SUM(E6:E102)</f>
        <v>66476.764999999985</v>
      </c>
      <c r="F5" s="9">
        <f>SUM(F6:F102)</f>
        <v>84657.201000000001</v>
      </c>
      <c r="I5" s="9">
        <f>SUM(I6:I102)</f>
        <v>64794.129000000008</v>
      </c>
      <c r="J5" s="9">
        <f t="shared" ref="J5:S5" si="0">SUM(J6:J102)</f>
        <v>1682.636</v>
      </c>
      <c r="K5" s="9">
        <f t="shared" si="0"/>
        <v>6200</v>
      </c>
      <c r="L5" s="9">
        <f t="shared" si="0"/>
        <v>14360</v>
      </c>
      <c r="M5" s="9">
        <f t="shared" si="0"/>
        <v>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13295.353000000003</v>
      </c>
      <c r="S5" s="9">
        <f t="shared" si="0"/>
        <v>31445</v>
      </c>
      <c r="V5" s="9">
        <f t="shared" ref="V5" si="1">SUM(V6:V102)</f>
        <v>0</v>
      </c>
      <c r="W5" s="9">
        <f t="shared" ref="W5" si="2">SUM(W6:W102)</f>
        <v>0</v>
      </c>
      <c r="X5" s="9">
        <f t="shared" ref="X5" si="3">SUM(X6:X102)</f>
        <v>19251.283999999996</v>
      </c>
      <c r="Y5" s="9">
        <f t="shared" ref="Y5" si="4">SUM(Y6:Y102)</f>
        <v>19915.558000000005</v>
      </c>
      <c r="Z5" s="9">
        <f t="shared" ref="Z5" si="5">SUM(Z6:Z102)</f>
        <v>12251.832</v>
      </c>
      <c r="AC5" s="9">
        <f t="shared" ref="AC5" si="6">SUM(AC6:AC102)</f>
        <v>15030.05</v>
      </c>
    </row>
    <row r="6" spans="1:31" s="1" customFormat="1" ht="11.1" customHeight="1" outlineLevel="1" x14ac:dyDescent="0.2">
      <c r="A6" s="7" t="s">
        <v>10</v>
      </c>
      <c r="B6" s="7" t="s">
        <v>8</v>
      </c>
      <c r="C6" s="8">
        <v>269</v>
      </c>
      <c r="D6" s="8">
        <v>247</v>
      </c>
      <c r="E6" s="8">
        <v>300</v>
      </c>
      <c r="F6" s="8">
        <v>205</v>
      </c>
      <c r="G6" s="1">
        <f>VLOOKUP(A:A,[1]TDSheet!$A:$G,7,0)</f>
        <v>0.4</v>
      </c>
      <c r="H6" s="1">
        <f>VLOOKUP(A:A,[1]TDSheet!$A:$H,8,0)</f>
        <v>60</v>
      </c>
      <c r="I6" s="13">
        <f>VLOOKUP(A:A,[2]TDSheet!$A:$F,6,0)</f>
        <v>312</v>
      </c>
      <c r="J6" s="13">
        <f>E6-I6</f>
        <v>-12</v>
      </c>
      <c r="K6" s="13">
        <f>VLOOKUP(A:A,[1]TDSheet!$A:$M,13,0)</f>
        <v>0</v>
      </c>
      <c r="L6" s="13">
        <f>VLOOKUP(A:A,[1]TDSheet!$A:$S,19,0)</f>
        <v>160</v>
      </c>
      <c r="M6" s="13"/>
      <c r="N6" s="13"/>
      <c r="O6" s="13"/>
      <c r="P6" s="13"/>
      <c r="Q6" s="13"/>
      <c r="R6" s="13">
        <f>E6/5</f>
        <v>60</v>
      </c>
      <c r="S6" s="17">
        <v>160</v>
      </c>
      <c r="T6" s="18">
        <f>(F6+K6+L6+S6)/R6</f>
        <v>8.75</v>
      </c>
      <c r="U6" s="13">
        <f>F6/R6</f>
        <v>3.4166666666666665</v>
      </c>
      <c r="V6" s="13"/>
      <c r="W6" s="13"/>
      <c r="X6" s="13">
        <f>VLOOKUP(A:A,[1]TDSheet!$A:$X,24,0)</f>
        <v>66.400000000000006</v>
      </c>
      <c r="Y6" s="13">
        <f>VLOOKUP(A:A,[1]TDSheet!$A:$Y,25,0)</f>
        <v>55.8</v>
      </c>
      <c r="Z6" s="13">
        <f>VLOOKUP(A:A,[3]TDSheet!$A:$D,4,0)</f>
        <v>75</v>
      </c>
      <c r="AA6" s="13">
        <f>VLOOKUP(A:A,[1]TDSheet!$A:$AA,27,0)</f>
        <v>0</v>
      </c>
      <c r="AB6" s="13" t="str">
        <f>VLOOKUP(A:A,[1]TDSheet!$A:$AB,28,0)</f>
        <v>скидка</v>
      </c>
      <c r="AC6" s="13">
        <f>S6*G6</f>
        <v>64</v>
      </c>
      <c r="AD6" s="13"/>
      <c r="AE6" s="13"/>
    </row>
    <row r="7" spans="1:31" s="1" customFormat="1" ht="11.1" customHeight="1" outlineLevel="1" x14ac:dyDescent="0.2">
      <c r="A7" s="7" t="s">
        <v>11</v>
      </c>
      <c r="B7" s="7" t="s">
        <v>9</v>
      </c>
      <c r="C7" s="8">
        <v>1316.39</v>
      </c>
      <c r="D7" s="8">
        <v>3460.989</v>
      </c>
      <c r="E7" s="8">
        <v>1870.5</v>
      </c>
      <c r="F7" s="8">
        <v>2063.886</v>
      </c>
      <c r="G7" s="1">
        <f>VLOOKUP(A:A,[1]TDSheet!$A:$G,7,0)</f>
        <v>1</v>
      </c>
      <c r="H7" s="1">
        <f>VLOOKUP(A:A,[1]TDSheet!$A:$H,8,0)</f>
        <v>45</v>
      </c>
      <c r="I7" s="13">
        <f>VLOOKUP(A:A,[2]TDSheet!$A:$F,6,0)</f>
        <v>1844.6</v>
      </c>
      <c r="J7" s="13">
        <f t="shared" ref="J7:J70" si="7">E7-I7</f>
        <v>25.900000000000091</v>
      </c>
      <c r="K7" s="13">
        <f>VLOOKUP(A:A,[1]TDSheet!$A:$M,13,0)</f>
        <v>400</v>
      </c>
      <c r="L7" s="13">
        <f>VLOOKUP(A:A,[1]TDSheet!$A:$S,19,0)</f>
        <v>300</v>
      </c>
      <c r="M7" s="13"/>
      <c r="N7" s="13"/>
      <c r="O7" s="13"/>
      <c r="P7" s="13"/>
      <c r="Q7" s="13"/>
      <c r="R7" s="13">
        <f t="shared" ref="R7:R70" si="8">E7/5</f>
        <v>374.1</v>
      </c>
      <c r="S7" s="17">
        <v>200</v>
      </c>
      <c r="T7" s="18">
        <f t="shared" ref="T7:T70" si="9">(F7+K7+L7+S7)/R7</f>
        <v>7.9227105052125095</v>
      </c>
      <c r="U7" s="13">
        <f t="shared" ref="U7:U70" si="10">F7/R7</f>
        <v>5.5169366479550916</v>
      </c>
      <c r="V7" s="13"/>
      <c r="W7" s="13"/>
      <c r="X7" s="13">
        <f>VLOOKUP(A:A,[1]TDSheet!$A:$X,24,0)</f>
        <v>448.0104</v>
      </c>
      <c r="Y7" s="13">
        <f>VLOOKUP(A:A,[1]TDSheet!$A:$Y,25,0)</f>
        <v>501.53239999999994</v>
      </c>
      <c r="Z7" s="13">
        <f>VLOOKUP(A:A,[3]TDSheet!$A:$D,4,0)</f>
        <v>284.65199999999999</v>
      </c>
      <c r="AA7" s="13">
        <f>VLOOKUP(A:A,[1]TDSheet!$A:$AA,27,0)</f>
        <v>0</v>
      </c>
      <c r="AB7" s="13" t="e">
        <f>VLOOKUP(A:A,[1]TDSheet!$A:$AB,28,0)</f>
        <v>#N/A</v>
      </c>
      <c r="AC7" s="13">
        <f t="shared" ref="AC7:AC70" si="11">S7*G7</f>
        <v>200</v>
      </c>
      <c r="AD7" s="13"/>
      <c r="AE7" s="13"/>
    </row>
    <row r="8" spans="1:31" s="1" customFormat="1" ht="11.1" customHeight="1" outlineLevel="1" x14ac:dyDescent="0.2">
      <c r="A8" s="7" t="s">
        <v>12</v>
      </c>
      <c r="B8" s="7" t="s">
        <v>9</v>
      </c>
      <c r="C8" s="8">
        <v>1454.337</v>
      </c>
      <c r="D8" s="8">
        <v>3253.2359999999999</v>
      </c>
      <c r="E8" s="8">
        <v>1298.4649999999999</v>
      </c>
      <c r="F8" s="8">
        <v>2182.6060000000002</v>
      </c>
      <c r="G8" s="1">
        <f>VLOOKUP(A:A,[1]TDSheet!$A:$G,7,0)</f>
        <v>1</v>
      </c>
      <c r="H8" s="1">
        <f>VLOOKUP(A:A,[1]TDSheet!$A:$H,8,0)</f>
        <v>45</v>
      </c>
      <c r="I8" s="13">
        <f>VLOOKUP(A:A,[2]TDSheet!$A:$F,6,0)</f>
        <v>1311.3</v>
      </c>
      <c r="J8" s="13">
        <f t="shared" si="7"/>
        <v>-12.835000000000036</v>
      </c>
      <c r="K8" s="13">
        <f>VLOOKUP(A:A,[1]TDSheet!$A:$M,13,0)</f>
        <v>400</v>
      </c>
      <c r="L8" s="13">
        <f>VLOOKUP(A:A,[1]TDSheet!$A:$S,19,0)</f>
        <v>0</v>
      </c>
      <c r="M8" s="13"/>
      <c r="N8" s="13"/>
      <c r="O8" s="13"/>
      <c r="P8" s="13"/>
      <c r="Q8" s="13"/>
      <c r="R8" s="13">
        <f t="shared" si="8"/>
        <v>259.69299999999998</v>
      </c>
      <c r="S8" s="17">
        <v>600</v>
      </c>
      <c r="T8" s="18">
        <f t="shared" si="9"/>
        <v>12.255262945092861</v>
      </c>
      <c r="U8" s="13">
        <f t="shared" si="10"/>
        <v>8.4045623101123255</v>
      </c>
      <c r="V8" s="13"/>
      <c r="W8" s="13"/>
      <c r="X8" s="13">
        <f>VLOOKUP(A:A,[1]TDSheet!$A:$X,24,0)</f>
        <v>436.53399999999999</v>
      </c>
      <c r="Y8" s="13">
        <f>VLOOKUP(A:A,[1]TDSheet!$A:$Y,25,0)</f>
        <v>446.18580000000003</v>
      </c>
      <c r="Z8" s="13">
        <f>VLOOKUP(A:A,[3]TDSheet!$A:$D,4,0)</f>
        <v>232.74600000000001</v>
      </c>
      <c r="AA8" s="21" t="s">
        <v>119</v>
      </c>
      <c r="AB8" s="13" t="str">
        <f>VLOOKUP(A:A,[1]TDSheet!$A:$AB,28,0)</f>
        <v>скидка</v>
      </c>
      <c r="AC8" s="13">
        <f t="shared" si="11"/>
        <v>600</v>
      </c>
      <c r="AD8" s="13"/>
      <c r="AE8" s="13"/>
    </row>
    <row r="9" spans="1:31" s="1" customFormat="1" ht="11.1" customHeight="1" outlineLevel="1" x14ac:dyDescent="0.2">
      <c r="A9" s="7" t="s">
        <v>13</v>
      </c>
      <c r="B9" s="7" t="s">
        <v>9</v>
      </c>
      <c r="C9" s="8">
        <v>2449.9929999999999</v>
      </c>
      <c r="D9" s="8">
        <v>1067.846</v>
      </c>
      <c r="E9" s="8">
        <v>1480.636</v>
      </c>
      <c r="F9" s="8">
        <v>1995.0329999999999</v>
      </c>
      <c r="G9" s="1">
        <f>VLOOKUP(A:A,[1]TDSheet!$A:$G,7,0)</f>
        <v>1</v>
      </c>
      <c r="H9" s="1">
        <f>VLOOKUP(A:A,[1]TDSheet!$A:$H,8,0)</f>
        <v>60</v>
      </c>
      <c r="I9" s="13">
        <f>VLOOKUP(A:A,[2]TDSheet!$A:$F,6,0)</f>
        <v>1461.58</v>
      </c>
      <c r="J9" s="13">
        <f t="shared" si="7"/>
        <v>19.05600000000004</v>
      </c>
      <c r="K9" s="13">
        <f>VLOOKUP(A:A,[1]TDSheet!$A:$M,13,0)</f>
        <v>0</v>
      </c>
      <c r="L9" s="21">
        <v>400</v>
      </c>
      <c r="M9" s="13"/>
      <c r="N9" s="13"/>
      <c r="O9" s="13"/>
      <c r="P9" s="13"/>
      <c r="Q9" s="13"/>
      <c r="R9" s="13">
        <f t="shared" si="8"/>
        <v>296.12720000000002</v>
      </c>
      <c r="S9" s="17">
        <v>1300</v>
      </c>
      <c r="T9" s="18">
        <f t="shared" si="9"/>
        <v>12.477857488268555</v>
      </c>
      <c r="U9" s="13">
        <f t="shared" si="10"/>
        <v>6.7370812272563949</v>
      </c>
      <c r="V9" s="13"/>
      <c r="W9" s="13"/>
      <c r="X9" s="13">
        <f>VLOOKUP(A:A,[1]TDSheet!$A:$X,24,0)</f>
        <v>419.21400000000006</v>
      </c>
      <c r="Y9" s="13">
        <f>VLOOKUP(A:A,[1]TDSheet!$A:$Y,25,0)</f>
        <v>422.29759999999999</v>
      </c>
      <c r="Z9" s="13">
        <f>VLOOKUP(A:A,[3]TDSheet!$A:$D,4,0)</f>
        <v>268.86</v>
      </c>
      <c r="AA9" s="21" t="s">
        <v>119</v>
      </c>
      <c r="AB9" s="21" t="s">
        <v>113</v>
      </c>
      <c r="AC9" s="13">
        <f t="shared" si="11"/>
        <v>1300</v>
      </c>
      <c r="AD9" s="13"/>
      <c r="AE9" s="13"/>
    </row>
    <row r="10" spans="1:31" s="1" customFormat="1" ht="11.1" customHeight="1" outlineLevel="1" x14ac:dyDescent="0.2">
      <c r="A10" s="7" t="s">
        <v>14</v>
      </c>
      <c r="B10" s="7" t="s">
        <v>9</v>
      </c>
      <c r="C10" s="8">
        <v>172.04300000000001</v>
      </c>
      <c r="D10" s="8">
        <v>1.57</v>
      </c>
      <c r="E10" s="8">
        <v>57.295000000000002</v>
      </c>
      <c r="F10" s="8">
        <v>114.748</v>
      </c>
      <c r="G10" s="1">
        <f>VLOOKUP(A:A,[1]TDSheet!$A:$G,7,0)</f>
        <v>1</v>
      </c>
      <c r="H10" s="1">
        <f>VLOOKUP(A:A,[1]TDSheet!$A:$H,8,0)</f>
        <v>120</v>
      </c>
      <c r="I10" s="13">
        <f>VLOOKUP(A:A,[2]TDSheet!$A:$F,6,0)</f>
        <v>56.2</v>
      </c>
      <c r="J10" s="13">
        <f t="shared" si="7"/>
        <v>1.0949999999999989</v>
      </c>
      <c r="K10" s="13">
        <f>VLOOKUP(A:A,[1]TDSheet!$A:$M,13,0)</f>
        <v>0</v>
      </c>
      <c r="L10" s="13">
        <f>VLOOKUP(A:A,[1]TDSheet!$A:$S,19,0)</f>
        <v>0</v>
      </c>
      <c r="M10" s="13"/>
      <c r="N10" s="13"/>
      <c r="O10" s="13"/>
      <c r="P10" s="13"/>
      <c r="Q10" s="13"/>
      <c r="R10" s="13">
        <f t="shared" si="8"/>
        <v>11.459</v>
      </c>
      <c r="S10" s="17">
        <v>50</v>
      </c>
      <c r="T10" s="18">
        <f t="shared" si="9"/>
        <v>14.377170782790818</v>
      </c>
      <c r="U10" s="13">
        <f t="shared" si="10"/>
        <v>10.013788288681386</v>
      </c>
      <c r="V10" s="13"/>
      <c r="W10" s="13"/>
      <c r="X10" s="13">
        <f>VLOOKUP(A:A,[1]TDSheet!$A:$X,24,0)</f>
        <v>13.841999999999999</v>
      </c>
      <c r="Y10" s="13">
        <f>VLOOKUP(A:A,[1]TDSheet!$A:$Y,25,0)</f>
        <v>12.2188</v>
      </c>
      <c r="Z10" s="13">
        <f>VLOOKUP(A:A,[3]TDSheet!$A:$D,4,0)</f>
        <v>8.1739999999999995</v>
      </c>
      <c r="AA10" s="13" t="str">
        <f>VLOOKUP(A:A,[1]TDSheet!$A:$AA,27,0)</f>
        <v>яб ак ян</v>
      </c>
      <c r="AB10" s="13" t="e">
        <f>VLOOKUP(A:A,[1]TDSheet!$A:$AB,28,0)</f>
        <v>#N/A</v>
      </c>
      <c r="AC10" s="13">
        <f t="shared" si="11"/>
        <v>50</v>
      </c>
      <c r="AD10" s="13"/>
      <c r="AE10" s="13"/>
    </row>
    <row r="11" spans="1:31" s="1" customFormat="1" ht="11.1" customHeight="1" outlineLevel="1" x14ac:dyDescent="0.2">
      <c r="A11" s="7" t="s">
        <v>15</v>
      </c>
      <c r="B11" s="7" t="s">
        <v>9</v>
      </c>
      <c r="C11" s="8">
        <v>109.27200000000001</v>
      </c>
      <c r="D11" s="8">
        <v>182.44</v>
      </c>
      <c r="E11" s="8">
        <v>157.22499999999999</v>
      </c>
      <c r="F11" s="8">
        <v>131.68799999999999</v>
      </c>
      <c r="G11" s="1">
        <f>VLOOKUP(A:A,[1]TDSheet!$A:$G,7,0)</f>
        <v>1</v>
      </c>
      <c r="H11" s="1">
        <f>VLOOKUP(A:A,[1]TDSheet!$A:$H,8,0)</f>
        <v>60</v>
      </c>
      <c r="I11" s="13">
        <f>VLOOKUP(A:A,[2]TDSheet!$A:$F,6,0)</f>
        <v>153.9</v>
      </c>
      <c r="J11" s="13">
        <f t="shared" si="7"/>
        <v>3.3249999999999886</v>
      </c>
      <c r="K11" s="13">
        <f>VLOOKUP(A:A,[1]TDSheet!$A:$M,13,0)</f>
        <v>0</v>
      </c>
      <c r="L11" s="13">
        <f>VLOOKUP(A:A,[1]TDSheet!$A:$S,19,0)</f>
        <v>100</v>
      </c>
      <c r="M11" s="13"/>
      <c r="N11" s="13"/>
      <c r="O11" s="13"/>
      <c r="P11" s="13"/>
      <c r="Q11" s="13"/>
      <c r="R11" s="13">
        <f t="shared" si="8"/>
        <v>31.445</v>
      </c>
      <c r="S11" s="17">
        <v>50</v>
      </c>
      <c r="T11" s="18">
        <f t="shared" si="9"/>
        <v>8.95811734775004</v>
      </c>
      <c r="U11" s="13">
        <f t="shared" si="10"/>
        <v>4.1878836062967082</v>
      </c>
      <c r="V11" s="13"/>
      <c r="W11" s="13"/>
      <c r="X11" s="13">
        <f>VLOOKUP(A:A,[1]TDSheet!$A:$X,24,0)</f>
        <v>28.401199999999999</v>
      </c>
      <c r="Y11" s="13">
        <f>VLOOKUP(A:A,[1]TDSheet!$A:$Y,25,0)</f>
        <v>31.433999999999997</v>
      </c>
      <c r="Z11" s="13">
        <f>VLOOKUP(A:A,[3]TDSheet!$A:$D,4,0)</f>
        <v>36.393999999999998</v>
      </c>
      <c r="AA11" s="13">
        <f>VLOOKUP(A:A,[1]TDSheet!$A:$AA,27,0)</f>
        <v>0</v>
      </c>
      <c r="AB11" s="13">
        <f>VLOOKUP(A:A,[1]TDSheet!$A:$AB,28,0)</f>
        <v>0</v>
      </c>
      <c r="AC11" s="13">
        <f t="shared" si="11"/>
        <v>50</v>
      </c>
      <c r="AD11" s="13"/>
      <c r="AE11" s="13"/>
    </row>
    <row r="12" spans="1:31" s="1" customFormat="1" ht="11.1" customHeight="1" outlineLevel="1" x14ac:dyDescent="0.2">
      <c r="A12" s="7" t="s">
        <v>16</v>
      </c>
      <c r="B12" s="7" t="s">
        <v>8</v>
      </c>
      <c r="C12" s="8">
        <v>84</v>
      </c>
      <c r="D12" s="8">
        <v>40</v>
      </c>
      <c r="E12" s="8">
        <v>62</v>
      </c>
      <c r="F12" s="8">
        <v>62</v>
      </c>
      <c r="G12" s="1">
        <f>VLOOKUP(A:A,[1]TDSheet!$A:$G,7,0)</f>
        <v>0.4</v>
      </c>
      <c r="H12" s="1" t="e">
        <f>VLOOKUP(A:A,[1]TDSheet!$A:$H,8,0)</f>
        <v>#N/A</v>
      </c>
      <c r="I12" s="13">
        <f>VLOOKUP(A:A,[2]TDSheet!$A:$F,6,0)</f>
        <v>62</v>
      </c>
      <c r="J12" s="13">
        <f t="shared" si="7"/>
        <v>0</v>
      </c>
      <c r="K12" s="13">
        <f>VLOOKUP(A:A,[1]TDSheet!$A:$M,13,0)</f>
        <v>0</v>
      </c>
      <c r="L12" s="13">
        <f>VLOOKUP(A:A,[1]TDSheet!$A:$S,19,0)</f>
        <v>40</v>
      </c>
      <c r="M12" s="13"/>
      <c r="N12" s="13"/>
      <c r="O12" s="13"/>
      <c r="P12" s="13"/>
      <c r="Q12" s="13"/>
      <c r="R12" s="13">
        <f t="shared" si="8"/>
        <v>12.4</v>
      </c>
      <c r="S12" s="17"/>
      <c r="T12" s="18">
        <f t="shared" si="9"/>
        <v>8.2258064516129021</v>
      </c>
      <c r="U12" s="13">
        <f t="shared" si="10"/>
        <v>5</v>
      </c>
      <c r="V12" s="13"/>
      <c r="W12" s="13"/>
      <c r="X12" s="13">
        <f>VLOOKUP(A:A,[1]TDSheet!$A:$X,24,0)</f>
        <v>23</v>
      </c>
      <c r="Y12" s="13">
        <f>VLOOKUP(A:A,[1]TDSheet!$A:$Y,25,0)</f>
        <v>20</v>
      </c>
      <c r="Z12" s="13">
        <f>VLOOKUP(A:A,[3]TDSheet!$A:$D,4,0)</f>
        <v>10</v>
      </c>
      <c r="AA12" s="13" t="str">
        <f>VLOOKUP(A:A,[1]TDSheet!$A:$AA,27,0)</f>
        <v>?</v>
      </c>
      <c r="AB12" s="13" t="e">
        <f>VLOOKUP(A:A,[1]TDSheet!$A:$AB,28,0)</f>
        <v>#N/A</v>
      </c>
      <c r="AC12" s="13">
        <f t="shared" si="11"/>
        <v>0</v>
      </c>
      <c r="AD12" s="13"/>
      <c r="AE12" s="13"/>
    </row>
    <row r="13" spans="1:31" s="1" customFormat="1" ht="11.1" customHeight="1" outlineLevel="1" x14ac:dyDescent="0.2">
      <c r="A13" s="7" t="s">
        <v>17</v>
      </c>
      <c r="B13" s="7" t="s">
        <v>9</v>
      </c>
      <c r="C13" s="8">
        <v>310.661</v>
      </c>
      <c r="D13" s="8">
        <v>213.60900000000001</v>
      </c>
      <c r="E13" s="8">
        <v>198.78399999999999</v>
      </c>
      <c r="F13" s="8">
        <v>325.48599999999999</v>
      </c>
      <c r="G13" s="1">
        <f>VLOOKUP(A:A,[1]TDSheet!$A:$G,7,0)</f>
        <v>1</v>
      </c>
      <c r="H13" s="1">
        <f>VLOOKUP(A:A,[1]TDSheet!$A:$H,8,0)</f>
        <v>60</v>
      </c>
      <c r="I13" s="13">
        <f>VLOOKUP(A:A,[2]TDSheet!$A:$F,6,0)</f>
        <v>193.8</v>
      </c>
      <c r="J13" s="13">
        <f t="shared" si="7"/>
        <v>4.9839999999999804</v>
      </c>
      <c r="K13" s="13">
        <f>VLOOKUP(A:A,[1]TDSheet!$A:$M,13,0)</f>
        <v>0</v>
      </c>
      <c r="L13" s="13">
        <f>VLOOKUP(A:A,[1]TDSheet!$A:$S,19,0)</f>
        <v>40</v>
      </c>
      <c r="M13" s="13"/>
      <c r="N13" s="13"/>
      <c r="O13" s="13"/>
      <c r="P13" s="13"/>
      <c r="Q13" s="13"/>
      <c r="R13" s="13">
        <f t="shared" si="8"/>
        <v>39.756799999999998</v>
      </c>
      <c r="S13" s="17"/>
      <c r="T13" s="18">
        <f t="shared" si="9"/>
        <v>9.1930437057308438</v>
      </c>
      <c r="U13" s="13">
        <f t="shared" si="10"/>
        <v>8.1869265132002571</v>
      </c>
      <c r="V13" s="13"/>
      <c r="W13" s="13"/>
      <c r="X13" s="13">
        <f>VLOOKUP(A:A,[1]TDSheet!$A:$X,24,0)</f>
        <v>54.644199999999998</v>
      </c>
      <c r="Y13" s="13">
        <f>VLOOKUP(A:A,[1]TDSheet!$A:$Y,25,0)</f>
        <v>60.914000000000001</v>
      </c>
      <c r="Z13" s="13">
        <f>VLOOKUP(A:A,[3]TDSheet!$A:$D,4,0)</f>
        <v>26.896000000000001</v>
      </c>
      <c r="AA13" s="13">
        <f>VLOOKUP(A:A,[1]TDSheet!$A:$AA,27,0)</f>
        <v>0</v>
      </c>
      <c r="AB13" s="13">
        <f>VLOOKUP(A:A,[1]TDSheet!$A:$AB,28,0)</f>
        <v>0</v>
      </c>
      <c r="AC13" s="13">
        <f t="shared" si="11"/>
        <v>0</v>
      </c>
      <c r="AD13" s="13"/>
      <c r="AE13" s="13"/>
    </row>
    <row r="14" spans="1:31" s="1" customFormat="1" ht="11.1" customHeight="1" outlineLevel="1" x14ac:dyDescent="0.2">
      <c r="A14" s="7" t="s">
        <v>18</v>
      </c>
      <c r="B14" s="7" t="s">
        <v>9</v>
      </c>
      <c r="C14" s="8">
        <v>596.01800000000003</v>
      </c>
      <c r="D14" s="8">
        <v>424.13</v>
      </c>
      <c r="E14" s="8">
        <v>470.1</v>
      </c>
      <c r="F14" s="8">
        <v>519.91499999999996</v>
      </c>
      <c r="G14" s="1">
        <f>VLOOKUP(A:A,[1]TDSheet!$A:$G,7,0)</f>
        <v>1</v>
      </c>
      <c r="H14" s="1">
        <f>VLOOKUP(A:A,[1]TDSheet!$A:$H,8,0)</f>
        <v>60</v>
      </c>
      <c r="I14" s="13">
        <f>VLOOKUP(A:A,[2]TDSheet!$A:$F,6,0)</f>
        <v>471.2</v>
      </c>
      <c r="J14" s="13">
        <f t="shared" si="7"/>
        <v>-1.0999999999999659</v>
      </c>
      <c r="K14" s="13">
        <f>VLOOKUP(A:A,[1]TDSheet!$A:$M,13,0)</f>
        <v>0</v>
      </c>
      <c r="L14" s="13">
        <f>VLOOKUP(A:A,[1]TDSheet!$A:$S,19,0)</f>
        <v>300</v>
      </c>
      <c r="M14" s="13"/>
      <c r="N14" s="13"/>
      <c r="O14" s="13"/>
      <c r="P14" s="13"/>
      <c r="Q14" s="13"/>
      <c r="R14" s="13">
        <f t="shared" si="8"/>
        <v>94.02000000000001</v>
      </c>
      <c r="S14" s="17">
        <v>120</v>
      </c>
      <c r="T14" s="18">
        <f t="shared" si="9"/>
        <v>9.9969687300574339</v>
      </c>
      <c r="U14" s="13">
        <f t="shared" si="10"/>
        <v>5.5298340778557744</v>
      </c>
      <c r="V14" s="13"/>
      <c r="W14" s="13"/>
      <c r="X14" s="13">
        <f>VLOOKUP(A:A,[1]TDSheet!$A:$X,24,0)</f>
        <v>107.07739999999998</v>
      </c>
      <c r="Y14" s="13">
        <f>VLOOKUP(A:A,[1]TDSheet!$A:$Y,25,0)</f>
        <v>108.0836</v>
      </c>
      <c r="Z14" s="13">
        <f>VLOOKUP(A:A,[3]TDSheet!$A:$D,4,0)</f>
        <v>85.492000000000004</v>
      </c>
      <c r="AA14" s="13">
        <f>VLOOKUP(A:A,[1]TDSheet!$A:$AA,27,0)</f>
        <v>0</v>
      </c>
      <c r="AB14" s="13" t="e">
        <f>VLOOKUP(A:A,[1]TDSheet!$A:$AB,28,0)</f>
        <v>#N/A</v>
      </c>
      <c r="AC14" s="13">
        <f t="shared" si="11"/>
        <v>120</v>
      </c>
      <c r="AD14" s="13"/>
      <c r="AE14" s="13"/>
    </row>
    <row r="15" spans="1:31" s="1" customFormat="1" ht="11.1" customHeight="1" outlineLevel="1" x14ac:dyDescent="0.2">
      <c r="A15" s="7" t="s">
        <v>19</v>
      </c>
      <c r="B15" s="7" t="s">
        <v>8</v>
      </c>
      <c r="C15" s="8">
        <v>1587</v>
      </c>
      <c r="D15" s="8">
        <v>21</v>
      </c>
      <c r="E15" s="8">
        <v>538</v>
      </c>
      <c r="F15" s="8">
        <v>1053</v>
      </c>
      <c r="G15" s="1">
        <f>VLOOKUP(A:A,[1]TDSheet!$A:$G,7,0)</f>
        <v>0.25</v>
      </c>
      <c r="H15" s="1">
        <f>VLOOKUP(A:A,[1]TDSheet!$A:$H,8,0)</f>
        <v>120</v>
      </c>
      <c r="I15" s="13">
        <f>VLOOKUP(A:A,[2]TDSheet!$A:$F,6,0)</f>
        <v>555</v>
      </c>
      <c r="J15" s="13">
        <f t="shared" si="7"/>
        <v>-17</v>
      </c>
      <c r="K15" s="13">
        <f>VLOOKUP(A:A,[1]TDSheet!$A:$M,13,0)</f>
        <v>0</v>
      </c>
      <c r="L15" s="21">
        <v>0</v>
      </c>
      <c r="M15" s="13"/>
      <c r="N15" s="13"/>
      <c r="O15" s="13"/>
      <c r="P15" s="13"/>
      <c r="Q15" s="13"/>
      <c r="R15" s="13">
        <f t="shared" si="8"/>
        <v>107.6</v>
      </c>
      <c r="S15" s="17">
        <v>200</v>
      </c>
      <c r="T15" s="18">
        <f t="shared" si="9"/>
        <v>11.644981412639407</v>
      </c>
      <c r="U15" s="13">
        <f t="shared" si="10"/>
        <v>9.7862453531598526</v>
      </c>
      <c r="V15" s="13"/>
      <c r="W15" s="13"/>
      <c r="X15" s="13">
        <f>VLOOKUP(A:A,[1]TDSheet!$A:$X,24,0)</f>
        <v>140.6</v>
      </c>
      <c r="Y15" s="13">
        <f>VLOOKUP(A:A,[1]TDSheet!$A:$Y,25,0)</f>
        <v>131</v>
      </c>
      <c r="Z15" s="13">
        <f>VLOOKUP(A:A,[3]TDSheet!$A:$D,4,0)</f>
        <v>113</v>
      </c>
      <c r="AA15" s="22" t="s">
        <v>114</v>
      </c>
      <c r="AB15" s="13" t="e">
        <f>VLOOKUP(A:A,[1]TDSheet!$A:$AB,28,0)</f>
        <v>#N/A</v>
      </c>
      <c r="AC15" s="13">
        <f t="shared" si="11"/>
        <v>50</v>
      </c>
      <c r="AD15" s="13"/>
      <c r="AE15" s="13"/>
    </row>
    <row r="16" spans="1:31" s="1" customFormat="1" ht="11.1" customHeight="1" outlineLevel="1" x14ac:dyDescent="0.2">
      <c r="A16" s="7" t="s">
        <v>20</v>
      </c>
      <c r="B16" s="7" t="s">
        <v>9</v>
      </c>
      <c r="C16" s="8">
        <v>77.106999999999999</v>
      </c>
      <c r="D16" s="8">
        <v>94.174000000000007</v>
      </c>
      <c r="E16" s="8">
        <v>50.411999999999999</v>
      </c>
      <c r="F16" s="8">
        <v>120.869</v>
      </c>
      <c r="G16" s="1">
        <f>VLOOKUP(A:A,[1]TDSheet!$A:$G,7,0)</f>
        <v>1</v>
      </c>
      <c r="H16" s="1">
        <f>VLOOKUP(A:A,[1]TDSheet!$A:$H,8,0)</f>
        <v>30</v>
      </c>
      <c r="I16" s="13">
        <f>VLOOKUP(A:A,[2]TDSheet!$A:$F,6,0)</f>
        <v>50.475000000000001</v>
      </c>
      <c r="J16" s="13">
        <f t="shared" si="7"/>
        <v>-6.3000000000002387E-2</v>
      </c>
      <c r="K16" s="13">
        <f>VLOOKUP(A:A,[1]TDSheet!$A:$M,13,0)</f>
        <v>0</v>
      </c>
      <c r="L16" s="13">
        <f>VLOOKUP(A:A,[1]TDSheet!$A:$S,19,0)</f>
        <v>0</v>
      </c>
      <c r="M16" s="13"/>
      <c r="N16" s="13"/>
      <c r="O16" s="13"/>
      <c r="P16" s="13"/>
      <c r="Q16" s="13"/>
      <c r="R16" s="13">
        <f t="shared" si="8"/>
        <v>10.0824</v>
      </c>
      <c r="S16" s="17"/>
      <c r="T16" s="18">
        <f t="shared" si="9"/>
        <v>11.9881179084345</v>
      </c>
      <c r="U16" s="13">
        <f t="shared" si="10"/>
        <v>11.9881179084345</v>
      </c>
      <c r="V16" s="13"/>
      <c r="W16" s="13"/>
      <c r="X16" s="13">
        <f>VLOOKUP(A:A,[1]TDSheet!$A:$X,24,0)</f>
        <v>21.381800000000002</v>
      </c>
      <c r="Y16" s="13">
        <f>VLOOKUP(A:A,[1]TDSheet!$A:$Y,25,0)</f>
        <v>20.043600000000001</v>
      </c>
      <c r="Z16" s="13">
        <f>VLOOKUP(A:A,[3]TDSheet!$A:$D,4,0)</f>
        <v>1.484</v>
      </c>
      <c r="AA16" s="13">
        <f>VLOOKUP(A:A,[1]TDSheet!$A:$AA,27,0)</f>
        <v>0</v>
      </c>
      <c r="AB16" s="13">
        <f>VLOOKUP(A:A,[1]TDSheet!$A:$AB,28,0)</f>
        <v>0</v>
      </c>
      <c r="AC16" s="13">
        <f t="shared" si="11"/>
        <v>0</v>
      </c>
      <c r="AD16" s="13"/>
      <c r="AE16" s="13"/>
    </row>
    <row r="17" spans="1:31" s="1" customFormat="1" ht="11.1" customHeight="1" outlineLevel="1" x14ac:dyDescent="0.2">
      <c r="A17" s="7" t="s">
        <v>21</v>
      </c>
      <c r="B17" s="7" t="s">
        <v>9</v>
      </c>
      <c r="C17" s="8">
        <v>8.8810000000000002</v>
      </c>
      <c r="D17" s="8">
        <v>158.08000000000001</v>
      </c>
      <c r="E17" s="8">
        <v>65.510999999999996</v>
      </c>
      <c r="F17" s="8">
        <v>99.983000000000004</v>
      </c>
      <c r="G17" s="1">
        <f>VLOOKUP(A:A,[1]TDSheet!$A:$G,7,0)</f>
        <v>1</v>
      </c>
      <c r="H17" s="1">
        <f>VLOOKUP(A:A,[1]TDSheet!$A:$H,8,0)</f>
        <v>30</v>
      </c>
      <c r="I17" s="13">
        <f>VLOOKUP(A:A,[2]TDSheet!$A:$F,6,0)</f>
        <v>69</v>
      </c>
      <c r="J17" s="13">
        <f t="shared" si="7"/>
        <v>-3.4890000000000043</v>
      </c>
      <c r="K17" s="13">
        <f>VLOOKUP(A:A,[1]TDSheet!$A:$M,13,0)</f>
        <v>0</v>
      </c>
      <c r="L17" s="13">
        <f>VLOOKUP(A:A,[1]TDSheet!$A:$S,19,0)</f>
        <v>0</v>
      </c>
      <c r="M17" s="13"/>
      <c r="N17" s="13"/>
      <c r="O17" s="13"/>
      <c r="P17" s="13"/>
      <c r="Q17" s="13"/>
      <c r="R17" s="13">
        <f t="shared" si="8"/>
        <v>13.1022</v>
      </c>
      <c r="S17" s="17">
        <v>20</v>
      </c>
      <c r="T17" s="18">
        <f t="shared" si="9"/>
        <v>9.1574697379066112</v>
      </c>
      <c r="U17" s="13">
        <f t="shared" si="10"/>
        <v>7.6310085329181359</v>
      </c>
      <c r="V17" s="13"/>
      <c r="W17" s="13"/>
      <c r="X17" s="13">
        <f>VLOOKUP(A:A,[1]TDSheet!$A:$X,24,0)</f>
        <v>12.825800000000001</v>
      </c>
      <c r="Y17" s="13">
        <f>VLOOKUP(A:A,[1]TDSheet!$A:$Y,25,0)</f>
        <v>19.887</v>
      </c>
      <c r="Z17" s="13">
        <f>VLOOKUP(A:A,[3]TDSheet!$A:$D,4,0)</f>
        <v>1.4910000000000001</v>
      </c>
      <c r="AA17" s="13">
        <f>VLOOKUP(A:A,[1]TDSheet!$A:$AA,27,0)</f>
        <v>0</v>
      </c>
      <c r="AB17" s="13">
        <f>VLOOKUP(A:A,[1]TDSheet!$A:$AB,28,0)</f>
        <v>0</v>
      </c>
      <c r="AC17" s="13">
        <f t="shared" si="11"/>
        <v>20</v>
      </c>
      <c r="AD17" s="13"/>
      <c r="AE17" s="13"/>
    </row>
    <row r="18" spans="1:31" s="1" customFormat="1" ht="11.1" customHeight="1" outlineLevel="1" x14ac:dyDescent="0.2">
      <c r="A18" s="7" t="s">
        <v>22</v>
      </c>
      <c r="B18" s="7" t="s">
        <v>9</v>
      </c>
      <c r="C18" s="8">
        <v>59.588999999999999</v>
      </c>
      <c r="D18" s="8">
        <v>40.302999999999997</v>
      </c>
      <c r="E18" s="8">
        <v>47.787999999999997</v>
      </c>
      <c r="F18" s="8">
        <v>52.103999999999999</v>
      </c>
      <c r="G18" s="1">
        <f>VLOOKUP(A:A,[1]TDSheet!$A:$G,7,0)</f>
        <v>1</v>
      </c>
      <c r="H18" s="1">
        <f>VLOOKUP(A:A,[1]TDSheet!$A:$H,8,0)</f>
        <v>60</v>
      </c>
      <c r="I18" s="13">
        <f>VLOOKUP(A:A,[2]TDSheet!$A:$F,6,0)</f>
        <v>48.1</v>
      </c>
      <c r="J18" s="13">
        <f t="shared" si="7"/>
        <v>-0.31200000000000472</v>
      </c>
      <c r="K18" s="13">
        <f>VLOOKUP(A:A,[1]TDSheet!$A:$M,13,0)</f>
        <v>0</v>
      </c>
      <c r="L18" s="13">
        <f>VLOOKUP(A:A,[1]TDSheet!$A:$S,19,0)</f>
        <v>40</v>
      </c>
      <c r="M18" s="13"/>
      <c r="N18" s="13"/>
      <c r="O18" s="13"/>
      <c r="P18" s="13"/>
      <c r="Q18" s="13"/>
      <c r="R18" s="13">
        <f t="shared" si="8"/>
        <v>9.557599999999999</v>
      </c>
      <c r="S18" s="17"/>
      <c r="T18" s="18">
        <f t="shared" si="9"/>
        <v>9.6367288859127829</v>
      </c>
      <c r="U18" s="13">
        <f t="shared" si="10"/>
        <v>5.4515778019586509</v>
      </c>
      <c r="V18" s="13"/>
      <c r="W18" s="13"/>
      <c r="X18" s="13">
        <f>VLOOKUP(A:A,[1]TDSheet!$A:$X,24,0)</f>
        <v>11.285</v>
      </c>
      <c r="Y18" s="13">
        <f>VLOOKUP(A:A,[1]TDSheet!$A:$Y,25,0)</f>
        <v>9.5993999999999993</v>
      </c>
      <c r="Z18" s="13">
        <f>VLOOKUP(A:A,[3]TDSheet!$A:$D,4,0)</f>
        <v>4.0170000000000003</v>
      </c>
      <c r="AA18" s="13">
        <f>VLOOKUP(A:A,[1]TDSheet!$A:$AA,27,0)</f>
        <v>0</v>
      </c>
      <c r="AB18" s="13" t="str">
        <f>VLOOKUP(A:A,[1]TDSheet!$A:$AB,28,0)</f>
        <v>скидка</v>
      </c>
      <c r="AC18" s="13">
        <f t="shared" si="11"/>
        <v>0</v>
      </c>
      <c r="AD18" s="13"/>
      <c r="AE18" s="13"/>
    </row>
    <row r="19" spans="1:31" s="1" customFormat="1" ht="11.1" customHeight="1" outlineLevel="1" x14ac:dyDescent="0.2">
      <c r="A19" s="7" t="s">
        <v>23</v>
      </c>
      <c r="B19" s="7" t="s">
        <v>9</v>
      </c>
      <c r="C19" s="8">
        <v>44.685000000000002</v>
      </c>
      <c r="D19" s="8">
        <v>15.801</v>
      </c>
      <c r="E19" s="8">
        <v>52.387</v>
      </c>
      <c r="F19" s="8">
        <v>6.1159999999999997</v>
      </c>
      <c r="G19" s="1">
        <f>VLOOKUP(A:A,[1]TDSheet!$A:$G,7,0)</f>
        <v>1</v>
      </c>
      <c r="H19" s="1">
        <f>VLOOKUP(A:A,[1]TDSheet!$A:$H,8,0)</f>
        <v>60</v>
      </c>
      <c r="I19" s="13">
        <f>VLOOKUP(A:A,[2]TDSheet!$A:$F,6,0)</f>
        <v>55.3</v>
      </c>
      <c r="J19" s="13">
        <f t="shared" si="7"/>
        <v>-2.9129999999999967</v>
      </c>
      <c r="K19" s="13">
        <f>VLOOKUP(A:A,[1]TDSheet!$A:$M,13,0)</f>
        <v>0</v>
      </c>
      <c r="L19" s="13">
        <f>VLOOKUP(A:A,[1]TDSheet!$A:$S,19,0)</f>
        <v>30</v>
      </c>
      <c r="M19" s="13"/>
      <c r="N19" s="13"/>
      <c r="O19" s="13"/>
      <c r="P19" s="13"/>
      <c r="Q19" s="13"/>
      <c r="R19" s="13">
        <f t="shared" si="8"/>
        <v>10.477399999999999</v>
      </c>
      <c r="S19" s="17">
        <v>50</v>
      </c>
      <c r="T19" s="18">
        <f t="shared" si="9"/>
        <v>8.219214690667533</v>
      </c>
      <c r="U19" s="13">
        <f t="shared" si="10"/>
        <v>0.58373260541737459</v>
      </c>
      <c r="V19" s="13"/>
      <c r="W19" s="13"/>
      <c r="X19" s="13">
        <f>VLOOKUP(A:A,[1]TDSheet!$A:$X,24,0)</f>
        <v>4.0377999999999998</v>
      </c>
      <c r="Y19" s="13">
        <f>VLOOKUP(A:A,[1]TDSheet!$A:$Y,25,0)</f>
        <v>7.1986000000000008</v>
      </c>
      <c r="Z19" s="13">
        <f>VLOOKUP(A:A,[3]TDSheet!$A:$D,4,0)</f>
        <v>7.8680000000000003</v>
      </c>
      <c r="AA19" s="13" t="str">
        <f>VLOOKUP(A:A,[1]TDSheet!$A:$AA,27,0)</f>
        <v>увел</v>
      </c>
      <c r="AB19" s="13">
        <f>VLOOKUP(A:A,[1]TDSheet!$A:$AB,28,0)</f>
        <v>0</v>
      </c>
      <c r="AC19" s="13">
        <f t="shared" si="11"/>
        <v>50</v>
      </c>
      <c r="AD19" s="13"/>
      <c r="AE19" s="13"/>
    </row>
    <row r="20" spans="1:31" s="1" customFormat="1" ht="11.1" customHeight="1" outlineLevel="1" x14ac:dyDescent="0.2">
      <c r="A20" s="7" t="s">
        <v>24</v>
      </c>
      <c r="B20" s="7" t="s">
        <v>9</v>
      </c>
      <c r="C20" s="8">
        <v>241.893</v>
      </c>
      <c r="D20" s="8">
        <v>630.63199999999995</v>
      </c>
      <c r="E20" s="8">
        <v>321.78899999999999</v>
      </c>
      <c r="F20" s="8">
        <v>538.68200000000002</v>
      </c>
      <c r="G20" s="1">
        <f>VLOOKUP(A:A,[1]TDSheet!$A:$G,7,0)</f>
        <v>1</v>
      </c>
      <c r="H20" s="1">
        <f>VLOOKUP(A:A,[1]TDSheet!$A:$H,8,0)</f>
        <v>45</v>
      </c>
      <c r="I20" s="13">
        <f>VLOOKUP(A:A,[2]TDSheet!$A:$F,6,0)</f>
        <v>320</v>
      </c>
      <c r="J20" s="13">
        <f t="shared" si="7"/>
        <v>1.7889999999999873</v>
      </c>
      <c r="K20" s="13">
        <f>VLOOKUP(A:A,[1]TDSheet!$A:$M,13,0)</f>
        <v>100</v>
      </c>
      <c r="L20" s="13">
        <f>VLOOKUP(A:A,[1]TDSheet!$A:$S,19,0)</f>
        <v>50</v>
      </c>
      <c r="M20" s="13"/>
      <c r="N20" s="13"/>
      <c r="O20" s="13"/>
      <c r="P20" s="13"/>
      <c r="Q20" s="13"/>
      <c r="R20" s="13">
        <f t="shared" si="8"/>
        <v>64.357799999999997</v>
      </c>
      <c r="S20" s="17">
        <v>200</v>
      </c>
      <c r="T20" s="18">
        <f t="shared" si="9"/>
        <v>13.80845833760632</v>
      </c>
      <c r="U20" s="13">
        <f t="shared" si="10"/>
        <v>8.3701120920851864</v>
      </c>
      <c r="V20" s="13"/>
      <c r="W20" s="13"/>
      <c r="X20" s="13">
        <f>VLOOKUP(A:A,[1]TDSheet!$A:$X,24,0)</f>
        <v>72.747</v>
      </c>
      <c r="Y20" s="13">
        <f>VLOOKUP(A:A,[1]TDSheet!$A:$Y,25,0)</f>
        <v>100.9524</v>
      </c>
      <c r="Z20" s="13">
        <f>VLOOKUP(A:A,[3]TDSheet!$A:$D,4,0)</f>
        <v>41.482999999999997</v>
      </c>
      <c r="AA20" s="21" t="s">
        <v>119</v>
      </c>
      <c r="AB20" s="13" t="str">
        <f>VLOOKUP(A:A,[1]TDSheet!$A:$AB,28,0)</f>
        <v>скидка</v>
      </c>
      <c r="AC20" s="13">
        <f t="shared" si="11"/>
        <v>200</v>
      </c>
      <c r="AD20" s="13"/>
      <c r="AE20" s="13"/>
    </row>
    <row r="21" spans="1:31" s="1" customFormat="1" ht="11.1" customHeight="1" outlineLevel="1" x14ac:dyDescent="0.2">
      <c r="A21" s="7" t="s">
        <v>25</v>
      </c>
      <c r="B21" s="7" t="s">
        <v>8</v>
      </c>
      <c r="C21" s="8">
        <v>2309</v>
      </c>
      <c r="D21" s="8">
        <v>431</v>
      </c>
      <c r="E21" s="8">
        <v>884</v>
      </c>
      <c r="F21" s="8">
        <v>1836</v>
      </c>
      <c r="G21" s="1">
        <f>VLOOKUP(A:A,[1]TDSheet!$A:$G,7,0)</f>
        <v>0.25</v>
      </c>
      <c r="H21" s="1">
        <f>VLOOKUP(A:A,[1]TDSheet!$A:$H,8,0)</f>
        <v>120</v>
      </c>
      <c r="I21" s="13">
        <f>VLOOKUP(A:A,[2]TDSheet!$A:$F,6,0)</f>
        <v>911</v>
      </c>
      <c r="J21" s="13">
        <f t="shared" si="7"/>
        <v>-27</v>
      </c>
      <c r="K21" s="13">
        <f>VLOOKUP(A:A,[1]TDSheet!$A:$M,13,0)</f>
        <v>0</v>
      </c>
      <c r="L21" s="21">
        <v>0</v>
      </c>
      <c r="M21" s="13"/>
      <c r="N21" s="13"/>
      <c r="O21" s="13"/>
      <c r="P21" s="13"/>
      <c r="Q21" s="13"/>
      <c r="R21" s="13">
        <f t="shared" si="8"/>
        <v>176.8</v>
      </c>
      <c r="S21" s="17">
        <v>200</v>
      </c>
      <c r="T21" s="18">
        <f t="shared" si="9"/>
        <v>11.515837104072398</v>
      </c>
      <c r="U21" s="13">
        <f t="shared" si="10"/>
        <v>10.384615384615383</v>
      </c>
      <c r="V21" s="13"/>
      <c r="W21" s="13"/>
      <c r="X21" s="13">
        <f>VLOOKUP(A:A,[1]TDSheet!$A:$X,24,0)</f>
        <v>205.6</v>
      </c>
      <c r="Y21" s="13">
        <f>VLOOKUP(A:A,[1]TDSheet!$A:$Y,25,0)</f>
        <v>211.8</v>
      </c>
      <c r="Z21" s="13">
        <f>VLOOKUP(A:A,[3]TDSheet!$A:$D,4,0)</f>
        <v>174</v>
      </c>
      <c r="AA21" s="22" t="s">
        <v>114</v>
      </c>
      <c r="AB21" s="13" t="str">
        <f>VLOOKUP(A:A,[1]TDSheet!$A:$AB,28,0)</f>
        <v>скидка</v>
      </c>
      <c r="AC21" s="13">
        <f t="shared" si="11"/>
        <v>50</v>
      </c>
      <c r="AD21" s="13"/>
      <c r="AE21" s="13"/>
    </row>
    <row r="22" spans="1:31" s="1" customFormat="1" ht="11.1" customHeight="1" outlineLevel="1" x14ac:dyDescent="0.2">
      <c r="A22" s="7" t="s">
        <v>26</v>
      </c>
      <c r="B22" s="7" t="s">
        <v>8</v>
      </c>
      <c r="C22" s="8">
        <v>4490</v>
      </c>
      <c r="D22" s="8">
        <v>116</v>
      </c>
      <c r="E22" s="20">
        <v>2680</v>
      </c>
      <c r="F22" s="20">
        <v>1848</v>
      </c>
      <c r="G22" s="1">
        <f>VLOOKUP(A:A,[1]TDSheet!$A:$G,7,0)</f>
        <v>0</v>
      </c>
      <c r="H22" s="1">
        <f>VLOOKUP(A:A,[1]TDSheet!$A:$H,8,0)</f>
        <v>45</v>
      </c>
      <c r="I22" s="13">
        <f>VLOOKUP(A:A,[2]TDSheet!$A:$F,6,0)</f>
        <v>2762</v>
      </c>
      <c r="J22" s="13">
        <f t="shared" si="7"/>
        <v>-82</v>
      </c>
      <c r="K22" s="13">
        <f>VLOOKUP(A:A,[1]TDSheet!$A:$M,13,0)</f>
        <v>0</v>
      </c>
      <c r="L22" s="13">
        <f>VLOOKUP(A:A,[1]TDSheet!$A:$S,19,0)</f>
        <v>0</v>
      </c>
      <c r="M22" s="13"/>
      <c r="N22" s="13"/>
      <c r="O22" s="13"/>
      <c r="P22" s="13"/>
      <c r="Q22" s="13"/>
      <c r="R22" s="13">
        <f t="shared" si="8"/>
        <v>536</v>
      </c>
      <c r="S22" s="17"/>
      <c r="T22" s="18">
        <f t="shared" si="9"/>
        <v>3.4477611940298507</v>
      </c>
      <c r="U22" s="13">
        <f t="shared" si="10"/>
        <v>3.4477611940298507</v>
      </c>
      <c r="V22" s="13"/>
      <c r="W22" s="13"/>
      <c r="X22" s="13">
        <f>VLOOKUP(A:A,[1]TDSheet!$A:$X,24,0)</f>
        <v>1425.4</v>
      </c>
      <c r="Y22" s="13">
        <f>VLOOKUP(A:A,[1]TDSheet!$A:$Y,25,0)</f>
        <v>1498.2</v>
      </c>
      <c r="Z22" s="21">
        <f>VLOOKUP(A:A,[3]TDSheet!$A:$D,4,0)</f>
        <v>311</v>
      </c>
      <c r="AA22" s="21" t="str">
        <f>VLOOKUP(A:A,[1]TDSheet!$A:$AA,27,0)</f>
        <v>ротация</v>
      </c>
      <c r="AB22" s="13" t="str">
        <f>VLOOKUP(A:A,[1]TDSheet!$A:$AB,28,0)</f>
        <v>скидка</v>
      </c>
      <c r="AC22" s="13">
        <f t="shared" si="11"/>
        <v>0</v>
      </c>
      <c r="AD22" s="13"/>
      <c r="AE22" s="13"/>
    </row>
    <row r="23" spans="1:31" s="1" customFormat="1" ht="11.1" customHeight="1" outlineLevel="1" x14ac:dyDescent="0.2">
      <c r="A23" s="7" t="s">
        <v>27</v>
      </c>
      <c r="B23" s="7" t="s">
        <v>9</v>
      </c>
      <c r="C23" s="8">
        <v>945.16800000000001</v>
      </c>
      <c r="D23" s="8">
        <v>873.27</v>
      </c>
      <c r="E23" s="8">
        <v>759.33799999999997</v>
      </c>
      <c r="F23" s="8">
        <v>1044.0129999999999</v>
      </c>
      <c r="G23" s="1">
        <f>VLOOKUP(A:A,[1]TDSheet!$A:$G,7,0)</f>
        <v>1</v>
      </c>
      <c r="H23" s="1">
        <f>VLOOKUP(A:A,[1]TDSheet!$A:$H,8,0)</f>
        <v>45</v>
      </c>
      <c r="I23" s="13">
        <f>VLOOKUP(A:A,[2]TDSheet!$A:$F,6,0)</f>
        <v>744.60400000000004</v>
      </c>
      <c r="J23" s="13">
        <f t="shared" si="7"/>
        <v>14.733999999999924</v>
      </c>
      <c r="K23" s="13">
        <f>VLOOKUP(A:A,[1]TDSheet!$A:$M,13,0)</f>
        <v>100</v>
      </c>
      <c r="L23" s="13">
        <f>VLOOKUP(A:A,[1]TDSheet!$A:$S,19,0)</f>
        <v>100</v>
      </c>
      <c r="M23" s="13"/>
      <c r="N23" s="13"/>
      <c r="O23" s="13"/>
      <c r="P23" s="13"/>
      <c r="Q23" s="13"/>
      <c r="R23" s="13">
        <f t="shared" si="8"/>
        <v>151.86759999999998</v>
      </c>
      <c r="S23" s="17">
        <v>700</v>
      </c>
      <c r="T23" s="18">
        <f t="shared" si="9"/>
        <v>12.800709302049945</v>
      </c>
      <c r="U23" s="13">
        <f t="shared" si="10"/>
        <v>6.8744946255817574</v>
      </c>
      <c r="V23" s="13"/>
      <c r="W23" s="13"/>
      <c r="X23" s="13">
        <f>VLOOKUP(A:A,[1]TDSheet!$A:$X,24,0)</f>
        <v>218.1172</v>
      </c>
      <c r="Y23" s="13">
        <f>VLOOKUP(A:A,[1]TDSheet!$A:$Y,25,0)</f>
        <v>212.51900000000001</v>
      </c>
      <c r="Z23" s="13">
        <f>VLOOKUP(A:A,[3]TDSheet!$A:$D,4,0)</f>
        <v>100.767</v>
      </c>
      <c r="AA23" s="21" t="s">
        <v>119</v>
      </c>
      <c r="AB23" s="13" t="str">
        <f>VLOOKUP(A:A,[1]TDSheet!$A:$AB,28,0)</f>
        <v>скидка</v>
      </c>
      <c r="AC23" s="13">
        <f t="shared" si="11"/>
        <v>700</v>
      </c>
      <c r="AD23" s="13"/>
      <c r="AE23" s="13"/>
    </row>
    <row r="24" spans="1:31" s="1" customFormat="1" ht="11.1" customHeight="1" outlineLevel="1" x14ac:dyDescent="0.2">
      <c r="A24" s="7" t="s">
        <v>28</v>
      </c>
      <c r="B24" s="7" t="s">
        <v>8</v>
      </c>
      <c r="C24" s="8">
        <v>1251</v>
      </c>
      <c r="D24" s="8">
        <v>4106</v>
      </c>
      <c r="E24" s="8">
        <v>1505</v>
      </c>
      <c r="F24" s="8">
        <v>3802</v>
      </c>
      <c r="G24" s="1">
        <f>VLOOKUP(A:A,[1]TDSheet!$A:$G,7,0)</f>
        <v>0.12</v>
      </c>
      <c r="H24" s="1">
        <f>VLOOKUP(A:A,[1]TDSheet!$A:$H,8,0)</f>
        <v>60</v>
      </c>
      <c r="I24" s="13">
        <f>VLOOKUP(A:A,[2]TDSheet!$A:$F,6,0)</f>
        <v>1596</v>
      </c>
      <c r="J24" s="13">
        <f t="shared" si="7"/>
        <v>-91</v>
      </c>
      <c r="K24" s="13">
        <f>VLOOKUP(A:A,[1]TDSheet!$A:$M,13,0)</f>
        <v>0</v>
      </c>
      <c r="L24" s="13">
        <f>VLOOKUP(A:A,[1]TDSheet!$A:$S,19,0)</f>
        <v>0</v>
      </c>
      <c r="M24" s="13"/>
      <c r="N24" s="13"/>
      <c r="O24" s="13"/>
      <c r="P24" s="13"/>
      <c r="Q24" s="13"/>
      <c r="R24" s="13">
        <f t="shared" si="8"/>
        <v>301</v>
      </c>
      <c r="S24" s="17"/>
      <c r="T24" s="18">
        <f t="shared" si="9"/>
        <v>12.631229235880399</v>
      </c>
      <c r="U24" s="13">
        <f t="shared" si="10"/>
        <v>12.631229235880399</v>
      </c>
      <c r="V24" s="13"/>
      <c r="W24" s="13"/>
      <c r="X24" s="13">
        <f>VLOOKUP(A:A,[1]TDSheet!$A:$X,24,0)</f>
        <v>585.4</v>
      </c>
      <c r="Y24" s="13">
        <f>VLOOKUP(A:A,[1]TDSheet!$A:$Y,25,0)</f>
        <v>757.2</v>
      </c>
      <c r="Z24" s="13">
        <f>VLOOKUP(A:A,[3]TDSheet!$A:$D,4,0)</f>
        <v>245</v>
      </c>
      <c r="AA24" s="13" t="str">
        <f>VLOOKUP(A:A,[1]TDSheet!$A:$AA,27,0)</f>
        <v>яб ак ян</v>
      </c>
      <c r="AB24" s="13" t="str">
        <f>VLOOKUP(A:A,[1]TDSheet!$A:$AB,28,0)</f>
        <v>скидка</v>
      </c>
      <c r="AC24" s="13">
        <f t="shared" si="11"/>
        <v>0</v>
      </c>
      <c r="AD24" s="13"/>
      <c r="AE24" s="13"/>
    </row>
    <row r="25" spans="1:31" s="1" customFormat="1" ht="11.1" customHeight="1" outlineLevel="1" x14ac:dyDescent="0.2">
      <c r="A25" s="7" t="s">
        <v>29</v>
      </c>
      <c r="B25" s="7" t="s">
        <v>8</v>
      </c>
      <c r="C25" s="8">
        <v>2581</v>
      </c>
      <c r="D25" s="8">
        <v>377</v>
      </c>
      <c r="E25" s="8">
        <v>819</v>
      </c>
      <c r="F25" s="8">
        <v>2099</v>
      </c>
      <c r="G25" s="1">
        <f>VLOOKUP(A:A,[1]TDSheet!$A:$G,7,0)</f>
        <v>0.25</v>
      </c>
      <c r="H25" s="1">
        <f>VLOOKUP(A:A,[1]TDSheet!$A:$H,8,0)</f>
        <v>120</v>
      </c>
      <c r="I25" s="13">
        <f>VLOOKUP(A:A,[2]TDSheet!$A:$F,6,0)</f>
        <v>876</v>
      </c>
      <c r="J25" s="13">
        <f t="shared" si="7"/>
        <v>-57</v>
      </c>
      <c r="K25" s="13">
        <f>VLOOKUP(A:A,[1]TDSheet!$A:$M,13,0)</f>
        <v>0</v>
      </c>
      <c r="L25" s="21">
        <v>0</v>
      </c>
      <c r="M25" s="13"/>
      <c r="N25" s="13"/>
      <c r="O25" s="13"/>
      <c r="P25" s="13"/>
      <c r="Q25" s="13"/>
      <c r="R25" s="13">
        <f t="shared" si="8"/>
        <v>163.80000000000001</v>
      </c>
      <c r="S25" s="17"/>
      <c r="T25" s="18">
        <f t="shared" si="9"/>
        <v>12.814407814407813</v>
      </c>
      <c r="U25" s="13">
        <f t="shared" si="10"/>
        <v>12.814407814407813</v>
      </c>
      <c r="V25" s="13"/>
      <c r="W25" s="13"/>
      <c r="X25" s="13">
        <f>VLOOKUP(A:A,[1]TDSheet!$A:$X,24,0)</f>
        <v>217.8</v>
      </c>
      <c r="Y25" s="13">
        <f>VLOOKUP(A:A,[1]TDSheet!$A:$Y,25,0)</f>
        <v>212</v>
      </c>
      <c r="Z25" s="13">
        <f>VLOOKUP(A:A,[3]TDSheet!$A:$D,4,0)</f>
        <v>207</v>
      </c>
      <c r="AA25" s="22" t="s">
        <v>115</v>
      </c>
      <c r="AB25" s="13" t="str">
        <f>VLOOKUP(A:A,[1]TDSheet!$A:$AB,28,0)</f>
        <v>скидка</v>
      </c>
      <c r="AC25" s="13">
        <f t="shared" si="11"/>
        <v>0</v>
      </c>
      <c r="AD25" s="13"/>
      <c r="AE25" s="13"/>
    </row>
    <row r="26" spans="1:31" s="1" customFormat="1" ht="11.1" customHeight="1" outlineLevel="1" x14ac:dyDescent="0.2">
      <c r="A26" s="7" t="s">
        <v>30</v>
      </c>
      <c r="B26" s="7" t="s">
        <v>9</v>
      </c>
      <c r="C26" s="8">
        <v>276.24099999999999</v>
      </c>
      <c r="D26" s="8">
        <v>106.36</v>
      </c>
      <c r="E26" s="8">
        <v>84.867000000000004</v>
      </c>
      <c r="F26" s="8">
        <v>293.58699999999999</v>
      </c>
      <c r="G26" s="1">
        <f>VLOOKUP(A:A,[1]TDSheet!$A:$G,7,0)</f>
        <v>1</v>
      </c>
      <c r="H26" s="1">
        <f>VLOOKUP(A:A,[1]TDSheet!$A:$H,8,0)</f>
        <v>120</v>
      </c>
      <c r="I26" s="13">
        <f>VLOOKUP(A:A,[2]TDSheet!$A:$F,6,0)</f>
        <v>90.92</v>
      </c>
      <c r="J26" s="13">
        <f t="shared" si="7"/>
        <v>-6.0529999999999973</v>
      </c>
      <c r="K26" s="13">
        <f>VLOOKUP(A:A,[1]TDSheet!$A:$M,13,0)</f>
        <v>0</v>
      </c>
      <c r="L26" s="13">
        <f>VLOOKUP(A:A,[1]TDSheet!$A:$S,19,0)</f>
        <v>0</v>
      </c>
      <c r="M26" s="13"/>
      <c r="N26" s="13"/>
      <c r="O26" s="13"/>
      <c r="P26" s="13"/>
      <c r="Q26" s="13"/>
      <c r="R26" s="13">
        <f t="shared" si="8"/>
        <v>16.973400000000002</v>
      </c>
      <c r="S26" s="17"/>
      <c r="T26" s="18">
        <f t="shared" si="9"/>
        <v>17.296888071924304</v>
      </c>
      <c r="U26" s="13">
        <f t="shared" si="10"/>
        <v>17.296888071924304</v>
      </c>
      <c r="V26" s="13"/>
      <c r="W26" s="13"/>
      <c r="X26" s="13">
        <f>VLOOKUP(A:A,[1]TDSheet!$A:$X,24,0)</f>
        <v>23.762</v>
      </c>
      <c r="Y26" s="13">
        <f>VLOOKUP(A:A,[1]TDSheet!$A:$Y,25,0)</f>
        <v>20.553000000000001</v>
      </c>
      <c r="Z26" s="13">
        <f>VLOOKUP(A:A,[3]TDSheet!$A:$D,4,0)</f>
        <v>20.696999999999999</v>
      </c>
      <c r="AA26" s="13">
        <f>VLOOKUP(A:A,[1]TDSheet!$A:$AA,27,0)</f>
        <v>0</v>
      </c>
      <c r="AB26" s="13">
        <f>VLOOKUP(A:A,[1]TDSheet!$A:$AB,28,0)</f>
        <v>0</v>
      </c>
      <c r="AC26" s="13">
        <f t="shared" si="11"/>
        <v>0</v>
      </c>
      <c r="AD26" s="13"/>
      <c r="AE26" s="13"/>
    </row>
    <row r="27" spans="1:31" s="1" customFormat="1" ht="11.1" customHeight="1" outlineLevel="1" x14ac:dyDescent="0.2">
      <c r="A27" s="7" t="s">
        <v>31</v>
      </c>
      <c r="B27" s="7" t="s">
        <v>9</v>
      </c>
      <c r="C27" s="8">
        <v>358.03399999999999</v>
      </c>
      <c r="D27" s="8">
        <v>284.89499999999998</v>
      </c>
      <c r="E27" s="8">
        <v>307.791</v>
      </c>
      <c r="F27" s="8">
        <v>316.47500000000002</v>
      </c>
      <c r="G27" s="1">
        <f>VLOOKUP(A:A,[1]TDSheet!$A:$G,7,0)</f>
        <v>1</v>
      </c>
      <c r="H27" s="1">
        <f>VLOOKUP(A:A,[1]TDSheet!$A:$H,8,0)</f>
        <v>30</v>
      </c>
      <c r="I27" s="13">
        <f>VLOOKUP(A:A,[2]TDSheet!$A:$F,6,0)</f>
        <v>319</v>
      </c>
      <c r="J27" s="13">
        <f t="shared" si="7"/>
        <v>-11.209000000000003</v>
      </c>
      <c r="K27" s="13">
        <f>VLOOKUP(A:A,[1]TDSheet!$A:$M,13,0)</f>
        <v>0</v>
      </c>
      <c r="L27" s="13">
        <f>VLOOKUP(A:A,[1]TDSheet!$A:$S,19,0)</f>
        <v>50</v>
      </c>
      <c r="M27" s="13"/>
      <c r="N27" s="13"/>
      <c r="O27" s="13"/>
      <c r="P27" s="13"/>
      <c r="Q27" s="13"/>
      <c r="R27" s="13">
        <f t="shared" si="8"/>
        <v>61.558199999999999</v>
      </c>
      <c r="S27" s="17">
        <v>200</v>
      </c>
      <c r="T27" s="18">
        <f t="shared" si="9"/>
        <v>9.2022671228203556</v>
      </c>
      <c r="U27" s="13">
        <f t="shared" si="10"/>
        <v>5.1410697518770858</v>
      </c>
      <c r="V27" s="13"/>
      <c r="W27" s="13"/>
      <c r="X27" s="13">
        <f>VLOOKUP(A:A,[1]TDSheet!$A:$X,24,0)</f>
        <v>79.839399999999998</v>
      </c>
      <c r="Y27" s="13">
        <f>VLOOKUP(A:A,[1]TDSheet!$A:$Y,25,0)</f>
        <v>73.251199999999997</v>
      </c>
      <c r="Z27" s="13">
        <f>VLOOKUP(A:A,[3]TDSheet!$A:$D,4,0)</f>
        <v>56.552</v>
      </c>
      <c r="AA27" s="13">
        <f>VLOOKUP(A:A,[1]TDSheet!$A:$AA,27,0)</f>
        <v>0</v>
      </c>
      <c r="AB27" s="13">
        <f>VLOOKUP(A:A,[1]TDSheet!$A:$AB,28,0)</f>
        <v>0</v>
      </c>
      <c r="AC27" s="13">
        <f t="shared" si="11"/>
        <v>200</v>
      </c>
      <c r="AD27" s="13"/>
      <c r="AE27" s="13"/>
    </row>
    <row r="28" spans="1:31" s="1" customFormat="1" ht="11.1" customHeight="1" outlineLevel="1" x14ac:dyDescent="0.2">
      <c r="A28" s="7" t="s">
        <v>32</v>
      </c>
      <c r="B28" s="7" t="s">
        <v>8</v>
      </c>
      <c r="C28" s="8">
        <v>23</v>
      </c>
      <c r="D28" s="8"/>
      <c r="E28" s="8">
        <v>2</v>
      </c>
      <c r="F28" s="8">
        <v>13</v>
      </c>
      <c r="G28" s="1">
        <f>VLOOKUP(A:A,[1]TDSheet!$A:$G,7,0)</f>
        <v>0</v>
      </c>
      <c r="H28" s="1">
        <f>VLOOKUP(A:A,[1]TDSheet!$A:$H,8,0)</f>
        <v>45</v>
      </c>
      <c r="I28" s="13">
        <f>VLOOKUP(A:A,[2]TDSheet!$A:$F,6,0)</f>
        <v>18</v>
      </c>
      <c r="J28" s="13">
        <f t="shared" si="7"/>
        <v>-16</v>
      </c>
      <c r="K28" s="13">
        <f>VLOOKUP(A:A,[1]TDSheet!$A:$M,13,0)</f>
        <v>0</v>
      </c>
      <c r="L28" s="13">
        <f>VLOOKUP(A:A,[1]TDSheet!$A:$S,19,0)</f>
        <v>0</v>
      </c>
      <c r="M28" s="13"/>
      <c r="N28" s="13"/>
      <c r="O28" s="13"/>
      <c r="P28" s="13"/>
      <c r="Q28" s="13"/>
      <c r="R28" s="13">
        <f t="shared" si="8"/>
        <v>0.4</v>
      </c>
      <c r="S28" s="17"/>
      <c r="T28" s="18">
        <f t="shared" si="9"/>
        <v>32.5</v>
      </c>
      <c r="U28" s="13">
        <f t="shared" si="10"/>
        <v>32.5</v>
      </c>
      <c r="V28" s="13"/>
      <c r="W28" s="13"/>
      <c r="X28" s="13">
        <f>VLOOKUP(A:A,[1]TDSheet!$A:$X,24,0)</f>
        <v>4.4000000000000004</v>
      </c>
      <c r="Y28" s="13">
        <f>VLOOKUP(A:A,[1]TDSheet!$A:$Y,25,0)</f>
        <v>2.8</v>
      </c>
      <c r="Z28" s="13">
        <v>0</v>
      </c>
      <c r="AA28" s="13" t="str">
        <f>VLOOKUP(A:A,[1]TDSheet!$A:$AA,27,0)</f>
        <v>вывод</v>
      </c>
      <c r="AB28" s="13" t="e">
        <f>VLOOKUP(A:A,[1]TDSheet!$A:$AB,28,0)</f>
        <v>#N/A</v>
      </c>
      <c r="AC28" s="13">
        <f t="shared" si="11"/>
        <v>0</v>
      </c>
      <c r="AD28" s="13"/>
      <c r="AE28" s="13"/>
    </row>
    <row r="29" spans="1:31" s="1" customFormat="1" ht="11.1" customHeight="1" outlineLevel="1" x14ac:dyDescent="0.2">
      <c r="A29" s="7" t="s">
        <v>33</v>
      </c>
      <c r="B29" s="7" t="s">
        <v>9</v>
      </c>
      <c r="C29" s="8">
        <v>89.867000000000004</v>
      </c>
      <c r="D29" s="8">
        <v>98.933000000000007</v>
      </c>
      <c r="E29" s="8">
        <v>101.255</v>
      </c>
      <c r="F29" s="8">
        <v>83.393000000000001</v>
      </c>
      <c r="G29" s="1">
        <f>VLOOKUP(A:A,[1]TDSheet!$A:$G,7,0)</f>
        <v>1</v>
      </c>
      <c r="H29" s="1">
        <f>VLOOKUP(A:A,[1]TDSheet!$A:$H,8,0)</f>
        <v>45</v>
      </c>
      <c r="I29" s="13">
        <f>VLOOKUP(A:A,[2]TDSheet!$A:$F,6,0)</f>
        <v>104</v>
      </c>
      <c r="J29" s="13">
        <f t="shared" si="7"/>
        <v>-2.7450000000000045</v>
      </c>
      <c r="K29" s="13">
        <f>VLOOKUP(A:A,[1]TDSheet!$A:$M,13,0)</f>
        <v>0</v>
      </c>
      <c r="L29" s="13">
        <f>VLOOKUP(A:A,[1]TDSheet!$A:$S,19,0)</f>
        <v>70</v>
      </c>
      <c r="M29" s="13"/>
      <c r="N29" s="13"/>
      <c r="O29" s="13"/>
      <c r="P29" s="13"/>
      <c r="Q29" s="13"/>
      <c r="R29" s="13">
        <f t="shared" si="8"/>
        <v>20.250999999999998</v>
      </c>
      <c r="S29" s="17">
        <v>30</v>
      </c>
      <c r="T29" s="18">
        <f t="shared" si="9"/>
        <v>9.0559972347044599</v>
      </c>
      <c r="U29" s="13">
        <f t="shared" si="10"/>
        <v>4.117969482988495</v>
      </c>
      <c r="V29" s="13"/>
      <c r="W29" s="13"/>
      <c r="X29" s="13">
        <f>VLOOKUP(A:A,[1]TDSheet!$A:$X,24,0)</f>
        <v>21.625</v>
      </c>
      <c r="Y29" s="13">
        <f>VLOOKUP(A:A,[1]TDSheet!$A:$Y,25,0)</f>
        <v>21.552799999999998</v>
      </c>
      <c r="Z29" s="13">
        <f>VLOOKUP(A:A,[3]TDSheet!$A:$D,4,0)</f>
        <v>12.359</v>
      </c>
      <c r="AA29" s="13">
        <f>VLOOKUP(A:A,[1]TDSheet!$A:$AA,27,0)</f>
        <v>0</v>
      </c>
      <c r="AB29" s="13" t="e">
        <f>VLOOKUP(A:A,[1]TDSheet!$A:$AB,28,0)</f>
        <v>#N/A</v>
      </c>
      <c r="AC29" s="13">
        <f t="shared" si="11"/>
        <v>30</v>
      </c>
      <c r="AD29" s="13"/>
      <c r="AE29" s="13"/>
    </row>
    <row r="30" spans="1:31" s="1" customFormat="1" ht="11.1" customHeight="1" outlineLevel="1" x14ac:dyDescent="0.2">
      <c r="A30" s="7" t="s">
        <v>34</v>
      </c>
      <c r="B30" s="7" t="s">
        <v>9</v>
      </c>
      <c r="C30" s="8">
        <v>503.459</v>
      </c>
      <c r="D30" s="8">
        <v>588.70100000000002</v>
      </c>
      <c r="E30" s="8">
        <v>549.745</v>
      </c>
      <c r="F30" s="8">
        <v>531.55200000000002</v>
      </c>
      <c r="G30" s="1">
        <f>VLOOKUP(A:A,[1]TDSheet!$A:$G,7,0)</f>
        <v>1</v>
      </c>
      <c r="H30" s="1">
        <f>VLOOKUP(A:A,[1]TDSheet!$A:$H,8,0)</f>
        <v>60</v>
      </c>
      <c r="I30" s="13">
        <f>VLOOKUP(A:A,[2]TDSheet!$A:$F,6,0)</f>
        <v>536.95000000000005</v>
      </c>
      <c r="J30" s="13">
        <f t="shared" si="7"/>
        <v>12.794999999999959</v>
      </c>
      <c r="K30" s="13">
        <f>VLOOKUP(A:A,[1]TDSheet!$A:$M,13,0)</f>
        <v>0</v>
      </c>
      <c r="L30" s="13">
        <f>VLOOKUP(A:A,[1]TDSheet!$A:$S,19,0)</f>
        <v>300</v>
      </c>
      <c r="M30" s="13"/>
      <c r="N30" s="13"/>
      <c r="O30" s="13"/>
      <c r="P30" s="13"/>
      <c r="Q30" s="13"/>
      <c r="R30" s="13">
        <f t="shared" si="8"/>
        <v>109.949</v>
      </c>
      <c r="S30" s="17">
        <v>600</v>
      </c>
      <c r="T30" s="18">
        <f t="shared" si="9"/>
        <v>13.020145703917272</v>
      </c>
      <c r="U30" s="13">
        <f t="shared" si="10"/>
        <v>4.8345323741007196</v>
      </c>
      <c r="V30" s="13"/>
      <c r="W30" s="13"/>
      <c r="X30" s="13">
        <f>VLOOKUP(A:A,[1]TDSheet!$A:$X,24,0)</f>
        <v>105.68340000000001</v>
      </c>
      <c r="Y30" s="13">
        <f>VLOOKUP(A:A,[1]TDSheet!$A:$Y,25,0)</f>
        <v>126.5692</v>
      </c>
      <c r="Z30" s="13">
        <f>VLOOKUP(A:A,[3]TDSheet!$A:$D,4,0)</f>
        <v>108.197</v>
      </c>
      <c r="AA30" s="21" t="s">
        <v>119</v>
      </c>
      <c r="AB30" s="13" t="str">
        <f>VLOOKUP(A:A,[1]TDSheet!$A:$AB,28,0)</f>
        <v>скидка</v>
      </c>
      <c r="AC30" s="13">
        <f t="shared" si="11"/>
        <v>600</v>
      </c>
      <c r="AD30" s="13"/>
      <c r="AE30" s="13"/>
    </row>
    <row r="31" spans="1:31" s="1" customFormat="1" ht="11.1" customHeight="1" outlineLevel="1" x14ac:dyDescent="0.2">
      <c r="A31" s="7" t="s">
        <v>35</v>
      </c>
      <c r="B31" s="7" t="s">
        <v>8</v>
      </c>
      <c r="C31" s="8">
        <v>840</v>
      </c>
      <c r="D31" s="8">
        <v>620</v>
      </c>
      <c r="E31" s="8">
        <v>785</v>
      </c>
      <c r="F31" s="8">
        <v>657</v>
      </c>
      <c r="G31" s="1">
        <f>VLOOKUP(A:A,[1]TDSheet!$A:$G,7,0)</f>
        <v>0.22</v>
      </c>
      <c r="H31" s="1" t="e">
        <f>VLOOKUP(A:A,[1]TDSheet!$A:$H,8,0)</f>
        <v>#N/A</v>
      </c>
      <c r="I31" s="13">
        <f>VLOOKUP(A:A,[2]TDSheet!$A:$F,6,0)</f>
        <v>804</v>
      </c>
      <c r="J31" s="13">
        <f t="shared" si="7"/>
        <v>-19</v>
      </c>
      <c r="K31" s="13">
        <f>VLOOKUP(A:A,[1]TDSheet!$A:$M,13,0)</f>
        <v>0</v>
      </c>
      <c r="L31" s="13">
        <f>VLOOKUP(A:A,[1]TDSheet!$A:$S,19,0)</f>
        <v>400</v>
      </c>
      <c r="M31" s="13"/>
      <c r="N31" s="13"/>
      <c r="O31" s="13"/>
      <c r="P31" s="13"/>
      <c r="Q31" s="13"/>
      <c r="R31" s="13">
        <f t="shared" si="8"/>
        <v>157</v>
      </c>
      <c r="S31" s="17">
        <v>400</v>
      </c>
      <c r="T31" s="18">
        <f t="shared" si="9"/>
        <v>9.2802547770700645</v>
      </c>
      <c r="U31" s="13">
        <f t="shared" si="10"/>
        <v>4.1847133757961785</v>
      </c>
      <c r="V31" s="13"/>
      <c r="W31" s="13"/>
      <c r="X31" s="13">
        <f>VLOOKUP(A:A,[1]TDSheet!$A:$X,24,0)</f>
        <v>191.2</v>
      </c>
      <c r="Y31" s="13">
        <f>VLOOKUP(A:A,[1]TDSheet!$A:$Y,25,0)</f>
        <v>171</v>
      </c>
      <c r="Z31" s="13">
        <f>VLOOKUP(A:A,[3]TDSheet!$A:$D,4,0)</f>
        <v>140</v>
      </c>
      <c r="AA31" s="13" t="str">
        <f>VLOOKUP(A:A,[1]TDSheet!$A:$AA,27,0)</f>
        <v>яб ак ян</v>
      </c>
      <c r="AB31" s="13" t="e">
        <f>VLOOKUP(A:A,[1]TDSheet!$A:$AB,28,0)</f>
        <v>#N/A</v>
      </c>
      <c r="AC31" s="13">
        <f t="shared" si="11"/>
        <v>88</v>
      </c>
      <c r="AD31" s="13"/>
      <c r="AE31" s="13"/>
    </row>
    <row r="32" spans="1:31" s="1" customFormat="1" ht="11.1" customHeight="1" outlineLevel="1" x14ac:dyDescent="0.2">
      <c r="A32" s="7" t="s">
        <v>36</v>
      </c>
      <c r="B32" s="7" t="s">
        <v>8</v>
      </c>
      <c r="C32" s="8">
        <v>122</v>
      </c>
      <c r="D32" s="8">
        <v>120</v>
      </c>
      <c r="E32" s="8">
        <v>57</v>
      </c>
      <c r="F32" s="8">
        <v>185</v>
      </c>
      <c r="G32" s="1">
        <f>VLOOKUP(A:A,[1]TDSheet!$A:$G,7,0)</f>
        <v>0</v>
      </c>
      <c r="H32" s="1" t="e">
        <f>VLOOKUP(A:A,[1]TDSheet!$A:$H,8,0)</f>
        <v>#N/A</v>
      </c>
      <c r="I32" s="13">
        <f>VLOOKUP(A:A,[2]TDSheet!$A:$F,6,0)</f>
        <v>57</v>
      </c>
      <c r="J32" s="13">
        <f t="shared" si="7"/>
        <v>0</v>
      </c>
      <c r="K32" s="13">
        <f>VLOOKUP(A:A,[1]TDSheet!$A:$M,13,0)</f>
        <v>0</v>
      </c>
      <c r="L32" s="13">
        <f>VLOOKUP(A:A,[1]TDSheet!$A:$S,19,0)</f>
        <v>0</v>
      </c>
      <c r="M32" s="13"/>
      <c r="N32" s="13"/>
      <c r="O32" s="13"/>
      <c r="P32" s="13"/>
      <c r="Q32" s="13"/>
      <c r="R32" s="13">
        <f t="shared" si="8"/>
        <v>11.4</v>
      </c>
      <c r="S32" s="17"/>
      <c r="T32" s="18">
        <f t="shared" si="9"/>
        <v>16.228070175438596</v>
      </c>
      <c r="U32" s="13">
        <f t="shared" si="10"/>
        <v>16.228070175438596</v>
      </c>
      <c r="V32" s="13"/>
      <c r="W32" s="13"/>
      <c r="X32" s="13">
        <f>VLOOKUP(A:A,[1]TDSheet!$A:$X,24,0)</f>
        <v>29</v>
      </c>
      <c r="Y32" s="13">
        <f>VLOOKUP(A:A,[1]TDSheet!$A:$Y,25,0)</f>
        <v>16.2</v>
      </c>
      <c r="Z32" s="13">
        <f>VLOOKUP(A:A,[3]TDSheet!$A:$D,4,0)</f>
        <v>4</v>
      </c>
      <c r="AA32" s="21" t="str">
        <f>VLOOKUP(A:A,[1]TDSheet!$A:$AA,27,0)</f>
        <v>вывод</v>
      </c>
      <c r="AB32" s="13" t="e">
        <f>VLOOKUP(A:A,[1]TDSheet!$A:$AB,28,0)</f>
        <v>#N/A</v>
      </c>
      <c r="AC32" s="13">
        <f t="shared" si="11"/>
        <v>0</v>
      </c>
      <c r="AD32" s="13"/>
      <c r="AE32" s="13"/>
    </row>
    <row r="33" spans="1:31" s="1" customFormat="1" ht="11.1" customHeight="1" outlineLevel="1" x14ac:dyDescent="0.2">
      <c r="A33" s="7" t="s">
        <v>37</v>
      </c>
      <c r="B33" s="7" t="s">
        <v>9</v>
      </c>
      <c r="C33" s="8">
        <v>105.432</v>
      </c>
      <c r="D33" s="8">
        <v>157.792</v>
      </c>
      <c r="E33" s="8">
        <v>69.147999999999996</v>
      </c>
      <c r="F33" s="8">
        <v>192.71199999999999</v>
      </c>
      <c r="G33" s="1">
        <f>VLOOKUP(A:A,[1]TDSheet!$A:$G,7,0)</f>
        <v>1</v>
      </c>
      <c r="H33" s="1" t="e">
        <f>VLOOKUP(A:A,[1]TDSheet!$A:$H,8,0)</f>
        <v>#N/A</v>
      </c>
      <c r="I33" s="13">
        <f>VLOOKUP(A:A,[2]TDSheet!$A:$F,6,0)</f>
        <v>66.2</v>
      </c>
      <c r="J33" s="13">
        <f t="shared" si="7"/>
        <v>2.9479999999999933</v>
      </c>
      <c r="K33" s="13">
        <f>VLOOKUP(A:A,[1]TDSheet!$A:$M,13,0)</f>
        <v>0</v>
      </c>
      <c r="L33" s="13">
        <f>VLOOKUP(A:A,[1]TDSheet!$A:$S,19,0)</f>
        <v>0</v>
      </c>
      <c r="M33" s="13"/>
      <c r="N33" s="13"/>
      <c r="O33" s="13"/>
      <c r="P33" s="13"/>
      <c r="Q33" s="13"/>
      <c r="R33" s="13">
        <f t="shared" si="8"/>
        <v>13.829599999999999</v>
      </c>
      <c r="S33" s="17"/>
      <c r="T33" s="18">
        <f t="shared" si="9"/>
        <v>13.934748655058714</v>
      </c>
      <c r="U33" s="13">
        <f t="shared" si="10"/>
        <v>13.934748655058714</v>
      </c>
      <c r="V33" s="13"/>
      <c r="W33" s="13"/>
      <c r="X33" s="13">
        <f>VLOOKUP(A:A,[1]TDSheet!$A:$X,24,0)</f>
        <v>24.6326</v>
      </c>
      <c r="Y33" s="13">
        <f>VLOOKUP(A:A,[1]TDSheet!$A:$Y,25,0)</f>
        <v>31.698599999999999</v>
      </c>
      <c r="Z33" s="13">
        <f>VLOOKUP(A:A,[3]TDSheet!$A:$D,4,0)</f>
        <v>12.07</v>
      </c>
      <c r="AA33" s="21" t="s">
        <v>117</v>
      </c>
      <c r="AB33" s="13" t="e">
        <f>VLOOKUP(A:A,[1]TDSheet!$A:$AB,28,0)</f>
        <v>#N/A</v>
      </c>
      <c r="AC33" s="13">
        <f t="shared" si="11"/>
        <v>0</v>
      </c>
      <c r="AD33" s="13"/>
      <c r="AE33" s="13"/>
    </row>
    <row r="34" spans="1:31" s="1" customFormat="1" ht="11.1" customHeight="1" outlineLevel="1" x14ac:dyDescent="0.2">
      <c r="A34" s="7" t="s">
        <v>38</v>
      </c>
      <c r="B34" s="7" t="s">
        <v>8</v>
      </c>
      <c r="C34" s="8">
        <v>1349</v>
      </c>
      <c r="D34" s="8">
        <v>1318</v>
      </c>
      <c r="E34" s="8">
        <v>1364</v>
      </c>
      <c r="F34" s="8">
        <v>1271</v>
      </c>
      <c r="G34" s="1">
        <f>VLOOKUP(A:A,[1]TDSheet!$A:$G,7,0)</f>
        <v>0.4</v>
      </c>
      <c r="H34" s="1">
        <f>VLOOKUP(A:A,[1]TDSheet!$A:$H,8,0)</f>
        <v>45</v>
      </c>
      <c r="I34" s="13">
        <f>VLOOKUP(A:A,[2]TDSheet!$A:$F,6,0)</f>
        <v>1409</v>
      </c>
      <c r="J34" s="13">
        <f t="shared" si="7"/>
        <v>-45</v>
      </c>
      <c r="K34" s="13">
        <f>VLOOKUP(A:A,[1]TDSheet!$A:$M,13,0)</f>
        <v>0</v>
      </c>
      <c r="L34" s="13">
        <f>VLOOKUP(A:A,[1]TDSheet!$A:$S,19,0)</f>
        <v>400</v>
      </c>
      <c r="M34" s="13"/>
      <c r="N34" s="13"/>
      <c r="O34" s="13"/>
      <c r="P34" s="13"/>
      <c r="Q34" s="13"/>
      <c r="R34" s="13">
        <f t="shared" si="8"/>
        <v>272.8</v>
      </c>
      <c r="S34" s="17">
        <v>1600</v>
      </c>
      <c r="T34" s="18">
        <f t="shared" si="9"/>
        <v>11.990469208211143</v>
      </c>
      <c r="U34" s="13">
        <f t="shared" si="10"/>
        <v>4.6590909090909092</v>
      </c>
      <c r="V34" s="13"/>
      <c r="W34" s="13"/>
      <c r="X34" s="13">
        <f>VLOOKUP(A:A,[1]TDSheet!$A:$X,24,0)</f>
        <v>317.8</v>
      </c>
      <c r="Y34" s="13">
        <f>VLOOKUP(A:A,[1]TDSheet!$A:$Y,25,0)</f>
        <v>307.2</v>
      </c>
      <c r="Z34" s="13">
        <f>VLOOKUP(A:A,[3]TDSheet!$A:$D,4,0)</f>
        <v>244</v>
      </c>
      <c r="AA34" s="21" t="s">
        <v>119</v>
      </c>
      <c r="AB34" s="13" t="e">
        <f>VLOOKUP(A:A,[1]TDSheet!$A:$AB,28,0)</f>
        <v>#N/A</v>
      </c>
      <c r="AC34" s="13">
        <f t="shared" si="11"/>
        <v>640</v>
      </c>
      <c r="AD34" s="13"/>
      <c r="AE34" s="13"/>
    </row>
    <row r="35" spans="1:31" s="1" customFormat="1" ht="11.1" customHeight="1" outlineLevel="1" x14ac:dyDescent="0.2">
      <c r="A35" s="7" t="s">
        <v>39</v>
      </c>
      <c r="B35" s="7" t="s">
        <v>9</v>
      </c>
      <c r="C35" s="8">
        <v>467.577</v>
      </c>
      <c r="D35" s="8">
        <v>366.49099999999999</v>
      </c>
      <c r="E35" s="8">
        <v>373.666</v>
      </c>
      <c r="F35" s="8">
        <v>440.11099999999999</v>
      </c>
      <c r="G35" s="1">
        <f>VLOOKUP(A:A,[1]TDSheet!$A:$G,7,0)</f>
        <v>1</v>
      </c>
      <c r="H35" s="1">
        <f>VLOOKUP(A:A,[1]TDSheet!$A:$H,8,0)</f>
        <v>45</v>
      </c>
      <c r="I35" s="13">
        <f>VLOOKUP(A:A,[2]TDSheet!$A:$F,6,0)</f>
        <v>382</v>
      </c>
      <c r="J35" s="13">
        <f t="shared" si="7"/>
        <v>-8.3340000000000032</v>
      </c>
      <c r="K35" s="13">
        <f>VLOOKUP(A:A,[1]TDSheet!$A:$M,13,0)</f>
        <v>0</v>
      </c>
      <c r="L35" s="13">
        <f>VLOOKUP(A:A,[1]TDSheet!$A:$S,19,0)</f>
        <v>70</v>
      </c>
      <c r="M35" s="13"/>
      <c r="N35" s="13"/>
      <c r="O35" s="13"/>
      <c r="P35" s="13"/>
      <c r="Q35" s="13"/>
      <c r="R35" s="13">
        <f t="shared" si="8"/>
        <v>74.733199999999997</v>
      </c>
      <c r="S35" s="17">
        <v>400</v>
      </c>
      <c r="T35" s="18">
        <f t="shared" si="9"/>
        <v>12.178135018974164</v>
      </c>
      <c r="U35" s="13">
        <f t="shared" si="10"/>
        <v>5.8890961446853609</v>
      </c>
      <c r="V35" s="13"/>
      <c r="W35" s="13"/>
      <c r="X35" s="13">
        <f>VLOOKUP(A:A,[1]TDSheet!$A:$X,24,0)</f>
        <v>101.369</v>
      </c>
      <c r="Y35" s="13">
        <f>VLOOKUP(A:A,[1]TDSheet!$A:$Y,25,0)</f>
        <v>93.311199999999999</v>
      </c>
      <c r="Z35" s="13">
        <f>VLOOKUP(A:A,[3]TDSheet!$A:$D,4,0)</f>
        <v>44.976999999999997</v>
      </c>
      <c r="AA35" s="21" t="s">
        <v>119</v>
      </c>
      <c r="AB35" s="13" t="str">
        <f>VLOOKUP(A:A,[1]TDSheet!$A:$AB,28,0)</f>
        <v>скидка</v>
      </c>
      <c r="AC35" s="13">
        <f t="shared" si="11"/>
        <v>400</v>
      </c>
      <c r="AD35" s="13"/>
      <c r="AE35" s="13"/>
    </row>
    <row r="36" spans="1:31" s="1" customFormat="1" ht="11.1" customHeight="1" outlineLevel="1" x14ac:dyDescent="0.2">
      <c r="A36" s="7" t="s">
        <v>40</v>
      </c>
      <c r="B36" s="7" t="s">
        <v>9</v>
      </c>
      <c r="C36" s="8">
        <v>730.01499999999999</v>
      </c>
      <c r="D36" s="8">
        <v>1488.0129999999999</v>
      </c>
      <c r="E36" s="8">
        <v>946.55200000000002</v>
      </c>
      <c r="F36" s="8">
        <v>1256.7850000000001</v>
      </c>
      <c r="G36" s="1">
        <f>VLOOKUP(A:A,[1]TDSheet!$A:$G,7,0)</f>
        <v>1</v>
      </c>
      <c r="H36" s="1">
        <f>VLOOKUP(A:A,[1]TDSheet!$A:$H,8,0)</f>
        <v>45</v>
      </c>
      <c r="I36" s="13">
        <f>VLOOKUP(A:A,[2]TDSheet!$A:$F,6,0)</f>
        <v>916.5</v>
      </c>
      <c r="J36" s="13">
        <f t="shared" si="7"/>
        <v>30.052000000000021</v>
      </c>
      <c r="K36" s="13">
        <f>VLOOKUP(A:A,[1]TDSheet!$A:$M,13,0)</f>
        <v>0</v>
      </c>
      <c r="L36" s="13">
        <f>VLOOKUP(A:A,[1]TDSheet!$A:$S,19,0)</f>
        <v>150</v>
      </c>
      <c r="M36" s="13"/>
      <c r="N36" s="13"/>
      <c r="O36" s="13"/>
      <c r="P36" s="13"/>
      <c r="Q36" s="13"/>
      <c r="R36" s="13">
        <f t="shared" si="8"/>
        <v>189.31040000000002</v>
      </c>
      <c r="S36" s="17">
        <v>300</v>
      </c>
      <c r="T36" s="18">
        <f t="shared" si="9"/>
        <v>9.0158015618793268</v>
      </c>
      <c r="U36" s="13">
        <f t="shared" si="10"/>
        <v>6.6387530743160434</v>
      </c>
      <c r="V36" s="13"/>
      <c r="W36" s="13"/>
      <c r="X36" s="13">
        <f>VLOOKUP(A:A,[1]TDSheet!$A:$X,24,0)</f>
        <v>230.12800000000001</v>
      </c>
      <c r="Y36" s="13">
        <f>VLOOKUP(A:A,[1]TDSheet!$A:$Y,25,0)</f>
        <v>265.79660000000001</v>
      </c>
      <c r="Z36" s="13">
        <f>VLOOKUP(A:A,[3]TDSheet!$A:$D,4,0)</f>
        <v>235.44800000000001</v>
      </c>
      <c r="AA36" s="13">
        <f>VLOOKUP(A:A,[1]TDSheet!$A:$AA,27,0)</f>
        <v>0</v>
      </c>
      <c r="AB36" s="13" t="e">
        <f>VLOOKUP(A:A,[1]TDSheet!$A:$AB,28,0)</f>
        <v>#N/A</v>
      </c>
      <c r="AC36" s="13">
        <f t="shared" si="11"/>
        <v>300</v>
      </c>
      <c r="AD36" s="13"/>
      <c r="AE36" s="13"/>
    </row>
    <row r="37" spans="1:31" s="1" customFormat="1" ht="11.1" customHeight="1" outlineLevel="1" x14ac:dyDescent="0.2">
      <c r="A37" s="7" t="s">
        <v>89</v>
      </c>
      <c r="B37" s="7" t="s">
        <v>8</v>
      </c>
      <c r="C37" s="8"/>
      <c r="D37" s="8">
        <v>800</v>
      </c>
      <c r="E37" s="8">
        <v>49</v>
      </c>
      <c r="F37" s="8">
        <v>751</v>
      </c>
      <c r="G37" s="15">
        <v>0.4</v>
      </c>
      <c r="H37" s="1" t="e">
        <f>VLOOKUP(A:A,[1]TDSheet!$A:$H,8,0)</f>
        <v>#N/A</v>
      </c>
      <c r="I37" s="13">
        <f>VLOOKUP(A:A,[2]TDSheet!$A:$F,6,0)</f>
        <v>49</v>
      </c>
      <c r="J37" s="13">
        <f t="shared" si="7"/>
        <v>0</v>
      </c>
      <c r="K37" s="13">
        <v>0</v>
      </c>
      <c r="L37" s="13">
        <v>0</v>
      </c>
      <c r="M37" s="13"/>
      <c r="N37" s="13"/>
      <c r="O37" s="13"/>
      <c r="P37" s="13"/>
      <c r="Q37" s="13"/>
      <c r="R37" s="13">
        <f t="shared" si="8"/>
        <v>9.8000000000000007</v>
      </c>
      <c r="S37" s="17"/>
      <c r="T37" s="18">
        <f t="shared" si="9"/>
        <v>76.632653061224488</v>
      </c>
      <c r="U37" s="13">
        <f t="shared" si="10"/>
        <v>76.632653061224488</v>
      </c>
      <c r="V37" s="13"/>
      <c r="W37" s="13"/>
      <c r="X37" s="13">
        <v>0</v>
      </c>
      <c r="Y37" s="13">
        <v>0</v>
      </c>
      <c r="Z37" s="13">
        <f>VLOOKUP(A:A,[3]TDSheet!$A:$D,4,0)</f>
        <v>49</v>
      </c>
      <c r="AA37" s="13" t="e">
        <f>VLOOKUP(A:A,[1]TDSheet!$A:$AA,27,0)</f>
        <v>#N/A</v>
      </c>
      <c r="AB37" s="13" t="e">
        <f>VLOOKUP(A:A,[1]TDSheet!$A:$AB,28,0)</f>
        <v>#N/A</v>
      </c>
      <c r="AC37" s="13">
        <f t="shared" si="11"/>
        <v>0</v>
      </c>
      <c r="AD37" s="13"/>
      <c r="AE37" s="13"/>
    </row>
    <row r="38" spans="1:31" s="1" customFormat="1" ht="11.1" customHeight="1" outlineLevel="1" x14ac:dyDescent="0.2">
      <c r="A38" s="7" t="s">
        <v>41</v>
      </c>
      <c r="B38" s="7" t="s">
        <v>8</v>
      </c>
      <c r="C38" s="8">
        <v>105</v>
      </c>
      <c r="D38" s="8">
        <v>201</v>
      </c>
      <c r="E38" s="8">
        <v>114</v>
      </c>
      <c r="F38" s="8">
        <v>191</v>
      </c>
      <c r="G38" s="1">
        <f>VLOOKUP(A:A,[1]TDSheet!$A:$G,7,0)</f>
        <v>0.15</v>
      </c>
      <c r="H38" s="1" t="e">
        <f>VLOOKUP(A:A,[1]TDSheet!$A:$H,8,0)</f>
        <v>#N/A</v>
      </c>
      <c r="I38" s="13">
        <f>VLOOKUP(A:A,[2]TDSheet!$A:$F,6,0)</f>
        <v>115</v>
      </c>
      <c r="J38" s="13">
        <f t="shared" si="7"/>
        <v>-1</v>
      </c>
      <c r="K38" s="13">
        <f>VLOOKUP(A:A,[1]TDSheet!$A:$M,13,0)</f>
        <v>0</v>
      </c>
      <c r="L38" s="13">
        <f>VLOOKUP(A:A,[1]TDSheet!$A:$S,19,0)</f>
        <v>0</v>
      </c>
      <c r="M38" s="13"/>
      <c r="N38" s="13"/>
      <c r="O38" s="13"/>
      <c r="P38" s="13"/>
      <c r="Q38" s="13"/>
      <c r="R38" s="13">
        <f t="shared" si="8"/>
        <v>22.8</v>
      </c>
      <c r="S38" s="17">
        <v>40</v>
      </c>
      <c r="T38" s="18">
        <f t="shared" si="9"/>
        <v>10.131578947368421</v>
      </c>
      <c r="U38" s="13">
        <f t="shared" si="10"/>
        <v>8.3771929824561404</v>
      </c>
      <c r="V38" s="13"/>
      <c r="W38" s="13"/>
      <c r="X38" s="13">
        <f>VLOOKUP(A:A,[1]TDSheet!$A:$X,24,0)</f>
        <v>23.6</v>
      </c>
      <c r="Y38" s="13">
        <f>VLOOKUP(A:A,[1]TDSheet!$A:$Y,25,0)</f>
        <v>36.200000000000003</v>
      </c>
      <c r="Z38" s="13">
        <f>VLOOKUP(A:A,[3]TDSheet!$A:$D,4,0)</f>
        <v>13</v>
      </c>
      <c r="AA38" s="13" t="str">
        <f>VLOOKUP(A:A,[1]TDSheet!$A:$AA,27,0)</f>
        <v>костик</v>
      </c>
      <c r="AB38" s="13" t="e">
        <f>VLOOKUP(A:A,[1]TDSheet!$A:$AB,28,0)</f>
        <v>#N/A</v>
      </c>
      <c r="AC38" s="13">
        <f t="shared" si="11"/>
        <v>6</v>
      </c>
      <c r="AD38" s="13"/>
      <c r="AE38" s="13"/>
    </row>
    <row r="39" spans="1:31" s="1" customFormat="1" ht="11.1" customHeight="1" outlineLevel="1" x14ac:dyDescent="0.2">
      <c r="A39" s="7" t="s">
        <v>42</v>
      </c>
      <c r="B39" s="7" t="s">
        <v>8</v>
      </c>
      <c r="C39" s="8">
        <v>391</v>
      </c>
      <c r="D39" s="8">
        <v>738</v>
      </c>
      <c r="E39" s="8">
        <v>519</v>
      </c>
      <c r="F39" s="8">
        <v>600</v>
      </c>
      <c r="G39" s="1">
        <f>VLOOKUP(A:A,[1]TDSheet!$A:$G,7,0)</f>
        <v>0.3</v>
      </c>
      <c r="H39" s="1">
        <f>VLOOKUP(A:A,[1]TDSheet!$A:$H,8,0)</f>
        <v>45</v>
      </c>
      <c r="I39" s="13">
        <f>VLOOKUP(A:A,[2]TDSheet!$A:$F,6,0)</f>
        <v>524</v>
      </c>
      <c r="J39" s="13">
        <f t="shared" si="7"/>
        <v>-5</v>
      </c>
      <c r="K39" s="13">
        <f>VLOOKUP(A:A,[1]TDSheet!$A:$M,13,0)</f>
        <v>0</v>
      </c>
      <c r="L39" s="13">
        <f>VLOOKUP(A:A,[1]TDSheet!$A:$S,19,0)</f>
        <v>240</v>
      </c>
      <c r="M39" s="13"/>
      <c r="N39" s="13"/>
      <c r="O39" s="13"/>
      <c r="P39" s="13"/>
      <c r="Q39" s="13"/>
      <c r="R39" s="13">
        <f t="shared" si="8"/>
        <v>103.8</v>
      </c>
      <c r="S39" s="17">
        <v>240</v>
      </c>
      <c r="T39" s="18">
        <f t="shared" si="9"/>
        <v>10.404624277456648</v>
      </c>
      <c r="U39" s="13">
        <f t="shared" si="10"/>
        <v>5.7803468208092488</v>
      </c>
      <c r="V39" s="13"/>
      <c r="W39" s="13"/>
      <c r="X39" s="13">
        <f>VLOOKUP(A:A,[1]TDSheet!$A:$X,24,0)</f>
        <v>123.2</v>
      </c>
      <c r="Y39" s="13">
        <f>VLOOKUP(A:A,[1]TDSheet!$A:$Y,25,0)</f>
        <v>128</v>
      </c>
      <c r="Z39" s="13">
        <f>VLOOKUP(A:A,[3]TDSheet!$A:$D,4,0)</f>
        <v>51</v>
      </c>
      <c r="AA39" s="13" t="str">
        <f>VLOOKUP(A:A,[1]TDSheet!$A:$AA,27,0)</f>
        <v>яб ак ян</v>
      </c>
      <c r="AB39" s="13" t="e">
        <f>VLOOKUP(A:A,[1]TDSheet!$A:$AB,28,0)</f>
        <v>#N/A</v>
      </c>
      <c r="AC39" s="13">
        <f t="shared" si="11"/>
        <v>72</v>
      </c>
      <c r="AD39" s="13"/>
      <c r="AE39" s="13"/>
    </row>
    <row r="40" spans="1:31" s="1" customFormat="1" ht="11.1" customHeight="1" outlineLevel="1" x14ac:dyDescent="0.2">
      <c r="A40" s="7" t="s">
        <v>43</v>
      </c>
      <c r="B40" s="7" t="s">
        <v>8</v>
      </c>
      <c r="C40" s="8">
        <v>1921</v>
      </c>
      <c r="D40" s="8">
        <v>3513</v>
      </c>
      <c r="E40" s="8">
        <v>2238</v>
      </c>
      <c r="F40" s="8">
        <v>3001</v>
      </c>
      <c r="G40" s="1">
        <f>VLOOKUP(A:A,[1]TDSheet!$A:$G,7,0)</f>
        <v>0.27</v>
      </c>
      <c r="H40" s="1">
        <f>VLOOKUP(A:A,[1]TDSheet!$A:$H,8,0)</f>
        <v>45</v>
      </c>
      <c r="I40" s="13">
        <f>VLOOKUP(A:A,[2]TDSheet!$A:$F,6,0)</f>
        <v>2459</v>
      </c>
      <c r="J40" s="13">
        <f t="shared" si="7"/>
        <v>-221</v>
      </c>
      <c r="K40" s="13">
        <f>VLOOKUP(A:A,[1]TDSheet!$A:$M,13,0)</f>
        <v>600</v>
      </c>
      <c r="L40" s="13">
        <f>VLOOKUP(A:A,[1]TDSheet!$A:$S,19,0)</f>
        <v>300</v>
      </c>
      <c r="M40" s="13"/>
      <c r="N40" s="13"/>
      <c r="O40" s="13"/>
      <c r="P40" s="13"/>
      <c r="Q40" s="13"/>
      <c r="R40" s="13">
        <f t="shared" si="8"/>
        <v>447.6</v>
      </c>
      <c r="S40" s="17">
        <v>600</v>
      </c>
      <c r="T40" s="18">
        <f t="shared" si="9"/>
        <v>10.055853440571939</v>
      </c>
      <c r="U40" s="13">
        <f t="shared" si="10"/>
        <v>6.704647006255585</v>
      </c>
      <c r="V40" s="13"/>
      <c r="W40" s="13"/>
      <c r="X40" s="13">
        <f>VLOOKUP(A:A,[1]TDSheet!$A:$X,24,0)</f>
        <v>632.4</v>
      </c>
      <c r="Y40" s="13">
        <f>VLOOKUP(A:A,[1]TDSheet!$A:$Y,25,0)</f>
        <v>624.6</v>
      </c>
      <c r="Z40" s="13">
        <f>VLOOKUP(A:A,[3]TDSheet!$A:$D,4,0)</f>
        <v>321</v>
      </c>
      <c r="AA40" s="13">
        <f>VLOOKUP(A:A,[1]TDSheet!$A:$AA,27,0)</f>
        <v>0</v>
      </c>
      <c r="AB40" s="13" t="e">
        <f>VLOOKUP(A:A,[1]TDSheet!$A:$AB,28,0)</f>
        <v>#N/A</v>
      </c>
      <c r="AC40" s="13">
        <f t="shared" si="11"/>
        <v>162</v>
      </c>
      <c r="AD40" s="13"/>
      <c r="AE40" s="13"/>
    </row>
    <row r="41" spans="1:31" s="1" customFormat="1" ht="11.1" customHeight="1" outlineLevel="1" x14ac:dyDescent="0.2">
      <c r="A41" s="7" t="s">
        <v>44</v>
      </c>
      <c r="B41" s="7" t="s">
        <v>8</v>
      </c>
      <c r="C41" s="8">
        <v>640</v>
      </c>
      <c r="D41" s="8">
        <v>990</v>
      </c>
      <c r="E41" s="8">
        <v>698</v>
      </c>
      <c r="F41" s="8">
        <v>913</v>
      </c>
      <c r="G41" s="1">
        <f>VLOOKUP(A:A,[1]TDSheet!$A:$G,7,0)</f>
        <v>0.4</v>
      </c>
      <c r="H41" s="1">
        <f>VLOOKUP(A:A,[1]TDSheet!$A:$H,8,0)</f>
        <v>60</v>
      </c>
      <c r="I41" s="13">
        <f>VLOOKUP(A:A,[2]TDSheet!$A:$F,6,0)</f>
        <v>717</v>
      </c>
      <c r="J41" s="13">
        <f t="shared" si="7"/>
        <v>-19</v>
      </c>
      <c r="K41" s="13">
        <f>VLOOKUP(A:A,[1]TDSheet!$A:$M,13,0)</f>
        <v>0</v>
      </c>
      <c r="L41" s="13">
        <f>VLOOKUP(A:A,[1]TDSheet!$A:$S,19,0)</f>
        <v>400</v>
      </c>
      <c r="M41" s="13"/>
      <c r="N41" s="13"/>
      <c r="O41" s="13"/>
      <c r="P41" s="13"/>
      <c r="Q41" s="13"/>
      <c r="R41" s="13">
        <f t="shared" si="8"/>
        <v>139.6</v>
      </c>
      <c r="S41" s="17"/>
      <c r="T41" s="18">
        <f t="shared" si="9"/>
        <v>9.4054441260744994</v>
      </c>
      <c r="U41" s="13">
        <f t="shared" si="10"/>
        <v>6.5401146131805161</v>
      </c>
      <c r="V41" s="13"/>
      <c r="W41" s="13"/>
      <c r="X41" s="13">
        <f>VLOOKUP(A:A,[1]TDSheet!$A:$X,24,0)</f>
        <v>193</v>
      </c>
      <c r="Y41" s="13">
        <f>VLOOKUP(A:A,[1]TDSheet!$A:$Y,25,0)</f>
        <v>172.6</v>
      </c>
      <c r="Z41" s="13">
        <f>VLOOKUP(A:A,[3]TDSheet!$A:$D,4,0)</f>
        <v>134</v>
      </c>
      <c r="AA41" s="13">
        <f>VLOOKUP(A:A,[1]TDSheet!$A:$AA,27,0)</f>
        <v>0</v>
      </c>
      <c r="AB41" s="13" t="e">
        <f>VLOOKUP(A:A,[1]TDSheet!$A:$AB,28,0)</f>
        <v>#N/A</v>
      </c>
      <c r="AC41" s="13">
        <f t="shared" si="11"/>
        <v>0</v>
      </c>
      <c r="AD41" s="13"/>
      <c r="AE41" s="13"/>
    </row>
    <row r="42" spans="1:31" s="1" customFormat="1" ht="11.1" customHeight="1" outlineLevel="1" x14ac:dyDescent="0.2">
      <c r="A42" s="7" t="s">
        <v>45</v>
      </c>
      <c r="B42" s="7" t="s">
        <v>8</v>
      </c>
      <c r="C42" s="8">
        <v>7792</v>
      </c>
      <c r="D42" s="8">
        <v>5614</v>
      </c>
      <c r="E42" s="8">
        <v>5712</v>
      </c>
      <c r="F42" s="8">
        <v>7379</v>
      </c>
      <c r="G42" s="1">
        <f>VLOOKUP(A:A,[1]TDSheet!$A:$G,7,0)</f>
        <v>0.4</v>
      </c>
      <c r="H42" s="1">
        <f>VLOOKUP(A:A,[1]TDSheet!$A:$H,8,0)</f>
        <v>60</v>
      </c>
      <c r="I42" s="13">
        <f>VLOOKUP(A:A,[2]TDSheet!$A:$F,6,0)</f>
        <v>6063</v>
      </c>
      <c r="J42" s="13">
        <f t="shared" si="7"/>
        <v>-351</v>
      </c>
      <c r="K42" s="13">
        <f>VLOOKUP(A:A,[1]TDSheet!$A:$M,13,0)</f>
        <v>1000</v>
      </c>
      <c r="L42" s="21">
        <v>400</v>
      </c>
      <c r="M42" s="13"/>
      <c r="N42" s="13"/>
      <c r="O42" s="13"/>
      <c r="P42" s="13"/>
      <c r="Q42" s="13"/>
      <c r="R42" s="13">
        <f t="shared" si="8"/>
        <v>1142.4000000000001</v>
      </c>
      <c r="S42" s="17">
        <v>4400</v>
      </c>
      <c r="T42" s="18">
        <f t="shared" si="9"/>
        <v>11.536239495798318</v>
      </c>
      <c r="U42" s="13">
        <f t="shared" si="10"/>
        <v>6.4592086834733893</v>
      </c>
      <c r="V42" s="13"/>
      <c r="W42" s="13"/>
      <c r="X42" s="13">
        <f>VLOOKUP(A:A,[1]TDSheet!$A:$X,24,0)</f>
        <v>1403.4</v>
      </c>
      <c r="Y42" s="13">
        <f>VLOOKUP(A:A,[1]TDSheet!$A:$Y,25,0)</f>
        <v>1529.6</v>
      </c>
      <c r="Z42" s="13">
        <f>VLOOKUP(A:A,[3]TDSheet!$A:$D,4,0)</f>
        <v>868</v>
      </c>
      <c r="AA42" s="21" t="s">
        <v>119</v>
      </c>
      <c r="AB42" s="21" t="s">
        <v>116</v>
      </c>
      <c r="AC42" s="13">
        <f t="shared" si="11"/>
        <v>1760</v>
      </c>
      <c r="AD42" s="13"/>
      <c r="AE42" s="13"/>
    </row>
    <row r="43" spans="1:31" s="1" customFormat="1" ht="11.1" customHeight="1" outlineLevel="1" x14ac:dyDescent="0.2">
      <c r="A43" s="7" t="s">
        <v>46</v>
      </c>
      <c r="B43" s="7" t="s">
        <v>8</v>
      </c>
      <c r="C43" s="8">
        <v>713</v>
      </c>
      <c r="D43" s="8">
        <v>12439</v>
      </c>
      <c r="E43" s="20">
        <v>1777</v>
      </c>
      <c r="F43" s="20">
        <v>34</v>
      </c>
      <c r="G43" s="1">
        <f>VLOOKUP(A:A,[1]TDSheet!$A:$G,7,0)</f>
        <v>0</v>
      </c>
      <c r="H43" s="1">
        <f>VLOOKUP(A:A,[1]TDSheet!$A:$H,8,0)</f>
        <v>60</v>
      </c>
      <c r="I43" s="13">
        <f>VLOOKUP(A:A,[2]TDSheet!$A:$F,6,0)</f>
        <v>2050</v>
      </c>
      <c r="J43" s="13">
        <f t="shared" si="7"/>
        <v>-273</v>
      </c>
      <c r="K43" s="13">
        <f>VLOOKUP(A:A,[1]TDSheet!$A:$M,13,0)</f>
        <v>0</v>
      </c>
      <c r="L43" s="13">
        <f>VLOOKUP(A:A,[1]TDSheet!$A:$S,19,0)</f>
        <v>0</v>
      </c>
      <c r="M43" s="13"/>
      <c r="N43" s="13"/>
      <c r="O43" s="13"/>
      <c r="P43" s="13"/>
      <c r="Q43" s="13"/>
      <c r="R43" s="13">
        <f t="shared" si="8"/>
        <v>355.4</v>
      </c>
      <c r="S43" s="17"/>
      <c r="T43" s="18">
        <f t="shared" si="9"/>
        <v>9.5666854248733821E-2</v>
      </c>
      <c r="U43" s="13">
        <f t="shared" si="10"/>
        <v>9.5666854248733821E-2</v>
      </c>
      <c r="V43" s="13"/>
      <c r="W43" s="13"/>
      <c r="X43" s="13">
        <f>VLOOKUP(A:A,[1]TDSheet!$A:$X,24,0)</f>
        <v>1000.6</v>
      </c>
      <c r="Y43" s="13">
        <f>VLOOKUP(A:A,[1]TDSheet!$A:$Y,25,0)</f>
        <v>1025.4000000000001</v>
      </c>
      <c r="Z43" s="13">
        <f>VLOOKUP(A:A,[3]TDSheet!$A:$D,4,0)</f>
        <v>9</v>
      </c>
      <c r="AA43" s="13">
        <f>VLOOKUP(A:A,[1]TDSheet!$A:$AA,27,0)</f>
        <v>0</v>
      </c>
      <c r="AB43" s="13" t="e">
        <f>VLOOKUP(A:A,[1]TDSheet!$A:$AB,28,0)</f>
        <v>#N/A</v>
      </c>
      <c r="AC43" s="13">
        <f t="shared" si="11"/>
        <v>0</v>
      </c>
      <c r="AD43" s="13"/>
      <c r="AE43" s="13"/>
    </row>
    <row r="44" spans="1:31" s="1" customFormat="1" ht="11.1" customHeight="1" outlineLevel="1" x14ac:dyDescent="0.2">
      <c r="A44" s="7" t="s">
        <v>47</v>
      </c>
      <c r="B44" s="7" t="s">
        <v>8</v>
      </c>
      <c r="C44" s="8">
        <v>1905</v>
      </c>
      <c r="D44" s="8">
        <v>3271</v>
      </c>
      <c r="E44" s="8">
        <v>2102</v>
      </c>
      <c r="F44" s="8">
        <v>3017</v>
      </c>
      <c r="G44" s="1">
        <f>VLOOKUP(A:A,[1]TDSheet!$A:$G,7,0)</f>
        <v>0.4</v>
      </c>
      <c r="H44" s="1">
        <f>VLOOKUP(A:A,[1]TDSheet!$A:$H,8,0)</f>
        <v>60</v>
      </c>
      <c r="I44" s="13">
        <f>VLOOKUP(A:A,[2]TDSheet!$A:$F,6,0)</f>
        <v>2162</v>
      </c>
      <c r="J44" s="13">
        <f t="shared" si="7"/>
        <v>-60</v>
      </c>
      <c r="K44" s="13">
        <f>VLOOKUP(A:A,[1]TDSheet!$A:$M,13,0)</f>
        <v>600</v>
      </c>
      <c r="L44" s="13">
        <f>VLOOKUP(A:A,[1]TDSheet!$A:$S,19,0)</f>
        <v>0</v>
      </c>
      <c r="M44" s="13"/>
      <c r="N44" s="13"/>
      <c r="O44" s="13"/>
      <c r="P44" s="13"/>
      <c r="Q44" s="13"/>
      <c r="R44" s="13">
        <f t="shared" si="8"/>
        <v>420.4</v>
      </c>
      <c r="S44" s="17">
        <v>1600</v>
      </c>
      <c r="T44" s="18">
        <f t="shared" si="9"/>
        <v>12.409609895337773</v>
      </c>
      <c r="U44" s="13">
        <f t="shared" si="10"/>
        <v>7.1764985727878212</v>
      </c>
      <c r="V44" s="13"/>
      <c r="W44" s="13"/>
      <c r="X44" s="13">
        <f>VLOOKUP(A:A,[1]TDSheet!$A:$X,24,0)</f>
        <v>480.4</v>
      </c>
      <c r="Y44" s="13">
        <f>VLOOKUP(A:A,[1]TDSheet!$A:$Y,25,0)</f>
        <v>601.6</v>
      </c>
      <c r="Z44" s="13">
        <f>VLOOKUP(A:A,[3]TDSheet!$A:$D,4,0)</f>
        <v>469</v>
      </c>
      <c r="AA44" s="21" t="s">
        <v>119</v>
      </c>
      <c r="AB44" s="13" t="e">
        <f>VLOOKUP(A:A,[1]TDSheet!$A:$AB,28,0)</f>
        <v>#N/A</v>
      </c>
      <c r="AC44" s="13">
        <f t="shared" si="11"/>
        <v>640</v>
      </c>
      <c r="AD44" s="13"/>
      <c r="AE44" s="13"/>
    </row>
    <row r="45" spans="1:31" s="1" customFormat="1" ht="11.1" customHeight="1" outlineLevel="1" x14ac:dyDescent="0.2">
      <c r="A45" s="23" t="s">
        <v>48</v>
      </c>
      <c r="B45" s="7" t="s">
        <v>8</v>
      </c>
      <c r="C45" s="8">
        <v>5135</v>
      </c>
      <c r="D45" s="8">
        <v>1294</v>
      </c>
      <c r="E45" s="20">
        <v>3388</v>
      </c>
      <c r="F45" s="20">
        <v>4376</v>
      </c>
      <c r="G45" s="1">
        <f>VLOOKUP(A:A,[1]TDSheet!$A:$G,7,0)</f>
        <v>0.4</v>
      </c>
      <c r="H45" s="1" t="e">
        <f>VLOOKUP(A:A,[1]TDSheet!$A:$H,8,0)</f>
        <v>#N/A</v>
      </c>
      <c r="I45" s="13">
        <f>VLOOKUP(A:A,[2]TDSheet!$A:$F,6,0)</f>
        <v>1654</v>
      </c>
      <c r="J45" s="13">
        <f t="shared" si="7"/>
        <v>1734</v>
      </c>
      <c r="K45" s="13">
        <f>VLOOKUP(A:A,[1]TDSheet!$A:$M,13,0)</f>
        <v>800</v>
      </c>
      <c r="L45" s="13">
        <f>VLOOKUP(A:A,[1]TDSheet!$A:$S,19,0)</f>
        <v>1000</v>
      </c>
      <c r="M45" s="13"/>
      <c r="N45" s="13"/>
      <c r="O45" s="13"/>
      <c r="P45" s="13"/>
      <c r="Q45" s="13"/>
      <c r="R45" s="13">
        <f t="shared" si="8"/>
        <v>677.6</v>
      </c>
      <c r="S45" s="17">
        <v>1000</v>
      </c>
      <c r="T45" s="18">
        <f t="shared" si="9"/>
        <v>10.590318772136953</v>
      </c>
      <c r="U45" s="13">
        <f t="shared" si="10"/>
        <v>6.4580873671782761</v>
      </c>
      <c r="V45" s="13"/>
      <c r="W45" s="13"/>
      <c r="X45" s="13">
        <f>VLOOKUP(A:A,[1]TDSheet!$A:$X,24,0)</f>
        <v>1000.6</v>
      </c>
      <c r="Y45" s="13">
        <f>VLOOKUP(A:A,[1]TDSheet!$A:$Y,25,0)</f>
        <v>1025.4000000000001</v>
      </c>
      <c r="Z45" s="13">
        <f>VLOOKUP(A:A,[3]TDSheet!$A:$D,4,0)</f>
        <v>630</v>
      </c>
      <c r="AA45" s="13" t="e">
        <f>VLOOKUP(A:A,[1]TDSheet!$A:$AA,27,0)</f>
        <v>#N/A</v>
      </c>
      <c r="AB45" s="13" t="e">
        <f>VLOOKUP(A:A,[1]TDSheet!$A:$AB,28,0)</f>
        <v>#N/A</v>
      </c>
      <c r="AC45" s="13">
        <f t="shared" si="11"/>
        <v>400</v>
      </c>
      <c r="AD45" s="13"/>
      <c r="AE45" s="13"/>
    </row>
    <row r="46" spans="1:31" s="1" customFormat="1" ht="11.1" customHeight="1" outlineLevel="1" x14ac:dyDescent="0.2">
      <c r="A46" s="7" t="s">
        <v>49</v>
      </c>
      <c r="B46" s="7" t="s">
        <v>8</v>
      </c>
      <c r="C46" s="8">
        <v>393</v>
      </c>
      <c r="D46" s="8">
        <v>401</v>
      </c>
      <c r="E46" s="8">
        <v>535</v>
      </c>
      <c r="F46" s="8">
        <v>244</v>
      </c>
      <c r="G46" s="1">
        <f>VLOOKUP(A:A,[1]TDSheet!$A:$G,7,0)</f>
        <v>0.84</v>
      </c>
      <c r="H46" s="1">
        <f>VLOOKUP(A:A,[1]TDSheet!$A:$H,8,0)</f>
        <v>45</v>
      </c>
      <c r="I46" s="13">
        <f>VLOOKUP(A:A,[2]TDSheet!$A:$F,6,0)</f>
        <v>551</v>
      </c>
      <c r="J46" s="13">
        <f t="shared" si="7"/>
        <v>-16</v>
      </c>
      <c r="K46" s="13">
        <f>VLOOKUP(A:A,[1]TDSheet!$A:$M,13,0)</f>
        <v>0</v>
      </c>
      <c r="L46" s="13">
        <f>VLOOKUP(A:A,[1]TDSheet!$A:$S,19,0)</f>
        <v>300</v>
      </c>
      <c r="M46" s="13"/>
      <c r="N46" s="13"/>
      <c r="O46" s="13"/>
      <c r="P46" s="13"/>
      <c r="Q46" s="13"/>
      <c r="R46" s="13">
        <f t="shared" si="8"/>
        <v>107</v>
      </c>
      <c r="S46" s="17">
        <v>210</v>
      </c>
      <c r="T46" s="18">
        <f t="shared" si="9"/>
        <v>7.0467289719626169</v>
      </c>
      <c r="U46" s="13">
        <f t="shared" si="10"/>
        <v>2.2803738317757007</v>
      </c>
      <c r="V46" s="13"/>
      <c r="W46" s="13"/>
      <c r="X46" s="13">
        <f>VLOOKUP(A:A,[1]TDSheet!$A:$X,24,0)</f>
        <v>99.6</v>
      </c>
      <c r="Y46" s="13">
        <f>VLOOKUP(A:A,[1]TDSheet!$A:$Y,25,0)</f>
        <v>95.2</v>
      </c>
      <c r="Z46" s="13">
        <f>VLOOKUP(A:A,[3]TDSheet!$A:$D,4,0)</f>
        <v>107</v>
      </c>
      <c r="AA46" s="21" t="str">
        <f>VLOOKUP(A:A,[1]TDSheet!$A:$AA,27,0)</f>
        <v>костик</v>
      </c>
      <c r="AB46" s="13">
        <f>VLOOKUP(A:A,[1]TDSheet!$A:$AB,28,0)</f>
        <v>250</v>
      </c>
      <c r="AC46" s="13">
        <f t="shared" si="11"/>
        <v>176.4</v>
      </c>
      <c r="AD46" s="13"/>
      <c r="AE46" s="13"/>
    </row>
    <row r="47" spans="1:31" s="1" customFormat="1" ht="11.1" customHeight="1" outlineLevel="1" x14ac:dyDescent="0.2">
      <c r="A47" s="7" t="s">
        <v>50</v>
      </c>
      <c r="B47" s="7" t="s">
        <v>8</v>
      </c>
      <c r="C47" s="8">
        <v>1168</v>
      </c>
      <c r="D47" s="8">
        <v>707</v>
      </c>
      <c r="E47" s="8">
        <v>741</v>
      </c>
      <c r="F47" s="8">
        <v>1106</v>
      </c>
      <c r="G47" s="1">
        <f>VLOOKUP(A:A,[1]TDSheet!$A:$G,7,0)</f>
        <v>0.35</v>
      </c>
      <c r="H47" s="1">
        <f>VLOOKUP(A:A,[1]TDSheet!$A:$H,8,0)</f>
        <v>60</v>
      </c>
      <c r="I47" s="13">
        <f>VLOOKUP(A:A,[2]TDSheet!$A:$F,6,0)</f>
        <v>781</v>
      </c>
      <c r="J47" s="13">
        <f t="shared" si="7"/>
        <v>-40</v>
      </c>
      <c r="K47" s="13">
        <f>VLOOKUP(A:A,[1]TDSheet!$A:$M,13,0)</f>
        <v>0</v>
      </c>
      <c r="L47" s="13">
        <f>VLOOKUP(A:A,[1]TDSheet!$A:$S,19,0)</f>
        <v>120</v>
      </c>
      <c r="M47" s="13"/>
      <c r="N47" s="13"/>
      <c r="O47" s="13"/>
      <c r="P47" s="13"/>
      <c r="Q47" s="13"/>
      <c r="R47" s="13">
        <f t="shared" si="8"/>
        <v>148.19999999999999</v>
      </c>
      <c r="S47" s="17">
        <v>240</v>
      </c>
      <c r="T47" s="18">
        <f t="shared" si="9"/>
        <v>9.8920377867746296</v>
      </c>
      <c r="U47" s="13">
        <f t="shared" si="10"/>
        <v>7.4628879892037796</v>
      </c>
      <c r="V47" s="13"/>
      <c r="W47" s="13"/>
      <c r="X47" s="13">
        <f>VLOOKUP(A:A,[1]TDSheet!$A:$X,24,0)</f>
        <v>251.6</v>
      </c>
      <c r="Y47" s="13">
        <f>VLOOKUP(A:A,[1]TDSheet!$A:$Y,25,0)</f>
        <v>218.4</v>
      </c>
      <c r="Z47" s="13">
        <f>VLOOKUP(A:A,[3]TDSheet!$A:$D,4,0)</f>
        <v>153</v>
      </c>
      <c r="AA47" s="13" t="str">
        <f>VLOOKUP(A:A,[1]TDSheet!$A:$AA,27,0)</f>
        <v>костик</v>
      </c>
      <c r="AB47" s="13" t="e">
        <f>VLOOKUP(A:A,[1]TDSheet!$A:$AB,28,0)</f>
        <v>#N/A</v>
      </c>
      <c r="AC47" s="13">
        <f t="shared" si="11"/>
        <v>84</v>
      </c>
      <c r="AD47" s="13"/>
      <c r="AE47" s="13"/>
    </row>
    <row r="48" spans="1:31" s="1" customFormat="1" ht="11.1" customHeight="1" outlineLevel="1" x14ac:dyDescent="0.2">
      <c r="A48" s="7" t="s">
        <v>51</v>
      </c>
      <c r="B48" s="7" t="s">
        <v>8</v>
      </c>
      <c r="C48" s="8">
        <v>525</v>
      </c>
      <c r="D48" s="8">
        <v>776</v>
      </c>
      <c r="E48" s="8">
        <v>743</v>
      </c>
      <c r="F48" s="8">
        <v>538</v>
      </c>
      <c r="G48" s="1">
        <f>VLOOKUP(A:A,[1]TDSheet!$A:$G,7,0)</f>
        <v>0.3</v>
      </c>
      <c r="H48" s="1" t="e">
        <f>VLOOKUP(A:A,[1]TDSheet!$A:$H,8,0)</f>
        <v>#N/A</v>
      </c>
      <c r="I48" s="13">
        <f>VLOOKUP(A:A,[2]TDSheet!$A:$F,6,0)</f>
        <v>762</v>
      </c>
      <c r="J48" s="13">
        <f t="shared" si="7"/>
        <v>-19</v>
      </c>
      <c r="K48" s="13">
        <f>VLOOKUP(A:A,[1]TDSheet!$A:$M,13,0)</f>
        <v>0</v>
      </c>
      <c r="L48" s="13">
        <f>VLOOKUP(A:A,[1]TDSheet!$A:$S,19,0)</f>
        <v>160</v>
      </c>
      <c r="M48" s="13"/>
      <c r="N48" s="13"/>
      <c r="O48" s="13"/>
      <c r="P48" s="13"/>
      <c r="Q48" s="13"/>
      <c r="R48" s="13">
        <f t="shared" si="8"/>
        <v>148.6</v>
      </c>
      <c r="S48" s="17">
        <v>360</v>
      </c>
      <c r="T48" s="18">
        <f t="shared" si="9"/>
        <v>7.11978465679677</v>
      </c>
      <c r="U48" s="13">
        <f t="shared" si="10"/>
        <v>3.6204576043068641</v>
      </c>
      <c r="V48" s="13"/>
      <c r="W48" s="13"/>
      <c r="X48" s="13">
        <f>VLOOKUP(A:A,[1]TDSheet!$A:$X,24,0)</f>
        <v>168.6</v>
      </c>
      <c r="Y48" s="13">
        <f>VLOOKUP(A:A,[1]TDSheet!$A:$Y,25,0)</f>
        <v>156.19999999999999</v>
      </c>
      <c r="Z48" s="13">
        <f>VLOOKUP(A:A,[3]TDSheet!$A:$D,4,0)</f>
        <v>180</v>
      </c>
      <c r="AA48" s="16" t="str">
        <f>VLOOKUP(A:A,[1]TDSheet!$A:$AA,27,0)</f>
        <v>костик</v>
      </c>
      <c r="AB48" s="13" t="e">
        <f>VLOOKUP(A:A,[1]TDSheet!$A:$AB,28,0)</f>
        <v>#N/A</v>
      </c>
      <c r="AC48" s="13">
        <f t="shared" si="11"/>
        <v>108</v>
      </c>
      <c r="AD48" s="13"/>
      <c r="AE48" s="13"/>
    </row>
    <row r="49" spans="1:31" s="1" customFormat="1" ht="11.1" customHeight="1" outlineLevel="1" x14ac:dyDescent="0.2">
      <c r="A49" s="7" t="s">
        <v>52</v>
      </c>
      <c r="B49" s="7" t="s">
        <v>8</v>
      </c>
      <c r="C49" s="8">
        <v>469</v>
      </c>
      <c r="D49" s="8">
        <v>301</v>
      </c>
      <c r="E49" s="8">
        <v>290</v>
      </c>
      <c r="F49" s="8">
        <v>475</v>
      </c>
      <c r="G49" s="1">
        <f>VLOOKUP(A:A,[1]TDSheet!$A:$G,7,0)</f>
        <v>0.38</v>
      </c>
      <c r="H49" s="1" t="e">
        <f>VLOOKUP(A:A,[1]TDSheet!$A:$H,8,0)</f>
        <v>#N/A</v>
      </c>
      <c r="I49" s="13">
        <f>VLOOKUP(A:A,[2]TDSheet!$A:$F,6,0)</f>
        <v>295</v>
      </c>
      <c r="J49" s="13">
        <f t="shared" si="7"/>
        <v>-5</v>
      </c>
      <c r="K49" s="13">
        <f>VLOOKUP(A:A,[1]TDSheet!$A:$M,13,0)</f>
        <v>0</v>
      </c>
      <c r="L49" s="13">
        <f>VLOOKUP(A:A,[1]TDSheet!$A:$S,19,0)</f>
        <v>0</v>
      </c>
      <c r="M49" s="13"/>
      <c r="N49" s="13"/>
      <c r="O49" s="13"/>
      <c r="P49" s="13"/>
      <c r="Q49" s="13"/>
      <c r="R49" s="13">
        <f t="shared" si="8"/>
        <v>58</v>
      </c>
      <c r="S49" s="17">
        <v>80</v>
      </c>
      <c r="T49" s="18">
        <f t="shared" si="9"/>
        <v>9.568965517241379</v>
      </c>
      <c r="U49" s="13">
        <f t="shared" si="10"/>
        <v>8.1896551724137936</v>
      </c>
      <c r="V49" s="13"/>
      <c r="W49" s="13"/>
      <c r="X49" s="13">
        <f>VLOOKUP(A:A,[1]TDSheet!$A:$X,24,0)</f>
        <v>115</v>
      </c>
      <c r="Y49" s="13">
        <f>VLOOKUP(A:A,[1]TDSheet!$A:$Y,25,0)</f>
        <v>88.2</v>
      </c>
      <c r="Z49" s="13">
        <f>VLOOKUP(A:A,[3]TDSheet!$A:$D,4,0)</f>
        <v>50</v>
      </c>
      <c r="AA49" s="13" t="str">
        <f>VLOOKUP(A:A,[1]TDSheet!$A:$AA,27,0)</f>
        <v>костик</v>
      </c>
      <c r="AB49" s="13" t="e">
        <f>VLOOKUP(A:A,[1]TDSheet!$A:$AB,28,0)</f>
        <v>#N/A</v>
      </c>
      <c r="AC49" s="13">
        <f t="shared" si="11"/>
        <v>30.4</v>
      </c>
      <c r="AD49" s="13"/>
      <c r="AE49" s="13"/>
    </row>
    <row r="50" spans="1:31" s="1" customFormat="1" ht="11.1" customHeight="1" outlineLevel="1" x14ac:dyDescent="0.2">
      <c r="A50" s="7" t="s">
        <v>53</v>
      </c>
      <c r="B50" s="7" t="s">
        <v>8</v>
      </c>
      <c r="C50" s="8">
        <v>128</v>
      </c>
      <c r="D50" s="8">
        <v>296</v>
      </c>
      <c r="E50" s="8">
        <v>179</v>
      </c>
      <c r="F50" s="8">
        <v>243</v>
      </c>
      <c r="G50" s="1">
        <f>VLOOKUP(A:A,[1]TDSheet!$A:$G,7,0)</f>
        <v>0.1</v>
      </c>
      <c r="H50" s="1" t="e">
        <f>VLOOKUP(A:A,[1]TDSheet!$A:$H,8,0)</f>
        <v>#N/A</v>
      </c>
      <c r="I50" s="13">
        <f>VLOOKUP(A:A,[2]TDSheet!$A:$F,6,0)</f>
        <v>183</v>
      </c>
      <c r="J50" s="13">
        <f t="shared" si="7"/>
        <v>-4</v>
      </c>
      <c r="K50" s="13">
        <f>VLOOKUP(A:A,[1]TDSheet!$A:$M,13,0)</f>
        <v>0</v>
      </c>
      <c r="L50" s="13">
        <f>VLOOKUP(A:A,[1]TDSheet!$A:$S,19,0)</f>
        <v>0</v>
      </c>
      <c r="M50" s="13"/>
      <c r="N50" s="13"/>
      <c r="O50" s="13"/>
      <c r="P50" s="13"/>
      <c r="Q50" s="13"/>
      <c r="R50" s="13">
        <f t="shared" si="8"/>
        <v>35.799999999999997</v>
      </c>
      <c r="S50" s="17">
        <v>60</v>
      </c>
      <c r="T50" s="18">
        <f t="shared" si="9"/>
        <v>8.4636871508379894</v>
      </c>
      <c r="U50" s="13">
        <f t="shared" si="10"/>
        <v>6.7877094972067047</v>
      </c>
      <c r="V50" s="13"/>
      <c r="W50" s="13"/>
      <c r="X50" s="13">
        <f>VLOOKUP(A:A,[1]TDSheet!$A:$X,24,0)</f>
        <v>41.8</v>
      </c>
      <c r="Y50" s="13">
        <f>VLOOKUP(A:A,[1]TDSheet!$A:$Y,25,0)</f>
        <v>49.6</v>
      </c>
      <c r="Z50" s="13">
        <f>VLOOKUP(A:A,[3]TDSheet!$A:$D,4,0)</f>
        <v>35</v>
      </c>
      <c r="AA50" s="13" t="e">
        <f>VLOOKUP(A:A,[1]TDSheet!$A:$AA,27,0)</f>
        <v>#N/A</v>
      </c>
      <c r="AB50" s="13" t="e">
        <f>VLOOKUP(A:A,[1]TDSheet!$A:$AB,28,0)</f>
        <v>#N/A</v>
      </c>
      <c r="AC50" s="13">
        <f t="shared" si="11"/>
        <v>6</v>
      </c>
      <c r="AD50" s="13"/>
      <c r="AE50" s="13"/>
    </row>
    <row r="51" spans="1:31" s="1" customFormat="1" ht="11.1" customHeight="1" outlineLevel="1" x14ac:dyDescent="0.2">
      <c r="A51" s="7" t="s">
        <v>54</v>
      </c>
      <c r="B51" s="7" t="s">
        <v>8</v>
      </c>
      <c r="C51" s="8">
        <v>264</v>
      </c>
      <c r="D51" s="8">
        <v>539</v>
      </c>
      <c r="E51" s="8">
        <v>426</v>
      </c>
      <c r="F51" s="8">
        <v>371</v>
      </c>
      <c r="G51" s="1">
        <f>VLOOKUP(A:A,[1]TDSheet!$A:$G,7,0)</f>
        <v>0.1</v>
      </c>
      <c r="H51" s="1" t="e">
        <f>VLOOKUP(A:A,[1]TDSheet!$A:$H,8,0)</f>
        <v>#N/A</v>
      </c>
      <c r="I51" s="13">
        <f>VLOOKUP(A:A,[2]TDSheet!$A:$F,6,0)</f>
        <v>447</v>
      </c>
      <c r="J51" s="13">
        <f t="shared" si="7"/>
        <v>-21</v>
      </c>
      <c r="K51" s="13">
        <f>VLOOKUP(A:A,[1]TDSheet!$A:$M,13,0)</f>
        <v>0</v>
      </c>
      <c r="L51" s="13">
        <f>VLOOKUP(A:A,[1]TDSheet!$A:$S,19,0)</f>
        <v>160</v>
      </c>
      <c r="M51" s="13"/>
      <c r="N51" s="13"/>
      <c r="O51" s="13"/>
      <c r="P51" s="13"/>
      <c r="Q51" s="13"/>
      <c r="R51" s="13">
        <f t="shared" si="8"/>
        <v>85.2</v>
      </c>
      <c r="S51" s="17">
        <v>200</v>
      </c>
      <c r="T51" s="18">
        <f t="shared" si="9"/>
        <v>8.57981220657277</v>
      </c>
      <c r="U51" s="13">
        <f t="shared" si="10"/>
        <v>4.3544600938967131</v>
      </c>
      <c r="V51" s="13"/>
      <c r="W51" s="13"/>
      <c r="X51" s="13">
        <f>VLOOKUP(A:A,[1]TDSheet!$A:$X,24,0)</f>
        <v>95.8</v>
      </c>
      <c r="Y51" s="13">
        <f>VLOOKUP(A:A,[1]TDSheet!$A:$Y,25,0)</f>
        <v>95.2</v>
      </c>
      <c r="Z51" s="13">
        <f>VLOOKUP(A:A,[3]TDSheet!$A:$D,4,0)</f>
        <v>85</v>
      </c>
      <c r="AA51" s="13" t="str">
        <f>VLOOKUP(A:A,[1]TDSheet!$A:$AA,27,0)</f>
        <v>костик</v>
      </c>
      <c r="AB51" s="13" t="e">
        <f>VLOOKUP(A:A,[1]TDSheet!$A:$AB,28,0)</f>
        <v>#N/A</v>
      </c>
      <c r="AC51" s="13">
        <f t="shared" si="11"/>
        <v>20</v>
      </c>
      <c r="AD51" s="13"/>
      <c r="AE51" s="13"/>
    </row>
    <row r="52" spans="1:31" s="1" customFormat="1" ht="11.1" customHeight="1" outlineLevel="1" x14ac:dyDescent="0.2">
      <c r="A52" s="7" t="s">
        <v>55</v>
      </c>
      <c r="B52" s="7" t="s">
        <v>8</v>
      </c>
      <c r="C52" s="8">
        <v>647</v>
      </c>
      <c r="D52" s="8">
        <v>2416</v>
      </c>
      <c r="E52" s="8">
        <v>1157</v>
      </c>
      <c r="F52" s="8">
        <v>1878</v>
      </c>
      <c r="G52" s="1">
        <f>VLOOKUP(A:A,[1]TDSheet!$A:$G,7,0)</f>
        <v>0.1</v>
      </c>
      <c r="H52" s="1">
        <f>VLOOKUP(A:A,[1]TDSheet!$A:$H,8,0)</f>
        <v>60</v>
      </c>
      <c r="I52" s="13">
        <f>VLOOKUP(A:A,[2]TDSheet!$A:$F,6,0)</f>
        <v>1189</v>
      </c>
      <c r="J52" s="13">
        <f t="shared" si="7"/>
        <v>-32</v>
      </c>
      <c r="K52" s="13">
        <f>VLOOKUP(A:A,[1]TDSheet!$A:$M,13,0)</f>
        <v>0</v>
      </c>
      <c r="L52" s="13">
        <f>VLOOKUP(A:A,[1]TDSheet!$A:$S,19,0)</f>
        <v>0</v>
      </c>
      <c r="M52" s="13"/>
      <c r="N52" s="13"/>
      <c r="O52" s="13"/>
      <c r="P52" s="13"/>
      <c r="Q52" s="13"/>
      <c r="R52" s="13">
        <f t="shared" si="8"/>
        <v>231.4</v>
      </c>
      <c r="S52" s="17">
        <v>280</v>
      </c>
      <c r="T52" s="18">
        <f t="shared" si="9"/>
        <v>9.3258426966292127</v>
      </c>
      <c r="U52" s="13">
        <f t="shared" si="10"/>
        <v>8.1158167675021602</v>
      </c>
      <c r="V52" s="13"/>
      <c r="W52" s="13"/>
      <c r="X52" s="13">
        <f>VLOOKUP(A:A,[1]TDSheet!$A:$X,24,0)</f>
        <v>318.2</v>
      </c>
      <c r="Y52" s="13">
        <f>VLOOKUP(A:A,[1]TDSheet!$A:$Y,25,0)</f>
        <v>363</v>
      </c>
      <c r="Z52" s="13">
        <f>VLOOKUP(A:A,[3]TDSheet!$A:$D,4,0)</f>
        <v>265</v>
      </c>
      <c r="AA52" s="13" t="str">
        <f>VLOOKUP(A:A,[1]TDSheet!$A:$AA,27,0)</f>
        <v>костик</v>
      </c>
      <c r="AB52" s="13" t="e">
        <f>VLOOKUP(A:A,[1]TDSheet!$A:$AB,28,0)</f>
        <v>#N/A</v>
      </c>
      <c r="AC52" s="13">
        <f t="shared" si="11"/>
        <v>28</v>
      </c>
      <c r="AD52" s="13"/>
      <c r="AE52" s="13"/>
    </row>
    <row r="53" spans="1:31" s="1" customFormat="1" ht="11.1" customHeight="1" outlineLevel="1" x14ac:dyDescent="0.2">
      <c r="A53" s="7" t="s">
        <v>56</v>
      </c>
      <c r="B53" s="7" t="s">
        <v>8</v>
      </c>
      <c r="C53" s="8">
        <v>860</v>
      </c>
      <c r="D53" s="8">
        <v>1763</v>
      </c>
      <c r="E53" s="8">
        <v>1173</v>
      </c>
      <c r="F53" s="8">
        <v>1387</v>
      </c>
      <c r="G53" s="1">
        <f>VLOOKUP(A:A,[1]TDSheet!$A:$G,7,0)</f>
        <v>0.1</v>
      </c>
      <c r="H53" s="1">
        <f>VLOOKUP(A:A,[1]TDSheet!$A:$H,8,0)</f>
        <v>60</v>
      </c>
      <c r="I53" s="13">
        <f>VLOOKUP(A:A,[2]TDSheet!$A:$F,6,0)</f>
        <v>1255</v>
      </c>
      <c r="J53" s="13">
        <f t="shared" si="7"/>
        <v>-82</v>
      </c>
      <c r="K53" s="13">
        <f>VLOOKUP(A:A,[1]TDSheet!$A:$M,13,0)</f>
        <v>0</v>
      </c>
      <c r="L53" s="13">
        <f>VLOOKUP(A:A,[1]TDSheet!$A:$S,19,0)</f>
        <v>420</v>
      </c>
      <c r="M53" s="13"/>
      <c r="N53" s="13"/>
      <c r="O53" s="13"/>
      <c r="P53" s="13"/>
      <c r="Q53" s="13"/>
      <c r="R53" s="13">
        <f t="shared" si="8"/>
        <v>234.6</v>
      </c>
      <c r="S53" s="17">
        <v>280</v>
      </c>
      <c r="T53" s="18">
        <f t="shared" si="9"/>
        <v>8.895993179880648</v>
      </c>
      <c r="U53" s="13">
        <f t="shared" si="10"/>
        <v>5.9121909633418586</v>
      </c>
      <c r="V53" s="13"/>
      <c r="W53" s="13"/>
      <c r="X53" s="13">
        <f>VLOOKUP(A:A,[1]TDSheet!$A:$X,24,0)</f>
        <v>328.2</v>
      </c>
      <c r="Y53" s="13">
        <f>VLOOKUP(A:A,[1]TDSheet!$A:$Y,25,0)</f>
        <v>303.8</v>
      </c>
      <c r="Z53" s="13">
        <f>VLOOKUP(A:A,[3]TDSheet!$A:$D,4,0)</f>
        <v>214</v>
      </c>
      <c r="AA53" s="13" t="str">
        <f>VLOOKUP(A:A,[1]TDSheet!$A:$AA,27,0)</f>
        <v>костик</v>
      </c>
      <c r="AB53" s="13" t="e">
        <f>VLOOKUP(A:A,[1]TDSheet!$A:$AB,28,0)</f>
        <v>#N/A</v>
      </c>
      <c r="AC53" s="13">
        <f t="shared" si="11"/>
        <v>28</v>
      </c>
      <c r="AD53" s="13"/>
      <c r="AE53" s="13"/>
    </row>
    <row r="54" spans="1:31" s="1" customFormat="1" ht="11.1" customHeight="1" outlineLevel="1" x14ac:dyDescent="0.2">
      <c r="A54" s="7" t="s">
        <v>57</v>
      </c>
      <c r="B54" s="7" t="s">
        <v>9</v>
      </c>
      <c r="C54" s="8">
        <v>243.43100000000001</v>
      </c>
      <c r="D54" s="8">
        <v>125.374</v>
      </c>
      <c r="E54" s="8">
        <v>108.931</v>
      </c>
      <c r="F54" s="8">
        <v>257.71100000000001</v>
      </c>
      <c r="G54" s="1">
        <f>VLOOKUP(A:A,[1]TDSheet!$A:$G,7,0)</f>
        <v>1</v>
      </c>
      <c r="H54" s="1" t="e">
        <f>VLOOKUP(A:A,[1]TDSheet!$A:$H,8,0)</f>
        <v>#N/A</v>
      </c>
      <c r="I54" s="13">
        <f>VLOOKUP(A:A,[2]TDSheet!$A:$F,6,0)</f>
        <v>103</v>
      </c>
      <c r="J54" s="13">
        <f t="shared" si="7"/>
        <v>5.9309999999999974</v>
      </c>
      <c r="K54" s="13">
        <f>VLOOKUP(A:A,[1]TDSheet!$A:$M,13,0)</f>
        <v>0</v>
      </c>
      <c r="L54" s="13">
        <f>VLOOKUP(A:A,[1]TDSheet!$A:$S,19,0)</f>
        <v>0</v>
      </c>
      <c r="M54" s="13"/>
      <c r="N54" s="13"/>
      <c r="O54" s="13"/>
      <c r="P54" s="13"/>
      <c r="Q54" s="13"/>
      <c r="R54" s="13">
        <f t="shared" si="8"/>
        <v>21.786200000000001</v>
      </c>
      <c r="S54" s="17"/>
      <c r="T54" s="18">
        <f t="shared" si="9"/>
        <v>11.829093646436736</v>
      </c>
      <c r="U54" s="13">
        <f t="shared" si="10"/>
        <v>11.829093646436736</v>
      </c>
      <c r="V54" s="13"/>
      <c r="W54" s="13"/>
      <c r="X54" s="13">
        <f>VLOOKUP(A:A,[1]TDSheet!$A:$X,24,0)</f>
        <v>49.474400000000003</v>
      </c>
      <c r="Y54" s="13">
        <f>VLOOKUP(A:A,[1]TDSheet!$A:$Y,25,0)</f>
        <v>32.617399999999996</v>
      </c>
      <c r="Z54" s="13">
        <f>VLOOKUP(A:A,[3]TDSheet!$A:$D,4,0)</f>
        <v>8.1880000000000006</v>
      </c>
      <c r="AA54" s="13" t="str">
        <f>VLOOKUP(A:A,[1]TDSheet!$A:$AA,27,0)</f>
        <v>увел</v>
      </c>
      <c r="AB54" s="13" t="e">
        <f>VLOOKUP(A:A,[1]TDSheet!$A:$AB,28,0)</f>
        <v>#N/A</v>
      </c>
      <c r="AC54" s="13">
        <f t="shared" si="11"/>
        <v>0</v>
      </c>
      <c r="AD54" s="13"/>
      <c r="AE54" s="13"/>
    </row>
    <row r="55" spans="1:31" s="1" customFormat="1" ht="11.1" customHeight="1" outlineLevel="1" x14ac:dyDescent="0.2">
      <c r="A55" s="7" t="s">
        <v>58</v>
      </c>
      <c r="B55" s="7" t="s">
        <v>8</v>
      </c>
      <c r="C55" s="8">
        <v>420</v>
      </c>
      <c r="D55" s="8">
        <v>400</v>
      </c>
      <c r="E55" s="8">
        <v>402</v>
      </c>
      <c r="F55" s="8">
        <v>413</v>
      </c>
      <c r="G55" s="1">
        <f>VLOOKUP(A:A,[1]TDSheet!$A:$G,7,0)</f>
        <v>0.4</v>
      </c>
      <c r="H55" s="1" t="e">
        <f>VLOOKUP(A:A,[1]TDSheet!$A:$H,8,0)</f>
        <v>#N/A</v>
      </c>
      <c r="I55" s="13">
        <f>VLOOKUP(A:A,[2]TDSheet!$A:$F,6,0)</f>
        <v>405</v>
      </c>
      <c r="J55" s="13">
        <f t="shared" si="7"/>
        <v>-3</v>
      </c>
      <c r="K55" s="13">
        <f>VLOOKUP(A:A,[1]TDSheet!$A:$M,13,0)</f>
        <v>0</v>
      </c>
      <c r="L55" s="13">
        <f>VLOOKUP(A:A,[1]TDSheet!$A:$S,19,0)</f>
        <v>120</v>
      </c>
      <c r="M55" s="13"/>
      <c r="N55" s="13"/>
      <c r="O55" s="13"/>
      <c r="P55" s="13"/>
      <c r="Q55" s="13"/>
      <c r="R55" s="13">
        <f t="shared" si="8"/>
        <v>80.400000000000006</v>
      </c>
      <c r="S55" s="17">
        <v>120</v>
      </c>
      <c r="T55" s="18">
        <f t="shared" si="9"/>
        <v>8.1218905472636802</v>
      </c>
      <c r="U55" s="13">
        <f t="shared" si="10"/>
        <v>5.1368159203980097</v>
      </c>
      <c r="V55" s="13"/>
      <c r="W55" s="13"/>
      <c r="X55" s="13">
        <f>VLOOKUP(A:A,[1]TDSheet!$A:$X,24,0)</f>
        <v>102.6</v>
      </c>
      <c r="Y55" s="13">
        <f>VLOOKUP(A:A,[1]TDSheet!$A:$Y,25,0)</f>
        <v>96.6</v>
      </c>
      <c r="Z55" s="13">
        <f>VLOOKUP(A:A,[3]TDSheet!$A:$D,4,0)</f>
        <v>58</v>
      </c>
      <c r="AA55" s="13" t="str">
        <f>VLOOKUP(A:A,[1]TDSheet!$A:$AA,27,0)</f>
        <v>костик</v>
      </c>
      <c r="AB55" s="13" t="e">
        <f>VLOOKUP(A:A,[1]TDSheet!$A:$AB,28,0)</f>
        <v>#N/A</v>
      </c>
      <c r="AC55" s="13">
        <f t="shared" si="11"/>
        <v>48</v>
      </c>
      <c r="AD55" s="13"/>
      <c r="AE55" s="13"/>
    </row>
    <row r="56" spans="1:31" s="1" customFormat="1" ht="11.1" customHeight="1" outlineLevel="1" x14ac:dyDescent="0.2">
      <c r="A56" s="7" t="s">
        <v>59</v>
      </c>
      <c r="B56" s="7" t="s">
        <v>9</v>
      </c>
      <c r="C56" s="8">
        <v>11.569000000000001</v>
      </c>
      <c r="D56" s="8">
        <v>91.891000000000005</v>
      </c>
      <c r="E56" s="8">
        <v>38.75</v>
      </c>
      <c r="F56" s="8">
        <v>49.71</v>
      </c>
      <c r="G56" s="1">
        <f>VLOOKUP(A:A,[1]TDSheet!$A:$G,7,0)</f>
        <v>1</v>
      </c>
      <c r="H56" s="1" t="e">
        <f>VLOOKUP(A:A,[1]TDSheet!$A:$H,8,0)</f>
        <v>#N/A</v>
      </c>
      <c r="I56" s="13">
        <f>VLOOKUP(A:A,[2]TDSheet!$A:$F,6,0)</f>
        <v>60</v>
      </c>
      <c r="J56" s="13">
        <f t="shared" si="7"/>
        <v>-21.25</v>
      </c>
      <c r="K56" s="13">
        <f>VLOOKUP(A:A,[1]TDSheet!$A:$M,13,0)</f>
        <v>0</v>
      </c>
      <c r="L56" s="13">
        <f>VLOOKUP(A:A,[1]TDSheet!$A:$S,19,0)</f>
        <v>30</v>
      </c>
      <c r="M56" s="13"/>
      <c r="N56" s="13"/>
      <c r="O56" s="13"/>
      <c r="P56" s="13"/>
      <c r="Q56" s="13"/>
      <c r="R56" s="13">
        <f t="shared" si="8"/>
        <v>7.75</v>
      </c>
      <c r="S56" s="17"/>
      <c r="T56" s="18">
        <f t="shared" si="9"/>
        <v>10.285161290322582</v>
      </c>
      <c r="U56" s="13">
        <f t="shared" si="10"/>
        <v>6.4141935483870967</v>
      </c>
      <c r="V56" s="13"/>
      <c r="W56" s="13"/>
      <c r="X56" s="13">
        <f>VLOOKUP(A:A,[1]TDSheet!$A:$X,24,0)</f>
        <v>9.6731999999999996</v>
      </c>
      <c r="Y56" s="13">
        <f>VLOOKUP(A:A,[1]TDSheet!$A:$Y,25,0)</f>
        <v>9.7846000000000011</v>
      </c>
      <c r="Z56" s="13">
        <f>VLOOKUP(A:A,[3]TDSheet!$A:$D,4,0)</f>
        <v>1.022</v>
      </c>
      <c r="AA56" s="13" t="str">
        <f>VLOOKUP(A:A,[1]TDSheet!$A:$AA,27,0)</f>
        <v>костик</v>
      </c>
      <c r="AB56" s="13" t="e">
        <f>VLOOKUP(A:A,[1]TDSheet!$A:$AB,28,0)</f>
        <v>#N/A</v>
      </c>
      <c r="AC56" s="13">
        <f t="shared" si="11"/>
        <v>0</v>
      </c>
      <c r="AD56" s="13"/>
      <c r="AE56" s="13"/>
    </row>
    <row r="57" spans="1:31" s="1" customFormat="1" ht="11.1" customHeight="1" outlineLevel="1" x14ac:dyDescent="0.2">
      <c r="A57" s="7" t="s">
        <v>60</v>
      </c>
      <c r="B57" s="7" t="s">
        <v>9</v>
      </c>
      <c r="C57" s="8">
        <v>438.92200000000003</v>
      </c>
      <c r="D57" s="8">
        <v>644.84799999999996</v>
      </c>
      <c r="E57" s="8">
        <v>491.07499999999999</v>
      </c>
      <c r="F57" s="8">
        <v>345.10399999999998</v>
      </c>
      <c r="G57" s="1">
        <f>VLOOKUP(A:A,[1]TDSheet!$A:$G,7,0)</f>
        <v>1</v>
      </c>
      <c r="H57" s="1">
        <f>VLOOKUP(A:A,[1]TDSheet!$A:$H,8,0)</f>
        <v>45</v>
      </c>
      <c r="I57" s="13">
        <f>VLOOKUP(A:A,[2]TDSheet!$A:$F,6,0)</f>
        <v>500</v>
      </c>
      <c r="J57" s="13">
        <f t="shared" si="7"/>
        <v>-8.9250000000000114</v>
      </c>
      <c r="K57" s="13">
        <f>VLOOKUP(A:A,[1]TDSheet!$A:$M,13,0)</f>
        <v>0</v>
      </c>
      <c r="L57" s="13">
        <f>VLOOKUP(A:A,[1]TDSheet!$A:$S,19,0)</f>
        <v>80</v>
      </c>
      <c r="M57" s="13"/>
      <c r="N57" s="13"/>
      <c r="O57" s="13"/>
      <c r="P57" s="13"/>
      <c r="Q57" s="13"/>
      <c r="R57" s="13">
        <f t="shared" si="8"/>
        <v>98.215000000000003</v>
      </c>
      <c r="S57" s="17">
        <v>360</v>
      </c>
      <c r="T57" s="18">
        <f t="shared" si="9"/>
        <v>7.9937280456142137</v>
      </c>
      <c r="U57" s="13">
        <f t="shared" si="10"/>
        <v>3.5137606271954382</v>
      </c>
      <c r="V57" s="13"/>
      <c r="W57" s="13"/>
      <c r="X57" s="13">
        <f>VLOOKUP(A:A,[1]TDSheet!$A:$X,24,0)</f>
        <v>114.32059999999998</v>
      </c>
      <c r="Y57" s="13">
        <f>VLOOKUP(A:A,[1]TDSheet!$A:$Y,25,0)</f>
        <v>108.4618</v>
      </c>
      <c r="Z57" s="13">
        <f>VLOOKUP(A:A,[3]TDSheet!$A:$D,4,0)</f>
        <v>108.413</v>
      </c>
      <c r="AA57" s="13" t="e">
        <f>VLOOKUP(A:A,[1]TDSheet!$A:$AA,27,0)</f>
        <v>#N/A</v>
      </c>
      <c r="AB57" s="13" t="e">
        <f>VLOOKUP(A:A,[1]TDSheet!$A:$AB,28,0)</f>
        <v>#N/A</v>
      </c>
      <c r="AC57" s="13">
        <f t="shared" si="11"/>
        <v>360</v>
      </c>
      <c r="AD57" s="13"/>
      <c r="AE57" s="13"/>
    </row>
    <row r="58" spans="1:31" s="1" customFormat="1" ht="11.1" customHeight="1" outlineLevel="1" x14ac:dyDescent="0.2">
      <c r="A58" s="7" t="s">
        <v>61</v>
      </c>
      <c r="B58" s="7" t="s">
        <v>8</v>
      </c>
      <c r="C58" s="8">
        <v>263</v>
      </c>
      <c r="D58" s="8">
        <v>183</v>
      </c>
      <c r="E58" s="8">
        <v>167</v>
      </c>
      <c r="F58" s="8">
        <v>261</v>
      </c>
      <c r="G58" s="1">
        <f>VLOOKUP(A:A,[1]TDSheet!$A:$G,7,0)</f>
        <v>0.35</v>
      </c>
      <c r="H58" s="1" t="e">
        <f>VLOOKUP(A:A,[1]TDSheet!$A:$H,8,0)</f>
        <v>#N/A</v>
      </c>
      <c r="I58" s="13">
        <f>VLOOKUP(A:A,[2]TDSheet!$A:$F,6,0)</f>
        <v>186</v>
      </c>
      <c r="J58" s="13">
        <f t="shared" si="7"/>
        <v>-19</v>
      </c>
      <c r="K58" s="13">
        <f>VLOOKUP(A:A,[1]TDSheet!$A:$M,13,0)</f>
        <v>0</v>
      </c>
      <c r="L58" s="13">
        <f>VLOOKUP(A:A,[1]TDSheet!$A:$S,19,0)</f>
        <v>0</v>
      </c>
      <c r="M58" s="13"/>
      <c r="N58" s="13"/>
      <c r="O58" s="13"/>
      <c r="P58" s="13"/>
      <c r="Q58" s="13"/>
      <c r="R58" s="13">
        <f t="shared" si="8"/>
        <v>33.4</v>
      </c>
      <c r="S58" s="17">
        <v>40</v>
      </c>
      <c r="T58" s="18">
        <f t="shared" si="9"/>
        <v>9.0119760479041915</v>
      </c>
      <c r="U58" s="13">
        <f t="shared" si="10"/>
        <v>7.8143712574850301</v>
      </c>
      <c r="V58" s="13"/>
      <c r="W58" s="13"/>
      <c r="X58" s="13">
        <f>VLOOKUP(A:A,[1]TDSheet!$A:$X,24,0)</f>
        <v>52.6</v>
      </c>
      <c r="Y58" s="13">
        <f>VLOOKUP(A:A,[1]TDSheet!$A:$Y,25,0)</f>
        <v>38.4</v>
      </c>
      <c r="Z58" s="13">
        <f>VLOOKUP(A:A,[3]TDSheet!$A:$D,4,0)</f>
        <v>21</v>
      </c>
      <c r="AA58" s="13" t="str">
        <f>VLOOKUP(A:A,[1]TDSheet!$A:$AA,27,0)</f>
        <v>костик</v>
      </c>
      <c r="AB58" s="13" t="e">
        <f>VLOOKUP(A:A,[1]TDSheet!$A:$AB,28,0)</f>
        <v>#N/A</v>
      </c>
      <c r="AC58" s="13">
        <f t="shared" si="11"/>
        <v>14</v>
      </c>
      <c r="AD58" s="13"/>
      <c r="AE58" s="13"/>
    </row>
    <row r="59" spans="1:31" s="1" customFormat="1" ht="11.1" customHeight="1" outlineLevel="1" x14ac:dyDescent="0.2">
      <c r="A59" s="7" t="s">
        <v>62</v>
      </c>
      <c r="B59" s="7" t="s">
        <v>8</v>
      </c>
      <c r="C59" s="8">
        <v>321</v>
      </c>
      <c r="D59" s="8">
        <v>594</v>
      </c>
      <c r="E59" s="8">
        <v>170</v>
      </c>
      <c r="F59" s="8">
        <v>551</v>
      </c>
      <c r="G59" s="1">
        <f>VLOOKUP(A:A,[1]TDSheet!$A:$G,7,0)</f>
        <v>0.35</v>
      </c>
      <c r="H59" s="1" t="e">
        <f>VLOOKUP(A:A,[1]TDSheet!$A:$H,8,0)</f>
        <v>#N/A</v>
      </c>
      <c r="I59" s="13">
        <f>VLOOKUP(A:A,[2]TDSheet!$A:$F,6,0)</f>
        <v>171</v>
      </c>
      <c r="J59" s="13">
        <f t="shared" si="7"/>
        <v>-1</v>
      </c>
      <c r="K59" s="13">
        <f>VLOOKUP(A:A,[1]TDSheet!$A:$M,13,0)</f>
        <v>0</v>
      </c>
      <c r="L59" s="13">
        <f>VLOOKUP(A:A,[1]TDSheet!$A:$S,19,0)</f>
        <v>0</v>
      </c>
      <c r="M59" s="13"/>
      <c r="N59" s="13"/>
      <c r="O59" s="13"/>
      <c r="P59" s="13"/>
      <c r="Q59" s="13"/>
      <c r="R59" s="13">
        <f t="shared" si="8"/>
        <v>34</v>
      </c>
      <c r="S59" s="17"/>
      <c r="T59" s="18">
        <f t="shared" si="9"/>
        <v>16.205882352941178</v>
      </c>
      <c r="U59" s="13">
        <f t="shared" si="10"/>
        <v>16.205882352941178</v>
      </c>
      <c r="V59" s="13"/>
      <c r="W59" s="13"/>
      <c r="X59" s="13">
        <f>VLOOKUP(A:A,[1]TDSheet!$A:$X,24,0)</f>
        <v>85.8</v>
      </c>
      <c r="Y59" s="13">
        <f>VLOOKUP(A:A,[1]TDSheet!$A:$Y,25,0)</f>
        <v>91.8</v>
      </c>
      <c r="Z59" s="13">
        <f>VLOOKUP(A:A,[3]TDSheet!$A:$D,4,0)</f>
        <v>14</v>
      </c>
      <c r="AA59" s="21" t="str">
        <f>VLOOKUP(A:A,[1]TDSheet!$A:$AA,27,0)</f>
        <v>витхол</v>
      </c>
      <c r="AB59" s="13" t="e">
        <f>VLOOKUP(A:A,[1]TDSheet!$A:$AB,28,0)</f>
        <v>#N/A</v>
      </c>
      <c r="AC59" s="13">
        <f t="shared" si="11"/>
        <v>0</v>
      </c>
      <c r="AD59" s="13"/>
      <c r="AE59" s="13"/>
    </row>
    <row r="60" spans="1:31" s="1" customFormat="1" ht="11.1" customHeight="1" outlineLevel="1" x14ac:dyDescent="0.2">
      <c r="A60" s="7" t="s">
        <v>63</v>
      </c>
      <c r="B60" s="7" t="s">
        <v>8</v>
      </c>
      <c r="C60" s="8">
        <v>1118</v>
      </c>
      <c r="D60" s="8">
        <v>381</v>
      </c>
      <c r="E60" s="8">
        <v>832</v>
      </c>
      <c r="F60" s="8">
        <v>651</v>
      </c>
      <c r="G60" s="1">
        <f>VLOOKUP(A:A,[1]TDSheet!$A:$G,7,0)</f>
        <v>0.28000000000000003</v>
      </c>
      <c r="H60" s="1" t="e">
        <f>VLOOKUP(A:A,[1]TDSheet!$A:$H,8,0)</f>
        <v>#N/A</v>
      </c>
      <c r="I60" s="13">
        <f>VLOOKUP(A:A,[2]TDSheet!$A:$F,6,0)</f>
        <v>850</v>
      </c>
      <c r="J60" s="13">
        <f t="shared" si="7"/>
        <v>-18</v>
      </c>
      <c r="K60" s="13">
        <f>VLOOKUP(A:A,[1]TDSheet!$A:$M,13,0)</f>
        <v>0</v>
      </c>
      <c r="L60" s="13">
        <f>VLOOKUP(A:A,[1]TDSheet!$A:$S,19,0)</f>
        <v>120</v>
      </c>
      <c r="M60" s="13"/>
      <c r="N60" s="13"/>
      <c r="O60" s="13"/>
      <c r="P60" s="13"/>
      <c r="Q60" s="13"/>
      <c r="R60" s="13">
        <f t="shared" si="8"/>
        <v>166.4</v>
      </c>
      <c r="S60" s="17">
        <v>360</v>
      </c>
      <c r="T60" s="18">
        <f t="shared" si="9"/>
        <v>6.796875</v>
      </c>
      <c r="U60" s="13">
        <f t="shared" si="10"/>
        <v>3.9122596153846154</v>
      </c>
      <c r="V60" s="13"/>
      <c r="W60" s="13"/>
      <c r="X60" s="13">
        <f>VLOOKUP(A:A,[1]TDSheet!$A:$X,24,0)</f>
        <v>195.6</v>
      </c>
      <c r="Y60" s="13">
        <f>VLOOKUP(A:A,[1]TDSheet!$A:$Y,25,0)</f>
        <v>176.4</v>
      </c>
      <c r="Z60" s="13">
        <f>VLOOKUP(A:A,[3]TDSheet!$A:$D,4,0)</f>
        <v>222</v>
      </c>
      <c r="AA60" s="13" t="str">
        <f>VLOOKUP(A:A,[1]TDSheet!$A:$AA,27,0)</f>
        <v>костик</v>
      </c>
      <c r="AB60" s="13" t="e">
        <f>VLOOKUP(A:A,[1]TDSheet!$A:$AB,28,0)</f>
        <v>#N/A</v>
      </c>
      <c r="AC60" s="13">
        <f t="shared" si="11"/>
        <v>100.80000000000001</v>
      </c>
      <c r="AD60" s="13"/>
      <c r="AE60" s="13"/>
    </row>
    <row r="61" spans="1:31" s="1" customFormat="1" ht="11.1" customHeight="1" outlineLevel="1" x14ac:dyDescent="0.2">
      <c r="A61" s="7" t="s">
        <v>64</v>
      </c>
      <c r="B61" s="7" t="s">
        <v>9</v>
      </c>
      <c r="C61" s="8">
        <v>84.941999999999993</v>
      </c>
      <c r="D61" s="8">
        <v>63.636000000000003</v>
      </c>
      <c r="E61" s="8">
        <v>92.004000000000005</v>
      </c>
      <c r="F61" s="8">
        <v>42.103000000000002</v>
      </c>
      <c r="G61" s="1">
        <f>VLOOKUP(A:A,[1]TDSheet!$A:$G,7,0)</f>
        <v>1</v>
      </c>
      <c r="H61" s="1" t="e">
        <f>VLOOKUP(A:A,[1]TDSheet!$A:$H,8,0)</f>
        <v>#N/A</v>
      </c>
      <c r="I61" s="13">
        <f>VLOOKUP(A:A,[2]TDSheet!$A:$F,6,0)</f>
        <v>93</v>
      </c>
      <c r="J61" s="13">
        <f t="shared" si="7"/>
        <v>-0.99599999999999511</v>
      </c>
      <c r="K61" s="13">
        <f>VLOOKUP(A:A,[1]TDSheet!$A:$M,13,0)</f>
        <v>0</v>
      </c>
      <c r="L61" s="13">
        <f>VLOOKUP(A:A,[1]TDSheet!$A:$S,19,0)</f>
        <v>30</v>
      </c>
      <c r="M61" s="13"/>
      <c r="N61" s="13"/>
      <c r="O61" s="13"/>
      <c r="P61" s="13"/>
      <c r="Q61" s="13"/>
      <c r="R61" s="13">
        <f t="shared" si="8"/>
        <v>18.4008</v>
      </c>
      <c r="S61" s="17">
        <v>80</v>
      </c>
      <c r="T61" s="18">
        <f t="shared" si="9"/>
        <v>8.2661079953045515</v>
      </c>
      <c r="U61" s="13">
        <f t="shared" si="10"/>
        <v>2.2881070388243989</v>
      </c>
      <c r="V61" s="13"/>
      <c r="W61" s="13"/>
      <c r="X61" s="13">
        <f>VLOOKUP(A:A,[1]TDSheet!$A:$X,24,0)</f>
        <v>16.603999999999999</v>
      </c>
      <c r="Y61" s="13">
        <f>VLOOKUP(A:A,[1]TDSheet!$A:$Y,25,0)</f>
        <v>12.6998</v>
      </c>
      <c r="Z61" s="13">
        <f>VLOOKUP(A:A,[3]TDSheet!$A:$D,4,0)</f>
        <v>25.673999999999999</v>
      </c>
      <c r="AA61" s="13" t="e">
        <f>VLOOKUP(A:A,[1]TDSheet!$A:$AA,27,0)</f>
        <v>#N/A</v>
      </c>
      <c r="AB61" s="13" t="e">
        <f>VLOOKUP(A:A,[1]TDSheet!$A:$AB,28,0)</f>
        <v>#N/A</v>
      </c>
      <c r="AC61" s="13">
        <f t="shared" si="11"/>
        <v>80</v>
      </c>
      <c r="AD61" s="13"/>
      <c r="AE61" s="13"/>
    </row>
    <row r="62" spans="1:31" s="1" customFormat="1" ht="11.1" customHeight="1" outlineLevel="1" x14ac:dyDescent="0.2">
      <c r="A62" s="7" t="s">
        <v>65</v>
      </c>
      <c r="B62" s="7" t="s">
        <v>8</v>
      </c>
      <c r="C62" s="8">
        <v>-1</v>
      </c>
      <c r="D62" s="8">
        <v>539</v>
      </c>
      <c r="E62" s="8">
        <v>205</v>
      </c>
      <c r="F62" s="8">
        <v>276</v>
      </c>
      <c r="G62" s="1">
        <f>VLOOKUP(A:A,[1]TDSheet!$A:$G,7,0)</f>
        <v>0.31</v>
      </c>
      <c r="H62" s="1" t="e">
        <f>VLOOKUP(A:A,[1]TDSheet!$A:$H,8,0)</f>
        <v>#N/A</v>
      </c>
      <c r="I62" s="13">
        <f>VLOOKUP(A:A,[2]TDSheet!$A:$F,6,0)</f>
        <v>212</v>
      </c>
      <c r="J62" s="13">
        <f t="shared" si="7"/>
        <v>-7</v>
      </c>
      <c r="K62" s="13">
        <f>VLOOKUP(A:A,[1]TDSheet!$A:$M,13,0)</f>
        <v>0</v>
      </c>
      <c r="L62" s="13">
        <f>VLOOKUP(A:A,[1]TDSheet!$A:$S,19,0)</f>
        <v>0</v>
      </c>
      <c r="M62" s="13"/>
      <c r="N62" s="13"/>
      <c r="O62" s="13"/>
      <c r="P62" s="13"/>
      <c r="Q62" s="13"/>
      <c r="R62" s="13">
        <f t="shared" si="8"/>
        <v>41</v>
      </c>
      <c r="S62" s="17">
        <v>80</v>
      </c>
      <c r="T62" s="18">
        <f t="shared" si="9"/>
        <v>8.6829268292682933</v>
      </c>
      <c r="U62" s="13">
        <f t="shared" si="10"/>
        <v>6.7317073170731705</v>
      </c>
      <c r="V62" s="13"/>
      <c r="W62" s="13"/>
      <c r="X62" s="13">
        <f>VLOOKUP(A:A,[1]TDSheet!$A:$X,24,0)</f>
        <v>55.8</v>
      </c>
      <c r="Y62" s="13">
        <f>VLOOKUP(A:A,[1]TDSheet!$A:$Y,25,0)</f>
        <v>58.2</v>
      </c>
      <c r="Z62" s="13">
        <f>VLOOKUP(A:A,[3]TDSheet!$A:$D,4,0)</f>
        <v>51</v>
      </c>
      <c r="AA62" s="13" t="str">
        <f>VLOOKUP(A:A,[1]TDSheet!$A:$AA,27,0)</f>
        <v>костик</v>
      </c>
      <c r="AB62" s="13" t="e">
        <f>VLOOKUP(A:A,[1]TDSheet!$A:$AB,28,0)</f>
        <v>#N/A</v>
      </c>
      <c r="AC62" s="13">
        <f t="shared" si="11"/>
        <v>24.8</v>
      </c>
      <c r="AD62" s="13"/>
      <c r="AE62" s="13"/>
    </row>
    <row r="63" spans="1:31" s="1" customFormat="1" ht="11.1" customHeight="1" outlineLevel="1" x14ac:dyDescent="0.2">
      <c r="A63" s="7" t="s">
        <v>66</v>
      </c>
      <c r="B63" s="7" t="s">
        <v>8</v>
      </c>
      <c r="C63" s="8">
        <v>41</v>
      </c>
      <c r="D63" s="8">
        <v>243</v>
      </c>
      <c r="E63" s="8">
        <v>81</v>
      </c>
      <c r="F63" s="8">
        <v>201</v>
      </c>
      <c r="G63" s="1">
        <f>VLOOKUP(A:A,[1]TDSheet!$A:$G,7,0)</f>
        <v>0.31</v>
      </c>
      <c r="H63" s="1" t="e">
        <f>VLOOKUP(A:A,[1]TDSheet!$A:$H,8,0)</f>
        <v>#N/A</v>
      </c>
      <c r="I63" s="13">
        <f>VLOOKUP(A:A,[2]TDSheet!$A:$F,6,0)</f>
        <v>85</v>
      </c>
      <c r="J63" s="13">
        <f t="shared" si="7"/>
        <v>-4</v>
      </c>
      <c r="K63" s="13">
        <f>VLOOKUP(A:A,[1]TDSheet!$A:$M,13,0)</f>
        <v>0</v>
      </c>
      <c r="L63" s="13">
        <f>VLOOKUP(A:A,[1]TDSheet!$A:$S,19,0)</f>
        <v>0</v>
      </c>
      <c r="M63" s="13"/>
      <c r="N63" s="13"/>
      <c r="O63" s="13"/>
      <c r="P63" s="13"/>
      <c r="Q63" s="13"/>
      <c r="R63" s="13">
        <f t="shared" si="8"/>
        <v>16.2</v>
      </c>
      <c r="S63" s="17"/>
      <c r="T63" s="18">
        <f t="shared" si="9"/>
        <v>12.407407407407408</v>
      </c>
      <c r="U63" s="13">
        <f t="shared" si="10"/>
        <v>12.407407407407408</v>
      </c>
      <c r="V63" s="13"/>
      <c r="W63" s="13"/>
      <c r="X63" s="13">
        <f>VLOOKUP(A:A,[1]TDSheet!$A:$X,24,0)</f>
        <v>7.8</v>
      </c>
      <c r="Y63" s="13">
        <f>VLOOKUP(A:A,[1]TDSheet!$A:$Y,25,0)</f>
        <v>37.6</v>
      </c>
      <c r="Z63" s="13">
        <f>VLOOKUP(A:A,[3]TDSheet!$A:$D,4,0)</f>
        <v>14</v>
      </c>
      <c r="AA63" s="13" t="e">
        <f>VLOOKUP(A:A,[1]TDSheet!$A:$AA,27,0)</f>
        <v>#N/A</v>
      </c>
      <c r="AB63" s="13" t="e">
        <f>VLOOKUP(A:A,[1]TDSheet!$A:$AB,28,0)</f>
        <v>#N/A</v>
      </c>
      <c r="AC63" s="13">
        <f t="shared" si="11"/>
        <v>0</v>
      </c>
      <c r="AD63" s="13"/>
      <c r="AE63" s="13"/>
    </row>
    <row r="64" spans="1:31" s="1" customFormat="1" ht="11.1" customHeight="1" outlineLevel="1" x14ac:dyDescent="0.2">
      <c r="A64" s="7" t="s">
        <v>67</v>
      </c>
      <c r="B64" s="7" t="s">
        <v>8</v>
      </c>
      <c r="C64" s="8">
        <v>248</v>
      </c>
      <c r="D64" s="8">
        <v>2</v>
      </c>
      <c r="E64" s="8">
        <v>108</v>
      </c>
      <c r="F64" s="8">
        <v>141</v>
      </c>
      <c r="G64" s="1">
        <f>VLOOKUP(A:A,[1]TDSheet!$A:$G,7,0)</f>
        <v>0.41</v>
      </c>
      <c r="H64" s="1" t="e">
        <f>VLOOKUP(A:A,[1]TDSheet!$A:$H,8,0)</f>
        <v>#N/A</v>
      </c>
      <c r="I64" s="13">
        <f>VLOOKUP(A:A,[2]TDSheet!$A:$F,6,0)</f>
        <v>109</v>
      </c>
      <c r="J64" s="13">
        <f t="shared" si="7"/>
        <v>-1</v>
      </c>
      <c r="K64" s="13">
        <f>VLOOKUP(A:A,[1]TDSheet!$A:$M,13,0)</f>
        <v>0</v>
      </c>
      <c r="L64" s="13">
        <f>VLOOKUP(A:A,[1]TDSheet!$A:$S,19,0)</f>
        <v>0</v>
      </c>
      <c r="M64" s="13"/>
      <c r="N64" s="13"/>
      <c r="O64" s="13"/>
      <c r="P64" s="13"/>
      <c r="Q64" s="13"/>
      <c r="R64" s="13">
        <f t="shared" si="8"/>
        <v>21.6</v>
      </c>
      <c r="S64" s="17">
        <v>60</v>
      </c>
      <c r="T64" s="18">
        <f t="shared" si="9"/>
        <v>9.3055555555555554</v>
      </c>
      <c r="U64" s="13">
        <f t="shared" si="10"/>
        <v>6.5277777777777777</v>
      </c>
      <c r="V64" s="13"/>
      <c r="W64" s="13"/>
      <c r="X64" s="13">
        <f>VLOOKUP(A:A,[1]TDSheet!$A:$X,24,0)</f>
        <v>27</v>
      </c>
      <c r="Y64" s="13">
        <f>VLOOKUP(A:A,[1]TDSheet!$A:$Y,25,0)</f>
        <v>21.6</v>
      </c>
      <c r="Z64" s="13">
        <f>VLOOKUP(A:A,[3]TDSheet!$A:$D,4,0)</f>
        <v>13</v>
      </c>
      <c r="AA64" s="13" t="str">
        <f>VLOOKUP(A:A,[1]TDSheet!$A:$AA,27,0)</f>
        <v>увел</v>
      </c>
      <c r="AB64" s="13" t="e">
        <f>VLOOKUP(A:A,[1]TDSheet!$A:$AB,28,0)</f>
        <v>#N/A</v>
      </c>
      <c r="AC64" s="13">
        <f t="shared" si="11"/>
        <v>24.599999999999998</v>
      </c>
      <c r="AD64" s="13"/>
      <c r="AE64" s="13"/>
    </row>
    <row r="65" spans="1:31" s="1" customFormat="1" ht="11.1" customHeight="1" outlineLevel="1" x14ac:dyDescent="0.2">
      <c r="A65" s="7" t="s">
        <v>68</v>
      </c>
      <c r="B65" s="7" t="s">
        <v>8</v>
      </c>
      <c r="C65" s="8">
        <v>483</v>
      </c>
      <c r="D65" s="8">
        <v>265</v>
      </c>
      <c r="E65" s="8">
        <v>422</v>
      </c>
      <c r="F65" s="8">
        <v>308</v>
      </c>
      <c r="G65" s="1">
        <f>VLOOKUP(A:A,[1]TDSheet!$A:$G,7,0)</f>
        <v>0.41</v>
      </c>
      <c r="H65" s="1" t="e">
        <f>VLOOKUP(A:A,[1]TDSheet!$A:$H,8,0)</f>
        <v>#N/A</v>
      </c>
      <c r="I65" s="13">
        <f>VLOOKUP(A:A,[2]TDSheet!$A:$F,6,0)</f>
        <v>441</v>
      </c>
      <c r="J65" s="13">
        <f t="shared" si="7"/>
        <v>-19</v>
      </c>
      <c r="K65" s="13">
        <f>VLOOKUP(A:A,[1]TDSheet!$A:$M,13,0)</f>
        <v>0</v>
      </c>
      <c r="L65" s="13">
        <f>VLOOKUP(A:A,[1]TDSheet!$A:$S,19,0)</f>
        <v>130</v>
      </c>
      <c r="M65" s="13"/>
      <c r="N65" s="13"/>
      <c r="O65" s="13"/>
      <c r="P65" s="13"/>
      <c r="Q65" s="13"/>
      <c r="R65" s="13">
        <f t="shared" si="8"/>
        <v>84.4</v>
      </c>
      <c r="S65" s="17">
        <v>320</v>
      </c>
      <c r="T65" s="18">
        <f t="shared" si="9"/>
        <v>8.9810426540284354</v>
      </c>
      <c r="U65" s="13">
        <f t="shared" si="10"/>
        <v>3.6492890995260661</v>
      </c>
      <c r="V65" s="13"/>
      <c r="W65" s="13"/>
      <c r="X65" s="13">
        <f>VLOOKUP(A:A,[1]TDSheet!$A:$X,24,0)</f>
        <v>99.8</v>
      </c>
      <c r="Y65" s="13">
        <f>VLOOKUP(A:A,[1]TDSheet!$A:$Y,25,0)</f>
        <v>80.2</v>
      </c>
      <c r="Z65" s="13">
        <f>VLOOKUP(A:A,[3]TDSheet!$A:$D,4,0)</f>
        <v>119</v>
      </c>
      <c r="AA65" s="13" t="str">
        <f>VLOOKUP(A:A,[1]TDSheet!$A:$AA,27,0)</f>
        <v>увел</v>
      </c>
      <c r="AB65" s="13" t="e">
        <f>VLOOKUP(A:A,[1]TDSheet!$A:$AB,28,0)</f>
        <v>#N/A</v>
      </c>
      <c r="AC65" s="13">
        <f t="shared" si="11"/>
        <v>131.19999999999999</v>
      </c>
      <c r="AD65" s="13"/>
      <c r="AE65" s="13"/>
    </row>
    <row r="66" spans="1:31" s="1" customFormat="1" ht="11.1" customHeight="1" outlineLevel="1" x14ac:dyDescent="0.2">
      <c r="A66" s="7" t="s">
        <v>69</v>
      </c>
      <c r="B66" s="7" t="s">
        <v>9</v>
      </c>
      <c r="C66" s="8">
        <v>86.974999999999994</v>
      </c>
      <c r="D66" s="8">
        <v>93.234999999999999</v>
      </c>
      <c r="E66" s="8">
        <v>119.547</v>
      </c>
      <c r="F66" s="8">
        <v>23.134</v>
      </c>
      <c r="G66" s="1">
        <f>VLOOKUP(A:A,[1]TDSheet!$A:$G,7,0)</f>
        <v>1</v>
      </c>
      <c r="H66" s="1" t="e">
        <f>VLOOKUP(A:A,[1]TDSheet!$A:$H,8,0)</f>
        <v>#N/A</v>
      </c>
      <c r="I66" s="13">
        <f>VLOOKUP(A:A,[2]TDSheet!$A:$F,6,0)</f>
        <v>117.55</v>
      </c>
      <c r="J66" s="13">
        <f t="shared" si="7"/>
        <v>1.9969999999999999</v>
      </c>
      <c r="K66" s="13">
        <f>VLOOKUP(A:A,[1]TDSheet!$A:$M,13,0)</f>
        <v>0</v>
      </c>
      <c r="L66" s="13">
        <f>VLOOKUP(A:A,[1]TDSheet!$A:$S,19,0)</f>
        <v>100</v>
      </c>
      <c r="M66" s="13"/>
      <c r="N66" s="13"/>
      <c r="O66" s="13"/>
      <c r="P66" s="13"/>
      <c r="Q66" s="13"/>
      <c r="R66" s="13">
        <f t="shared" si="8"/>
        <v>23.909399999999998</v>
      </c>
      <c r="S66" s="17">
        <v>80</v>
      </c>
      <c r="T66" s="18">
        <f t="shared" si="9"/>
        <v>8.4959890252369377</v>
      </c>
      <c r="U66" s="13">
        <f t="shared" si="10"/>
        <v>0.96756924054974203</v>
      </c>
      <c r="V66" s="13"/>
      <c r="W66" s="13"/>
      <c r="X66" s="13">
        <f>VLOOKUP(A:A,[1]TDSheet!$A:$X,24,0)</f>
        <v>20.057200000000002</v>
      </c>
      <c r="Y66" s="13">
        <f>VLOOKUP(A:A,[1]TDSheet!$A:$Y,25,0)</f>
        <v>17.104199999999999</v>
      </c>
      <c r="Z66" s="13">
        <f>VLOOKUP(A:A,[3]TDSheet!$A:$D,4,0)</f>
        <v>36.654000000000003</v>
      </c>
      <c r="AA66" s="13" t="str">
        <f>VLOOKUP(A:A,[1]TDSheet!$A:$AA,27,0)</f>
        <v>костик</v>
      </c>
      <c r="AB66" s="13" t="e">
        <f>VLOOKUP(A:A,[1]TDSheet!$A:$AB,28,0)</f>
        <v>#N/A</v>
      </c>
      <c r="AC66" s="13">
        <f t="shared" si="11"/>
        <v>80</v>
      </c>
      <c r="AD66" s="13"/>
      <c r="AE66" s="13"/>
    </row>
    <row r="67" spans="1:31" s="1" customFormat="1" ht="11.1" customHeight="1" outlineLevel="1" x14ac:dyDescent="0.2">
      <c r="A67" s="7" t="s">
        <v>70</v>
      </c>
      <c r="B67" s="7" t="s">
        <v>8</v>
      </c>
      <c r="C67" s="8">
        <v>304</v>
      </c>
      <c r="D67" s="8">
        <v>129</v>
      </c>
      <c r="E67" s="8">
        <v>323</v>
      </c>
      <c r="F67" s="8">
        <v>104</v>
      </c>
      <c r="G67" s="1">
        <f>VLOOKUP(A:A,[1]TDSheet!$A:$G,7,0)</f>
        <v>0.45</v>
      </c>
      <c r="H67" s="1" t="e">
        <f>VLOOKUP(A:A,[1]TDSheet!$A:$H,8,0)</f>
        <v>#N/A</v>
      </c>
      <c r="I67" s="13">
        <f>VLOOKUP(A:A,[2]TDSheet!$A:$F,6,0)</f>
        <v>332</v>
      </c>
      <c r="J67" s="13">
        <f t="shared" si="7"/>
        <v>-9</v>
      </c>
      <c r="K67" s="13">
        <f>VLOOKUP(A:A,[1]TDSheet!$A:$M,13,0)</f>
        <v>0</v>
      </c>
      <c r="L67" s="13">
        <f>VLOOKUP(A:A,[1]TDSheet!$A:$S,19,0)</f>
        <v>240</v>
      </c>
      <c r="M67" s="13"/>
      <c r="N67" s="13"/>
      <c r="O67" s="13"/>
      <c r="P67" s="13"/>
      <c r="Q67" s="13"/>
      <c r="R67" s="13">
        <f t="shared" si="8"/>
        <v>64.599999999999994</v>
      </c>
      <c r="S67" s="17">
        <v>240</v>
      </c>
      <c r="T67" s="18">
        <f t="shared" si="9"/>
        <v>9.0402476780185772</v>
      </c>
      <c r="U67" s="13">
        <f t="shared" si="10"/>
        <v>1.6099071207430342</v>
      </c>
      <c r="V67" s="13"/>
      <c r="W67" s="13"/>
      <c r="X67" s="13">
        <f>VLOOKUP(A:A,[1]TDSheet!$A:$X,24,0)</f>
        <v>52.6</v>
      </c>
      <c r="Y67" s="13">
        <f>VLOOKUP(A:A,[1]TDSheet!$A:$Y,25,0)</f>
        <v>35</v>
      </c>
      <c r="Z67" s="13">
        <f>VLOOKUP(A:A,[3]TDSheet!$A:$D,4,0)</f>
        <v>58</v>
      </c>
      <c r="AA67" s="13" t="e">
        <f>VLOOKUP(A:A,[1]TDSheet!$A:$AA,27,0)</f>
        <v>#N/A</v>
      </c>
      <c r="AB67" s="13" t="e">
        <f>VLOOKUP(A:A,[1]TDSheet!$A:$AB,28,0)</f>
        <v>#N/A</v>
      </c>
      <c r="AC67" s="13">
        <f t="shared" si="11"/>
        <v>108</v>
      </c>
      <c r="AD67" s="13"/>
      <c r="AE67" s="13"/>
    </row>
    <row r="68" spans="1:31" s="1" customFormat="1" ht="11.1" customHeight="1" outlineLevel="1" x14ac:dyDescent="0.2">
      <c r="A68" s="7" t="s">
        <v>71</v>
      </c>
      <c r="B68" s="7" t="s">
        <v>9</v>
      </c>
      <c r="C68" s="8">
        <v>108.69199999999999</v>
      </c>
      <c r="D68" s="8">
        <v>87.430999999999997</v>
      </c>
      <c r="E68" s="8">
        <v>131.10900000000001</v>
      </c>
      <c r="F68" s="8">
        <v>20.635000000000002</v>
      </c>
      <c r="G68" s="1">
        <f>VLOOKUP(A:A,[1]TDSheet!$A:$G,7,0)</f>
        <v>1</v>
      </c>
      <c r="H68" s="1" t="e">
        <f>VLOOKUP(A:A,[1]TDSheet!$A:$H,8,0)</f>
        <v>#N/A</v>
      </c>
      <c r="I68" s="13">
        <f>VLOOKUP(A:A,[2]TDSheet!$A:$F,6,0)</f>
        <v>136.65</v>
      </c>
      <c r="J68" s="13">
        <f t="shared" si="7"/>
        <v>-5.5409999999999968</v>
      </c>
      <c r="K68" s="13">
        <f>VLOOKUP(A:A,[1]TDSheet!$A:$M,13,0)</f>
        <v>0</v>
      </c>
      <c r="L68" s="13">
        <f>VLOOKUP(A:A,[1]TDSheet!$A:$S,19,0)</f>
        <v>120</v>
      </c>
      <c r="M68" s="13"/>
      <c r="N68" s="13"/>
      <c r="O68" s="13"/>
      <c r="P68" s="13"/>
      <c r="Q68" s="13"/>
      <c r="R68" s="13">
        <f t="shared" si="8"/>
        <v>26.221800000000002</v>
      </c>
      <c r="S68" s="17">
        <v>80</v>
      </c>
      <c r="T68" s="18">
        <f t="shared" si="9"/>
        <v>8.4141820927625091</v>
      </c>
      <c r="U68" s="13">
        <f t="shared" si="10"/>
        <v>0.78694063717975116</v>
      </c>
      <c r="V68" s="13"/>
      <c r="W68" s="13"/>
      <c r="X68" s="13">
        <f>VLOOKUP(A:A,[1]TDSheet!$A:$X,24,0)</f>
        <v>21.9832</v>
      </c>
      <c r="Y68" s="13">
        <f>VLOOKUP(A:A,[1]TDSheet!$A:$Y,25,0)</f>
        <v>17.0502</v>
      </c>
      <c r="Z68" s="13">
        <f>VLOOKUP(A:A,[3]TDSheet!$A:$D,4,0)</f>
        <v>28.655999999999999</v>
      </c>
      <c r="AA68" s="13" t="str">
        <f>VLOOKUP(A:A,[1]TDSheet!$A:$AA,27,0)</f>
        <v>костик</v>
      </c>
      <c r="AB68" s="13" t="e">
        <f>VLOOKUP(A:A,[1]TDSheet!$A:$AB,28,0)</f>
        <v>#N/A</v>
      </c>
      <c r="AC68" s="13">
        <f t="shared" si="11"/>
        <v>80</v>
      </c>
      <c r="AD68" s="13"/>
      <c r="AE68" s="13"/>
    </row>
    <row r="69" spans="1:31" s="1" customFormat="1" ht="11.1" customHeight="1" outlineLevel="1" x14ac:dyDescent="0.2">
      <c r="A69" s="7" t="s">
        <v>72</v>
      </c>
      <c r="B69" s="7" t="s">
        <v>8</v>
      </c>
      <c r="C69" s="8">
        <v>360</v>
      </c>
      <c r="D69" s="8">
        <v>140</v>
      </c>
      <c r="E69" s="8">
        <v>400</v>
      </c>
      <c r="F69" s="8">
        <v>85</v>
      </c>
      <c r="G69" s="1">
        <f>VLOOKUP(A:A,[1]TDSheet!$A:$G,7,0)</f>
        <v>0.45</v>
      </c>
      <c r="H69" s="1" t="e">
        <f>VLOOKUP(A:A,[1]TDSheet!$A:$H,8,0)</f>
        <v>#N/A</v>
      </c>
      <c r="I69" s="13">
        <f>VLOOKUP(A:A,[2]TDSheet!$A:$F,6,0)</f>
        <v>417</v>
      </c>
      <c r="J69" s="13">
        <f t="shared" si="7"/>
        <v>-17</v>
      </c>
      <c r="K69" s="13">
        <f>VLOOKUP(A:A,[1]TDSheet!$A:$M,13,0)</f>
        <v>0</v>
      </c>
      <c r="L69" s="13">
        <f>VLOOKUP(A:A,[1]TDSheet!$A:$S,19,0)</f>
        <v>320</v>
      </c>
      <c r="M69" s="13"/>
      <c r="N69" s="13"/>
      <c r="O69" s="13"/>
      <c r="P69" s="13"/>
      <c r="Q69" s="13"/>
      <c r="R69" s="13">
        <f t="shared" si="8"/>
        <v>80</v>
      </c>
      <c r="S69" s="17">
        <v>280</v>
      </c>
      <c r="T69" s="18">
        <f t="shared" si="9"/>
        <v>8.5625</v>
      </c>
      <c r="U69" s="13">
        <f t="shared" si="10"/>
        <v>1.0625</v>
      </c>
      <c r="V69" s="13"/>
      <c r="W69" s="13"/>
      <c r="X69" s="13">
        <f>VLOOKUP(A:A,[1]TDSheet!$A:$X,24,0)</f>
        <v>64.2</v>
      </c>
      <c r="Y69" s="13">
        <f>VLOOKUP(A:A,[1]TDSheet!$A:$Y,25,0)</f>
        <v>43.8</v>
      </c>
      <c r="Z69" s="13">
        <f>VLOOKUP(A:A,[3]TDSheet!$A:$D,4,0)</f>
        <v>98</v>
      </c>
      <c r="AA69" s="13" t="e">
        <f>VLOOKUP(A:A,[1]TDSheet!$A:$AA,27,0)</f>
        <v>#N/A</v>
      </c>
      <c r="AB69" s="13" t="e">
        <f>VLOOKUP(A:A,[1]TDSheet!$A:$AB,28,0)</f>
        <v>#N/A</v>
      </c>
      <c r="AC69" s="13">
        <f t="shared" si="11"/>
        <v>126</v>
      </c>
      <c r="AD69" s="13"/>
      <c r="AE69" s="13"/>
    </row>
    <row r="70" spans="1:31" s="1" customFormat="1" ht="11.1" customHeight="1" outlineLevel="1" x14ac:dyDescent="0.2">
      <c r="A70" s="7" t="s">
        <v>90</v>
      </c>
      <c r="B70" s="7" t="s">
        <v>8</v>
      </c>
      <c r="C70" s="8">
        <v>62</v>
      </c>
      <c r="D70" s="8">
        <v>1</v>
      </c>
      <c r="E70" s="8">
        <v>45</v>
      </c>
      <c r="F70" s="8">
        <v>17</v>
      </c>
      <c r="G70" s="1">
        <f>VLOOKUP(A:A,[1]TDSheet!$A:$G,7,0)</f>
        <v>0.45</v>
      </c>
      <c r="H70" s="1" t="e">
        <f>VLOOKUP(A:A,[1]TDSheet!$A:$H,8,0)</f>
        <v>#N/A</v>
      </c>
      <c r="I70" s="13">
        <f>VLOOKUP(A:A,[2]TDSheet!$A:$F,6,0)</f>
        <v>46</v>
      </c>
      <c r="J70" s="13">
        <f t="shared" si="7"/>
        <v>-1</v>
      </c>
      <c r="K70" s="13">
        <f>VLOOKUP(A:A,[1]TDSheet!$A:$M,13,0)</f>
        <v>0</v>
      </c>
      <c r="L70" s="13">
        <f>VLOOKUP(A:A,[1]TDSheet!$A:$S,19,0)</f>
        <v>40</v>
      </c>
      <c r="M70" s="13"/>
      <c r="N70" s="13"/>
      <c r="O70" s="13"/>
      <c r="P70" s="13"/>
      <c r="Q70" s="13"/>
      <c r="R70" s="13">
        <f t="shared" si="8"/>
        <v>9</v>
      </c>
      <c r="S70" s="17"/>
      <c r="T70" s="18">
        <f t="shared" si="9"/>
        <v>6.333333333333333</v>
      </c>
      <c r="U70" s="13">
        <f t="shared" si="10"/>
        <v>1.8888888888888888</v>
      </c>
      <c r="V70" s="13"/>
      <c r="W70" s="13"/>
      <c r="X70" s="13">
        <f>VLOOKUP(A:A,[1]TDSheet!$A:$X,24,0)</f>
        <v>10.4</v>
      </c>
      <c r="Y70" s="13">
        <f>VLOOKUP(A:A,[1]TDSheet!$A:$Y,25,0)</f>
        <v>6.8</v>
      </c>
      <c r="Z70" s="13">
        <f>VLOOKUP(A:A,[3]TDSheet!$A:$D,4,0)</f>
        <v>6</v>
      </c>
      <c r="AA70" s="13" t="e">
        <f>VLOOKUP(A:A,[1]TDSheet!$A:$AA,27,0)</f>
        <v>#N/A</v>
      </c>
      <c r="AB70" s="13" t="e">
        <f>VLOOKUP(A:A,[1]TDSheet!$A:$AB,28,0)</f>
        <v>#N/A</v>
      </c>
      <c r="AC70" s="13">
        <f t="shared" si="11"/>
        <v>0</v>
      </c>
      <c r="AD70" s="13"/>
      <c r="AE70" s="13"/>
    </row>
    <row r="71" spans="1:31" s="1" customFormat="1" ht="11.1" customHeight="1" outlineLevel="1" x14ac:dyDescent="0.2">
      <c r="A71" s="7" t="s">
        <v>73</v>
      </c>
      <c r="B71" s="7" t="s">
        <v>9</v>
      </c>
      <c r="C71" s="8">
        <v>215.63800000000001</v>
      </c>
      <c r="D71" s="8">
        <v>201.39500000000001</v>
      </c>
      <c r="E71" s="8">
        <v>193.34100000000001</v>
      </c>
      <c r="F71" s="8">
        <v>161.71199999999999</v>
      </c>
      <c r="G71" s="1">
        <f>VLOOKUP(A:A,[1]TDSheet!$A:$G,7,0)</f>
        <v>1</v>
      </c>
      <c r="H71" s="1" t="e">
        <f>VLOOKUP(A:A,[1]TDSheet!$A:$H,8,0)</f>
        <v>#N/A</v>
      </c>
      <c r="I71" s="13">
        <f>VLOOKUP(A:A,[2]TDSheet!$A:$F,6,0)</f>
        <v>193</v>
      </c>
      <c r="J71" s="13">
        <f t="shared" ref="J71:J88" si="12">E71-I71</f>
        <v>0.34100000000000819</v>
      </c>
      <c r="K71" s="13">
        <f>VLOOKUP(A:A,[1]TDSheet!$A:$M,13,0)</f>
        <v>0</v>
      </c>
      <c r="L71" s="13">
        <f>VLOOKUP(A:A,[1]TDSheet!$A:$S,19,0)</f>
        <v>140</v>
      </c>
      <c r="M71" s="13"/>
      <c r="N71" s="13"/>
      <c r="O71" s="13"/>
      <c r="P71" s="13"/>
      <c r="Q71" s="13"/>
      <c r="R71" s="13">
        <f t="shared" ref="R71:R88" si="13">E71/5</f>
        <v>38.668199999999999</v>
      </c>
      <c r="S71" s="17">
        <v>40</v>
      </c>
      <c r="T71" s="18">
        <f t="shared" ref="T71:T88" si="14">(F71+K71+L71+S71)/R71</f>
        <v>8.8370288764411065</v>
      </c>
      <c r="U71" s="13">
        <f t="shared" ref="U71:U88" si="15">F71/R71</f>
        <v>4.182041056992567</v>
      </c>
      <c r="V71" s="13"/>
      <c r="W71" s="13"/>
      <c r="X71" s="13">
        <f>VLOOKUP(A:A,[1]TDSheet!$A:$X,24,0)</f>
        <v>49.7104</v>
      </c>
      <c r="Y71" s="13">
        <f>VLOOKUP(A:A,[1]TDSheet!$A:$Y,25,0)</f>
        <v>43.12</v>
      </c>
      <c r="Z71" s="13">
        <f>VLOOKUP(A:A,[3]TDSheet!$A:$D,4,0)</f>
        <v>32.927</v>
      </c>
      <c r="AA71" s="13" t="str">
        <f>VLOOKUP(A:A,[1]TDSheet!$A:$AA,27,0)</f>
        <v>к</v>
      </c>
      <c r="AB71" s="13" t="e">
        <f>VLOOKUP(A:A,[1]TDSheet!$A:$AB,28,0)</f>
        <v>#N/A</v>
      </c>
      <c r="AC71" s="13">
        <f t="shared" ref="AC71:AC88" si="16">S71*G71</f>
        <v>40</v>
      </c>
      <c r="AD71" s="13"/>
      <c r="AE71" s="13"/>
    </row>
    <row r="72" spans="1:31" s="1" customFormat="1" ht="11.1" customHeight="1" outlineLevel="1" x14ac:dyDescent="0.2">
      <c r="A72" s="7" t="s">
        <v>74</v>
      </c>
      <c r="B72" s="7" t="s">
        <v>9</v>
      </c>
      <c r="C72" s="8">
        <v>143.065</v>
      </c>
      <c r="D72" s="8">
        <v>149.24</v>
      </c>
      <c r="E72" s="8">
        <v>195.03800000000001</v>
      </c>
      <c r="F72" s="8">
        <v>70.858000000000004</v>
      </c>
      <c r="G72" s="1">
        <f>VLOOKUP(A:A,[1]TDSheet!$A:$G,7,0)</f>
        <v>1</v>
      </c>
      <c r="H72" s="1" t="e">
        <f>VLOOKUP(A:A,[1]TDSheet!$A:$H,8,0)</f>
        <v>#N/A</v>
      </c>
      <c r="I72" s="13">
        <f>VLOOKUP(A:A,[2]TDSheet!$A:$F,6,0)</f>
        <v>197.3</v>
      </c>
      <c r="J72" s="13">
        <f t="shared" si="12"/>
        <v>-2.2620000000000005</v>
      </c>
      <c r="K72" s="13">
        <f>VLOOKUP(A:A,[1]TDSheet!$A:$M,13,0)</f>
        <v>0</v>
      </c>
      <c r="L72" s="13">
        <f>VLOOKUP(A:A,[1]TDSheet!$A:$S,19,0)</f>
        <v>120</v>
      </c>
      <c r="M72" s="13"/>
      <c r="N72" s="13"/>
      <c r="O72" s="13"/>
      <c r="P72" s="13"/>
      <c r="Q72" s="13"/>
      <c r="R72" s="13">
        <f t="shared" si="13"/>
        <v>39.007600000000004</v>
      </c>
      <c r="S72" s="17">
        <v>150</v>
      </c>
      <c r="T72" s="18">
        <f t="shared" si="14"/>
        <v>8.7382458802899947</v>
      </c>
      <c r="U72" s="13">
        <f t="shared" si="15"/>
        <v>1.8165178067863699</v>
      </c>
      <c r="V72" s="13"/>
      <c r="W72" s="13"/>
      <c r="X72" s="13">
        <f>VLOOKUP(A:A,[1]TDSheet!$A:$X,24,0)</f>
        <v>36.132199999999997</v>
      </c>
      <c r="Y72" s="13">
        <f>VLOOKUP(A:A,[1]TDSheet!$A:$Y,25,0)</f>
        <v>30.722000000000001</v>
      </c>
      <c r="Z72" s="13">
        <f>VLOOKUP(A:A,[3]TDSheet!$A:$D,4,0)</f>
        <v>43.927</v>
      </c>
      <c r="AA72" s="13" t="e">
        <f>VLOOKUP(A:A,[1]TDSheet!$A:$AA,27,0)</f>
        <v>#N/A</v>
      </c>
      <c r="AB72" s="13" t="e">
        <f>VLOOKUP(A:A,[1]TDSheet!$A:$AB,28,0)</f>
        <v>#N/A</v>
      </c>
      <c r="AC72" s="13">
        <f t="shared" si="16"/>
        <v>150</v>
      </c>
      <c r="AD72" s="13"/>
      <c r="AE72" s="13"/>
    </row>
    <row r="73" spans="1:31" s="1" customFormat="1" ht="11.1" customHeight="1" outlineLevel="1" x14ac:dyDescent="0.2">
      <c r="A73" s="7" t="s">
        <v>75</v>
      </c>
      <c r="B73" s="7" t="s">
        <v>8</v>
      </c>
      <c r="C73" s="8">
        <v>74</v>
      </c>
      <c r="D73" s="8">
        <v>4</v>
      </c>
      <c r="E73" s="8">
        <v>24</v>
      </c>
      <c r="F73" s="8">
        <v>53</v>
      </c>
      <c r="G73" s="1">
        <f>VLOOKUP(A:A,[1]TDSheet!$A:$G,7,0)</f>
        <v>0.35</v>
      </c>
      <c r="H73" s="1" t="e">
        <f>VLOOKUP(A:A,[1]TDSheet!$A:$H,8,0)</f>
        <v>#N/A</v>
      </c>
      <c r="I73" s="13">
        <f>VLOOKUP(A:A,[2]TDSheet!$A:$F,6,0)</f>
        <v>25</v>
      </c>
      <c r="J73" s="13">
        <f t="shared" si="12"/>
        <v>-1</v>
      </c>
      <c r="K73" s="13">
        <f>VLOOKUP(A:A,[1]TDSheet!$A:$M,13,0)</f>
        <v>0</v>
      </c>
      <c r="L73" s="13">
        <f>VLOOKUP(A:A,[1]TDSheet!$A:$S,19,0)</f>
        <v>0</v>
      </c>
      <c r="M73" s="13"/>
      <c r="N73" s="13"/>
      <c r="O73" s="13"/>
      <c r="P73" s="13"/>
      <c r="Q73" s="13"/>
      <c r="R73" s="13">
        <f t="shared" si="13"/>
        <v>4.8</v>
      </c>
      <c r="S73" s="17"/>
      <c r="T73" s="18">
        <f t="shared" si="14"/>
        <v>11.041666666666668</v>
      </c>
      <c r="U73" s="13">
        <f t="shared" si="15"/>
        <v>11.041666666666668</v>
      </c>
      <c r="V73" s="13"/>
      <c r="W73" s="13"/>
      <c r="X73" s="13">
        <f>VLOOKUP(A:A,[1]TDSheet!$A:$X,24,0)</f>
        <v>8</v>
      </c>
      <c r="Y73" s="13">
        <f>VLOOKUP(A:A,[1]TDSheet!$A:$Y,25,0)</f>
        <v>2.8</v>
      </c>
      <c r="Z73" s="13">
        <f>VLOOKUP(A:A,[3]TDSheet!$A:$D,4,0)</f>
        <v>4</v>
      </c>
      <c r="AA73" s="13" t="str">
        <f>VLOOKUP(A:A,[1]TDSheet!$A:$AA,27,0)</f>
        <v>увел</v>
      </c>
      <c r="AB73" s="13" t="e">
        <f>VLOOKUP(A:A,[1]TDSheet!$A:$AB,28,0)</f>
        <v>#N/A</v>
      </c>
      <c r="AC73" s="13">
        <f t="shared" si="16"/>
        <v>0</v>
      </c>
      <c r="AD73" s="13"/>
      <c r="AE73" s="13"/>
    </row>
    <row r="74" spans="1:31" s="1" customFormat="1" ht="11.1" customHeight="1" outlineLevel="1" x14ac:dyDescent="0.2">
      <c r="A74" s="7" t="s">
        <v>76</v>
      </c>
      <c r="B74" s="7" t="s">
        <v>8</v>
      </c>
      <c r="C74" s="8">
        <v>525</v>
      </c>
      <c r="D74" s="8">
        <v>1921</v>
      </c>
      <c r="E74" s="8">
        <v>1017</v>
      </c>
      <c r="F74" s="8">
        <v>387</v>
      </c>
      <c r="G74" s="1">
        <f>VLOOKUP(A:A,[1]TDSheet!$A:$G,7,0)</f>
        <v>0.41</v>
      </c>
      <c r="H74" s="1" t="e">
        <f>VLOOKUP(A:A,[1]TDSheet!$A:$H,8,0)</f>
        <v>#N/A</v>
      </c>
      <c r="I74" s="13">
        <f>VLOOKUP(A:A,[2]TDSheet!$A:$F,6,0)</f>
        <v>1165</v>
      </c>
      <c r="J74" s="13">
        <f t="shared" si="12"/>
        <v>-148</v>
      </c>
      <c r="K74" s="13">
        <f>VLOOKUP(A:A,[1]TDSheet!$A:$M,13,0)</f>
        <v>0</v>
      </c>
      <c r="L74" s="13">
        <f>VLOOKUP(A:A,[1]TDSheet!$A:$S,19,0)</f>
        <v>200</v>
      </c>
      <c r="M74" s="13"/>
      <c r="N74" s="13"/>
      <c r="O74" s="13"/>
      <c r="P74" s="13"/>
      <c r="Q74" s="13"/>
      <c r="R74" s="13">
        <f t="shared" si="13"/>
        <v>203.4</v>
      </c>
      <c r="S74" s="17">
        <v>1050</v>
      </c>
      <c r="T74" s="18">
        <f t="shared" si="14"/>
        <v>8.0481809242871183</v>
      </c>
      <c r="U74" s="13">
        <f t="shared" si="15"/>
        <v>1.902654867256637</v>
      </c>
      <c r="V74" s="13"/>
      <c r="W74" s="13"/>
      <c r="X74" s="13">
        <f>VLOOKUP(A:A,[1]TDSheet!$A:$X,24,0)</f>
        <v>239</v>
      </c>
      <c r="Y74" s="13">
        <f>VLOOKUP(A:A,[1]TDSheet!$A:$Y,25,0)</f>
        <v>262</v>
      </c>
      <c r="Z74" s="13">
        <f>VLOOKUP(A:A,[3]TDSheet!$A:$D,4,0)</f>
        <v>184</v>
      </c>
      <c r="AA74" s="13" t="str">
        <f>VLOOKUP(A:A,[1]TDSheet!$A:$AA,27,0)</f>
        <v>ротация</v>
      </c>
      <c r="AB74" s="13" t="e">
        <f>VLOOKUP(A:A,[1]TDSheet!$A:$AB,28,0)</f>
        <v>#N/A</v>
      </c>
      <c r="AC74" s="13">
        <f t="shared" si="16"/>
        <v>430.5</v>
      </c>
      <c r="AD74" s="13"/>
      <c r="AE74" s="13"/>
    </row>
    <row r="75" spans="1:31" s="1" customFormat="1" ht="11.1" customHeight="1" outlineLevel="1" x14ac:dyDescent="0.2">
      <c r="A75" s="7" t="s">
        <v>77</v>
      </c>
      <c r="B75" s="7" t="s">
        <v>8</v>
      </c>
      <c r="C75" s="8">
        <v>1217</v>
      </c>
      <c r="D75" s="8">
        <v>1847</v>
      </c>
      <c r="E75" s="8">
        <v>1778</v>
      </c>
      <c r="F75" s="8">
        <v>679</v>
      </c>
      <c r="G75" s="1">
        <f>VLOOKUP(A:A,[1]TDSheet!$A:$G,7,0)</f>
        <v>0.41</v>
      </c>
      <c r="H75" s="1" t="e">
        <f>VLOOKUP(A:A,[1]TDSheet!$A:$H,8,0)</f>
        <v>#N/A</v>
      </c>
      <c r="I75" s="13">
        <f>VLOOKUP(A:A,[2]TDSheet!$A:$F,6,0)</f>
        <v>2070</v>
      </c>
      <c r="J75" s="13">
        <f t="shared" si="12"/>
        <v>-292</v>
      </c>
      <c r="K75" s="13">
        <f>VLOOKUP(A:A,[1]TDSheet!$A:$M,13,0)</f>
        <v>0</v>
      </c>
      <c r="L75" s="13">
        <f>VLOOKUP(A:A,[1]TDSheet!$A:$S,19,0)</f>
        <v>800</v>
      </c>
      <c r="M75" s="13"/>
      <c r="N75" s="13"/>
      <c r="O75" s="13"/>
      <c r="P75" s="13"/>
      <c r="Q75" s="13"/>
      <c r="R75" s="13">
        <f t="shared" si="13"/>
        <v>355.6</v>
      </c>
      <c r="S75" s="17">
        <v>1400</v>
      </c>
      <c r="T75" s="18">
        <f t="shared" si="14"/>
        <v>8.0961754780652413</v>
      </c>
      <c r="U75" s="13">
        <f t="shared" si="15"/>
        <v>1.9094488188976377</v>
      </c>
      <c r="V75" s="13"/>
      <c r="W75" s="13"/>
      <c r="X75" s="13">
        <f>VLOOKUP(A:A,[1]TDSheet!$A:$X,24,0)</f>
        <v>290.8</v>
      </c>
      <c r="Y75" s="13">
        <f>VLOOKUP(A:A,[1]TDSheet!$A:$Y,25,0)</f>
        <v>296.2</v>
      </c>
      <c r="Z75" s="13">
        <f>VLOOKUP(A:A,[3]TDSheet!$A:$D,4,0)</f>
        <v>404</v>
      </c>
      <c r="AA75" s="13" t="str">
        <f>VLOOKUP(A:A,[1]TDSheet!$A:$AA,27,0)</f>
        <v>ротация</v>
      </c>
      <c r="AB75" s="13" t="e">
        <f>VLOOKUP(A:A,[1]TDSheet!$A:$AB,28,0)</f>
        <v>#N/A</v>
      </c>
      <c r="AC75" s="13">
        <f t="shared" si="16"/>
        <v>574</v>
      </c>
      <c r="AD75" s="13"/>
      <c r="AE75" s="13"/>
    </row>
    <row r="76" spans="1:31" s="1" customFormat="1" ht="11.1" customHeight="1" outlineLevel="1" x14ac:dyDescent="0.2">
      <c r="A76" s="7" t="s">
        <v>91</v>
      </c>
      <c r="B76" s="7" t="s">
        <v>8</v>
      </c>
      <c r="C76" s="8"/>
      <c r="D76" s="8">
        <v>101</v>
      </c>
      <c r="E76" s="8">
        <v>38</v>
      </c>
      <c r="F76" s="8">
        <v>63</v>
      </c>
      <c r="G76" s="1">
        <f>VLOOKUP(A:A,[1]TDSheet!$A:$G,7,0)</f>
        <v>0.41</v>
      </c>
      <c r="H76" s="1" t="e">
        <f>VLOOKUP(A:A,[1]TDSheet!$A:$H,8,0)</f>
        <v>#N/A</v>
      </c>
      <c r="I76" s="13">
        <f>VLOOKUP(A:A,[2]TDSheet!$A:$F,6,0)</f>
        <v>42</v>
      </c>
      <c r="J76" s="13">
        <f t="shared" si="12"/>
        <v>-4</v>
      </c>
      <c r="K76" s="13">
        <f>VLOOKUP(A:A,[1]TDSheet!$A:$M,13,0)</f>
        <v>0</v>
      </c>
      <c r="L76" s="13">
        <f>VLOOKUP(A:A,[1]TDSheet!$A:$S,19,0)</f>
        <v>0</v>
      </c>
      <c r="M76" s="13"/>
      <c r="N76" s="13"/>
      <c r="O76" s="13"/>
      <c r="P76" s="13"/>
      <c r="Q76" s="13"/>
      <c r="R76" s="13">
        <f t="shared" si="13"/>
        <v>7.6</v>
      </c>
      <c r="S76" s="17">
        <v>50</v>
      </c>
      <c r="T76" s="18">
        <f t="shared" si="14"/>
        <v>14.868421052631579</v>
      </c>
      <c r="U76" s="13">
        <f t="shared" si="15"/>
        <v>8.2894736842105274</v>
      </c>
      <c r="V76" s="13"/>
      <c r="W76" s="13"/>
      <c r="X76" s="13">
        <f>VLOOKUP(A:A,[1]TDSheet!$A:$X,24,0)</f>
        <v>0</v>
      </c>
      <c r="Y76" s="13">
        <f>VLOOKUP(A:A,[1]TDSheet!$A:$Y,25,0)</f>
        <v>0</v>
      </c>
      <c r="Z76" s="13">
        <f>VLOOKUP(A:A,[3]TDSheet!$A:$D,4,0)</f>
        <v>16</v>
      </c>
      <c r="AA76" s="13" t="e">
        <f>VLOOKUP(A:A,[1]TDSheet!$A:$AA,27,0)</f>
        <v>#N/A</v>
      </c>
      <c r="AB76" s="13" t="e">
        <f>VLOOKUP(A:A,[1]TDSheet!$A:$AB,28,0)</f>
        <v>#N/A</v>
      </c>
      <c r="AC76" s="13">
        <f t="shared" si="16"/>
        <v>20.5</v>
      </c>
      <c r="AD76" s="13"/>
      <c r="AE76" s="13"/>
    </row>
    <row r="77" spans="1:31" s="1" customFormat="1" ht="11.1" customHeight="1" outlineLevel="1" x14ac:dyDescent="0.2">
      <c r="A77" s="7" t="s">
        <v>92</v>
      </c>
      <c r="B77" s="7" t="s">
        <v>8</v>
      </c>
      <c r="C77" s="8">
        <v>1000</v>
      </c>
      <c r="D77" s="8">
        <v>5025</v>
      </c>
      <c r="E77" s="20">
        <v>3813</v>
      </c>
      <c r="F77" s="20">
        <v>6715</v>
      </c>
      <c r="G77" s="1">
        <f>VLOOKUP(A:A,[1]TDSheet!$A:$G,7,0)</f>
        <v>0.41</v>
      </c>
      <c r="H77" s="1" t="e">
        <f>VLOOKUP(A:A,[1]TDSheet!$A:$H,8,0)</f>
        <v>#N/A</v>
      </c>
      <c r="I77" s="13">
        <f>VLOOKUP(A:A,[2]TDSheet!$A:$F,6,0)</f>
        <v>1160</v>
      </c>
      <c r="J77" s="13">
        <f t="shared" si="12"/>
        <v>2653</v>
      </c>
      <c r="K77" s="13">
        <f>VLOOKUP(A:A,[1]TDSheet!$A:$M,13,0)</f>
        <v>1000</v>
      </c>
      <c r="L77" s="13">
        <f>VLOOKUP(A:A,[1]TDSheet!$A:$S,19,0)</f>
        <v>600</v>
      </c>
      <c r="M77" s="13"/>
      <c r="N77" s="13"/>
      <c r="O77" s="13"/>
      <c r="P77" s="13"/>
      <c r="Q77" s="13"/>
      <c r="R77" s="13">
        <f t="shared" si="13"/>
        <v>762.6</v>
      </c>
      <c r="S77" s="17">
        <v>2400</v>
      </c>
      <c r="T77" s="18">
        <f t="shared" si="14"/>
        <v>14.050616312614739</v>
      </c>
      <c r="U77" s="13">
        <f t="shared" si="15"/>
        <v>8.8054025701547332</v>
      </c>
      <c r="V77" s="13"/>
      <c r="W77" s="13"/>
      <c r="X77" s="13">
        <f>VLOOKUP(A:A,[1]TDSheet!$A:$X,24,0)</f>
        <v>1425.4</v>
      </c>
      <c r="Y77" s="13">
        <f>VLOOKUP(A:A,[1]TDSheet!$A:$Y,25,0)</f>
        <v>1498.2</v>
      </c>
      <c r="Z77" s="13">
        <f>VLOOKUP(A:A,[3]TDSheet!$A:$D,4,0)</f>
        <v>370</v>
      </c>
      <c r="AA77" s="21" t="s">
        <v>119</v>
      </c>
      <c r="AB77" s="13" t="e">
        <f>VLOOKUP(A:A,[1]TDSheet!$A:$AB,28,0)</f>
        <v>#N/A</v>
      </c>
      <c r="AC77" s="13">
        <f t="shared" si="16"/>
        <v>983.99999999999989</v>
      </c>
      <c r="AD77" s="13"/>
      <c r="AE77" s="13"/>
    </row>
    <row r="78" spans="1:31" s="1" customFormat="1" ht="11.1" customHeight="1" outlineLevel="1" x14ac:dyDescent="0.2">
      <c r="A78" s="7" t="s">
        <v>78</v>
      </c>
      <c r="B78" s="7" t="s">
        <v>8</v>
      </c>
      <c r="C78" s="8">
        <v>72</v>
      </c>
      <c r="D78" s="8">
        <v>7</v>
      </c>
      <c r="E78" s="8">
        <v>19</v>
      </c>
      <c r="F78" s="8">
        <v>55</v>
      </c>
      <c r="G78" s="1">
        <f>VLOOKUP(A:A,[1]TDSheet!$A:$G,7,0)</f>
        <v>0.3</v>
      </c>
      <c r="H78" s="1" t="e">
        <f>VLOOKUP(A:A,[1]TDSheet!$A:$H,8,0)</f>
        <v>#N/A</v>
      </c>
      <c r="I78" s="13">
        <f>VLOOKUP(A:A,[2]TDSheet!$A:$F,6,0)</f>
        <v>25</v>
      </c>
      <c r="J78" s="13">
        <f t="shared" si="12"/>
        <v>-6</v>
      </c>
      <c r="K78" s="13">
        <f>VLOOKUP(A:A,[1]TDSheet!$A:$M,13,0)</f>
        <v>0</v>
      </c>
      <c r="L78" s="13">
        <f>VLOOKUP(A:A,[1]TDSheet!$A:$S,19,0)</f>
        <v>0</v>
      </c>
      <c r="M78" s="13"/>
      <c r="N78" s="13"/>
      <c r="O78" s="13"/>
      <c r="P78" s="13"/>
      <c r="Q78" s="13"/>
      <c r="R78" s="13">
        <f t="shared" si="13"/>
        <v>3.8</v>
      </c>
      <c r="S78" s="17"/>
      <c r="T78" s="18">
        <f t="shared" si="14"/>
        <v>14.473684210526317</v>
      </c>
      <c r="U78" s="13">
        <f t="shared" si="15"/>
        <v>14.473684210526317</v>
      </c>
      <c r="V78" s="13"/>
      <c r="W78" s="13"/>
      <c r="X78" s="13">
        <f>VLOOKUP(A:A,[1]TDSheet!$A:$X,24,0)</f>
        <v>6</v>
      </c>
      <c r="Y78" s="13">
        <f>VLOOKUP(A:A,[1]TDSheet!$A:$Y,25,0)</f>
        <v>8.1999999999999993</v>
      </c>
      <c r="Z78" s="13">
        <f>VLOOKUP(A:A,[3]TDSheet!$A:$D,4,0)</f>
        <v>5</v>
      </c>
      <c r="AA78" s="13" t="e">
        <f>VLOOKUP(A:A,[1]TDSheet!$A:$AA,27,0)</f>
        <v>#N/A</v>
      </c>
      <c r="AB78" s="13" t="e">
        <f>VLOOKUP(A:A,[1]TDSheet!$A:$AB,28,0)</f>
        <v>#N/A</v>
      </c>
      <c r="AC78" s="13">
        <f t="shared" si="16"/>
        <v>0</v>
      </c>
      <c r="AD78" s="13"/>
      <c r="AE78" s="13"/>
    </row>
    <row r="79" spans="1:31" s="1" customFormat="1" ht="11.1" customHeight="1" outlineLevel="1" x14ac:dyDescent="0.2">
      <c r="A79" s="7" t="s">
        <v>79</v>
      </c>
      <c r="B79" s="7" t="s">
        <v>9</v>
      </c>
      <c r="C79" s="8">
        <v>24.614999999999998</v>
      </c>
      <c r="D79" s="8">
        <v>99.649000000000001</v>
      </c>
      <c r="E79" s="8">
        <v>45.280999999999999</v>
      </c>
      <c r="F79" s="8">
        <v>50.55</v>
      </c>
      <c r="G79" s="1">
        <f>VLOOKUP(A:A,[1]TDSheet!$A:$G,7,0)</f>
        <v>1</v>
      </c>
      <c r="H79" s="1" t="e">
        <f>VLOOKUP(A:A,[1]TDSheet!$A:$H,8,0)</f>
        <v>#N/A</v>
      </c>
      <c r="I79" s="13">
        <f>VLOOKUP(A:A,[2]TDSheet!$A:$F,6,0)</f>
        <v>45</v>
      </c>
      <c r="J79" s="13">
        <f t="shared" si="12"/>
        <v>0.28099999999999881</v>
      </c>
      <c r="K79" s="13">
        <f>VLOOKUP(A:A,[1]TDSheet!$A:$M,13,0)</f>
        <v>0</v>
      </c>
      <c r="L79" s="13">
        <f>VLOOKUP(A:A,[1]TDSheet!$A:$S,19,0)</f>
        <v>10</v>
      </c>
      <c r="M79" s="13"/>
      <c r="N79" s="13"/>
      <c r="O79" s="13"/>
      <c r="P79" s="13"/>
      <c r="Q79" s="13"/>
      <c r="R79" s="13">
        <f t="shared" si="13"/>
        <v>9.0562000000000005</v>
      </c>
      <c r="S79" s="17">
        <v>20</v>
      </c>
      <c r="T79" s="18">
        <f t="shared" si="14"/>
        <v>8.8944590446324057</v>
      </c>
      <c r="U79" s="13">
        <f t="shared" si="15"/>
        <v>5.581811355756277</v>
      </c>
      <c r="V79" s="13"/>
      <c r="W79" s="13"/>
      <c r="X79" s="13">
        <f>VLOOKUP(A:A,[1]TDSheet!$A:$X,24,0)</f>
        <v>12.270199999999999</v>
      </c>
      <c r="Y79" s="13">
        <f>VLOOKUP(A:A,[1]TDSheet!$A:$Y,25,0)</f>
        <v>11.803799999999999</v>
      </c>
      <c r="Z79" s="13">
        <f>VLOOKUP(A:A,[3]TDSheet!$A:$D,4,0)</f>
        <v>21.058</v>
      </c>
      <c r="AA79" s="13" t="str">
        <f>VLOOKUP(A:A,[1]TDSheet!$A:$AA,27,0)</f>
        <v>к</v>
      </c>
      <c r="AB79" s="13" t="e">
        <f>VLOOKUP(A:A,[1]TDSheet!$A:$AB,28,0)</f>
        <v>#N/A</v>
      </c>
      <c r="AC79" s="13">
        <f t="shared" si="16"/>
        <v>20</v>
      </c>
      <c r="AD79" s="13"/>
      <c r="AE79" s="13"/>
    </row>
    <row r="80" spans="1:31" s="1" customFormat="1" ht="11.1" customHeight="1" outlineLevel="1" x14ac:dyDescent="0.2">
      <c r="A80" s="7" t="s">
        <v>80</v>
      </c>
      <c r="B80" s="7" t="s">
        <v>9</v>
      </c>
      <c r="C80" s="8">
        <v>54.082999999999998</v>
      </c>
      <c r="D80" s="8">
        <v>47.902000000000001</v>
      </c>
      <c r="E80" s="8">
        <v>40.435000000000002</v>
      </c>
      <c r="F80" s="8">
        <v>35.94</v>
      </c>
      <c r="G80" s="1">
        <f>VLOOKUP(A:A,[1]TDSheet!$A:$G,7,0)</f>
        <v>1</v>
      </c>
      <c r="H80" s="1" t="e">
        <f>VLOOKUP(A:A,[1]TDSheet!$A:$H,8,0)</f>
        <v>#N/A</v>
      </c>
      <c r="I80" s="13">
        <f>VLOOKUP(A:A,[2]TDSheet!$A:$F,6,0)</f>
        <v>38</v>
      </c>
      <c r="J80" s="13">
        <f t="shared" si="12"/>
        <v>2.4350000000000023</v>
      </c>
      <c r="K80" s="13">
        <f>VLOOKUP(A:A,[1]TDSheet!$A:$M,13,0)</f>
        <v>0</v>
      </c>
      <c r="L80" s="13">
        <f>VLOOKUP(A:A,[1]TDSheet!$A:$S,19,0)</f>
        <v>20</v>
      </c>
      <c r="M80" s="13"/>
      <c r="N80" s="13"/>
      <c r="O80" s="13"/>
      <c r="P80" s="13"/>
      <c r="Q80" s="13"/>
      <c r="R80" s="13">
        <f t="shared" si="13"/>
        <v>8.0869999999999997</v>
      </c>
      <c r="S80" s="17">
        <v>20</v>
      </c>
      <c r="T80" s="18">
        <f t="shared" si="14"/>
        <v>9.3903796216149384</v>
      </c>
      <c r="U80" s="13">
        <f t="shared" si="15"/>
        <v>4.444169655001855</v>
      </c>
      <c r="V80" s="13"/>
      <c r="W80" s="13"/>
      <c r="X80" s="13">
        <f>VLOOKUP(A:A,[1]TDSheet!$A:$X,24,0)</f>
        <v>11.7014</v>
      </c>
      <c r="Y80" s="13">
        <f>VLOOKUP(A:A,[1]TDSheet!$A:$Y,25,0)</f>
        <v>9.5953999999999997</v>
      </c>
      <c r="Z80" s="13">
        <f>VLOOKUP(A:A,[3]TDSheet!$A:$D,4,0)</f>
        <v>12.689</v>
      </c>
      <c r="AA80" s="13" t="str">
        <f>VLOOKUP(A:A,[1]TDSheet!$A:$AA,27,0)</f>
        <v>к</v>
      </c>
      <c r="AB80" s="13" t="e">
        <f>VLOOKUP(A:A,[1]TDSheet!$A:$AB,28,0)</f>
        <v>#N/A</v>
      </c>
      <c r="AC80" s="13">
        <f t="shared" si="16"/>
        <v>20</v>
      </c>
      <c r="AD80" s="13"/>
      <c r="AE80" s="13"/>
    </row>
    <row r="81" spans="1:31" s="1" customFormat="1" ht="11.1" customHeight="1" outlineLevel="1" x14ac:dyDescent="0.2">
      <c r="A81" s="7" t="s">
        <v>81</v>
      </c>
      <c r="B81" s="7" t="s">
        <v>8</v>
      </c>
      <c r="C81" s="8">
        <v>150</v>
      </c>
      <c r="D81" s="8">
        <v>3</v>
      </c>
      <c r="E81" s="8">
        <v>70</v>
      </c>
      <c r="F81" s="8">
        <v>83</v>
      </c>
      <c r="G81" s="1">
        <f>VLOOKUP(A:A,[1]TDSheet!$A:$G,7,0)</f>
        <v>0.33</v>
      </c>
      <c r="H81" s="1" t="e">
        <f>VLOOKUP(A:A,[1]TDSheet!$A:$H,8,0)</f>
        <v>#N/A</v>
      </c>
      <c r="I81" s="13">
        <f>VLOOKUP(A:A,[2]TDSheet!$A:$F,6,0)</f>
        <v>70</v>
      </c>
      <c r="J81" s="13">
        <f t="shared" si="12"/>
        <v>0</v>
      </c>
      <c r="K81" s="13">
        <f>VLOOKUP(A:A,[1]TDSheet!$A:$M,13,0)</f>
        <v>0</v>
      </c>
      <c r="L81" s="13">
        <f>VLOOKUP(A:A,[1]TDSheet!$A:$S,19,0)</f>
        <v>0</v>
      </c>
      <c r="M81" s="13"/>
      <c r="N81" s="13"/>
      <c r="O81" s="13"/>
      <c r="P81" s="13"/>
      <c r="Q81" s="13"/>
      <c r="R81" s="13">
        <f t="shared" si="13"/>
        <v>14</v>
      </c>
      <c r="S81" s="17">
        <v>45</v>
      </c>
      <c r="T81" s="18">
        <f t="shared" si="14"/>
        <v>9.1428571428571423</v>
      </c>
      <c r="U81" s="13">
        <f t="shared" si="15"/>
        <v>5.9285714285714288</v>
      </c>
      <c r="V81" s="13"/>
      <c r="W81" s="13"/>
      <c r="X81" s="13">
        <f>VLOOKUP(A:A,[1]TDSheet!$A:$X,24,0)</f>
        <v>19.399999999999999</v>
      </c>
      <c r="Y81" s="13">
        <f>VLOOKUP(A:A,[1]TDSheet!$A:$Y,25,0)</f>
        <v>9.6</v>
      </c>
      <c r="Z81" s="13">
        <f>VLOOKUP(A:A,[3]TDSheet!$A:$D,4,0)</f>
        <v>19</v>
      </c>
      <c r="AA81" s="13" t="str">
        <f>VLOOKUP(A:A,[1]TDSheet!$A:$AA,27,0)</f>
        <v>костик</v>
      </c>
      <c r="AB81" s="13" t="e">
        <f>VLOOKUP(A:A,[1]TDSheet!$A:$AB,28,0)</f>
        <v>#N/A</v>
      </c>
      <c r="AC81" s="13">
        <f t="shared" si="16"/>
        <v>14.850000000000001</v>
      </c>
      <c r="AD81" s="13"/>
      <c r="AE81" s="13"/>
    </row>
    <row r="82" spans="1:31" s="1" customFormat="1" ht="11.1" customHeight="1" outlineLevel="1" x14ac:dyDescent="0.2">
      <c r="A82" s="7" t="s">
        <v>82</v>
      </c>
      <c r="B82" s="7" t="s">
        <v>8</v>
      </c>
      <c r="C82" s="8">
        <v>599</v>
      </c>
      <c r="D82" s="8">
        <v>1681</v>
      </c>
      <c r="E82" s="8">
        <v>362</v>
      </c>
      <c r="F82" s="8">
        <v>1845</v>
      </c>
      <c r="G82" s="15">
        <v>0.28000000000000003</v>
      </c>
      <c r="H82" s="1" t="e">
        <f>VLOOKUP(A:A,[1]TDSheet!$A:$H,8,0)</f>
        <v>#N/A</v>
      </c>
      <c r="I82" s="13">
        <f>VLOOKUP(A:A,[2]TDSheet!$A:$F,6,0)</f>
        <v>367</v>
      </c>
      <c r="J82" s="13">
        <f t="shared" si="12"/>
        <v>-5</v>
      </c>
      <c r="K82" s="13">
        <f>VLOOKUP(A:A,[1]TDSheet!$A:$M,13,0)</f>
        <v>0</v>
      </c>
      <c r="L82" s="16">
        <v>800</v>
      </c>
      <c r="M82" s="13"/>
      <c r="N82" s="13"/>
      <c r="O82" s="13"/>
      <c r="P82" s="13"/>
      <c r="Q82" s="13"/>
      <c r="R82" s="13">
        <f t="shared" si="13"/>
        <v>72.400000000000006</v>
      </c>
      <c r="S82" s="17">
        <v>400</v>
      </c>
      <c r="T82" s="18">
        <f t="shared" si="14"/>
        <v>42.058011049723753</v>
      </c>
      <c r="U82" s="13">
        <f t="shared" si="15"/>
        <v>25.483425414364639</v>
      </c>
      <c r="V82" s="13"/>
      <c r="W82" s="13"/>
      <c r="X82" s="16">
        <v>389.4</v>
      </c>
      <c r="Y82" s="16">
        <v>395.6</v>
      </c>
      <c r="Z82" s="16">
        <v>385</v>
      </c>
      <c r="AA82" s="13" t="e">
        <f>VLOOKUP(A:A,[1]TDSheet!$A:$AA,27,0)</f>
        <v>#N/A</v>
      </c>
      <c r="AB82" s="13" t="e">
        <f>VLOOKUP(A:A,[1]TDSheet!$A:$AB,28,0)</f>
        <v>#N/A</v>
      </c>
      <c r="AC82" s="13">
        <f t="shared" si="16"/>
        <v>112.00000000000001</v>
      </c>
      <c r="AD82" s="13"/>
      <c r="AE82" s="13"/>
    </row>
    <row r="83" spans="1:31" s="1" customFormat="1" ht="11.1" customHeight="1" outlineLevel="1" x14ac:dyDescent="0.2">
      <c r="A83" s="7" t="s">
        <v>83</v>
      </c>
      <c r="B83" s="7" t="s">
        <v>8</v>
      </c>
      <c r="C83" s="8">
        <v>984</v>
      </c>
      <c r="D83" s="8">
        <v>312</v>
      </c>
      <c r="E83" s="8">
        <v>776</v>
      </c>
      <c r="F83" s="8">
        <v>488</v>
      </c>
      <c r="G83" s="1">
        <f>VLOOKUP(A:A,[1]TDSheet!$A:$G,7,0)</f>
        <v>0.28000000000000003</v>
      </c>
      <c r="H83" s="1" t="e">
        <f>VLOOKUP(A:A,[1]TDSheet!$A:$H,8,0)</f>
        <v>#N/A</v>
      </c>
      <c r="I83" s="13">
        <f>VLOOKUP(A:A,[2]TDSheet!$A:$F,6,0)</f>
        <v>803</v>
      </c>
      <c r="J83" s="13">
        <f t="shared" si="12"/>
        <v>-27</v>
      </c>
      <c r="K83" s="13">
        <f>VLOOKUP(A:A,[1]TDSheet!$A:$M,13,0)</f>
        <v>0</v>
      </c>
      <c r="L83" s="13">
        <f>VLOOKUP(A:A,[1]TDSheet!$A:$S,19,0)</f>
        <v>320</v>
      </c>
      <c r="M83" s="13"/>
      <c r="N83" s="13"/>
      <c r="O83" s="13"/>
      <c r="P83" s="13"/>
      <c r="Q83" s="13"/>
      <c r="R83" s="13">
        <f t="shared" si="13"/>
        <v>155.19999999999999</v>
      </c>
      <c r="S83" s="17">
        <v>600</v>
      </c>
      <c r="T83" s="18">
        <f t="shared" si="14"/>
        <v>9.0721649484536098</v>
      </c>
      <c r="U83" s="13">
        <f t="shared" si="15"/>
        <v>3.1443298969072169</v>
      </c>
      <c r="V83" s="13"/>
      <c r="W83" s="13"/>
      <c r="X83" s="13">
        <f>VLOOKUP(A:A,[1]TDSheet!$A:$X,24,0)</f>
        <v>165.6</v>
      </c>
      <c r="Y83" s="13">
        <f>VLOOKUP(A:A,[1]TDSheet!$A:$Y,25,0)</f>
        <v>102</v>
      </c>
      <c r="Z83" s="13">
        <f>VLOOKUP(A:A,[3]TDSheet!$A:$D,4,0)</f>
        <v>136</v>
      </c>
      <c r="AA83" s="13" t="e">
        <f>VLOOKUP(A:A,[1]TDSheet!$A:$AA,27,0)</f>
        <v>#N/A</v>
      </c>
      <c r="AB83" s="13" t="e">
        <f>VLOOKUP(A:A,[1]TDSheet!$A:$AB,28,0)</f>
        <v>#N/A</v>
      </c>
      <c r="AC83" s="13">
        <f t="shared" si="16"/>
        <v>168.00000000000003</v>
      </c>
      <c r="AD83" s="13"/>
      <c r="AE83" s="13"/>
    </row>
    <row r="84" spans="1:31" s="1" customFormat="1" ht="11.1" customHeight="1" outlineLevel="1" x14ac:dyDescent="0.2">
      <c r="A84" s="7" t="s">
        <v>84</v>
      </c>
      <c r="B84" s="7" t="s">
        <v>8</v>
      </c>
      <c r="C84" s="8">
        <v>4726</v>
      </c>
      <c r="D84" s="8">
        <v>3106</v>
      </c>
      <c r="E84" s="8">
        <v>3087</v>
      </c>
      <c r="F84" s="8">
        <v>4427</v>
      </c>
      <c r="G84" s="1">
        <f>VLOOKUP(A:A,[1]TDSheet!$A:$G,7,0)</f>
        <v>0.35</v>
      </c>
      <c r="H84" s="1" t="e">
        <f>VLOOKUP(A:A,[1]TDSheet!$A:$H,8,0)</f>
        <v>#N/A</v>
      </c>
      <c r="I84" s="13">
        <f>VLOOKUP(A:A,[2]TDSheet!$A:$F,6,0)</f>
        <v>3177</v>
      </c>
      <c r="J84" s="13">
        <f t="shared" si="12"/>
        <v>-90</v>
      </c>
      <c r="K84" s="13">
        <f>VLOOKUP(A:A,[1]TDSheet!$A:$M,13,0)</f>
        <v>0</v>
      </c>
      <c r="L84" s="13">
        <f>VLOOKUP(A:A,[1]TDSheet!$A:$S,19,0)</f>
        <v>800</v>
      </c>
      <c r="M84" s="13"/>
      <c r="N84" s="13"/>
      <c r="O84" s="13"/>
      <c r="P84" s="13"/>
      <c r="Q84" s="13"/>
      <c r="R84" s="13">
        <f t="shared" si="13"/>
        <v>617.4</v>
      </c>
      <c r="S84" s="17">
        <v>800</v>
      </c>
      <c r="T84" s="18">
        <f t="shared" si="14"/>
        <v>9.7619047619047628</v>
      </c>
      <c r="U84" s="13">
        <f t="shared" si="15"/>
        <v>7.1703919663103335</v>
      </c>
      <c r="V84" s="13"/>
      <c r="W84" s="13"/>
      <c r="X84" s="13">
        <f>VLOOKUP(A:A,[1]TDSheet!$A:$X,24,0)</f>
        <v>1037.8</v>
      </c>
      <c r="Y84" s="13">
        <f>VLOOKUP(A:A,[1]TDSheet!$A:$Y,25,0)</f>
        <v>880.4</v>
      </c>
      <c r="Z84" s="13">
        <f>VLOOKUP(A:A,[3]TDSheet!$A:$D,4,0)</f>
        <v>624</v>
      </c>
      <c r="AA84" s="13" t="e">
        <f>VLOOKUP(A:A,[1]TDSheet!$A:$AA,27,0)</f>
        <v>#N/A</v>
      </c>
      <c r="AB84" s="13" t="e">
        <f>VLOOKUP(A:A,[1]TDSheet!$A:$AB,28,0)</f>
        <v>#N/A</v>
      </c>
      <c r="AC84" s="13">
        <f t="shared" si="16"/>
        <v>280</v>
      </c>
      <c r="AD84" s="13"/>
      <c r="AE84" s="13"/>
    </row>
    <row r="85" spans="1:31" s="1" customFormat="1" ht="11.1" customHeight="1" outlineLevel="1" x14ac:dyDescent="0.2">
      <c r="A85" s="7" t="s">
        <v>85</v>
      </c>
      <c r="B85" s="7" t="s">
        <v>8</v>
      </c>
      <c r="C85" s="8">
        <v>1007</v>
      </c>
      <c r="D85" s="8">
        <v>4519</v>
      </c>
      <c r="E85" s="8">
        <v>2724</v>
      </c>
      <c r="F85" s="8">
        <v>2710</v>
      </c>
      <c r="G85" s="1">
        <f>VLOOKUP(A:A,[1]TDSheet!$A:$G,7,0)</f>
        <v>0.28000000000000003</v>
      </c>
      <c r="H85" s="1" t="e">
        <f>VLOOKUP(A:A,[1]TDSheet!$A:$H,8,0)</f>
        <v>#N/A</v>
      </c>
      <c r="I85" s="13">
        <f>VLOOKUP(A:A,[2]TDSheet!$A:$F,6,0)</f>
        <v>2803</v>
      </c>
      <c r="J85" s="13">
        <f t="shared" si="12"/>
        <v>-79</v>
      </c>
      <c r="K85" s="13">
        <f>VLOOKUP(A:A,[1]TDSheet!$A:$M,13,0)</f>
        <v>0</v>
      </c>
      <c r="L85" s="13">
        <f>VLOOKUP(A:A,[1]TDSheet!$A:$S,19,0)</f>
        <v>1200</v>
      </c>
      <c r="M85" s="13"/>
      <c r="N85" s="13"/>
      <c r="O85" s="13"/>
      <c r="P85" s="13"/>
      <c r="Q85" s="13"/>
      <c r="R85" s="13">
        <f t="shared" si="13"/>
        <v>544.79999999999995</v>
      </c>
      <c r="S85" s="17">
        <v>1000</v>
      </c>
      <c r="T85" s="18">
        <f t="shared" si="14"/>
        <v>9.0124816446402356</v>
      </c>
      <c r="U85" s="13">
        <f t="shared" si="15"/>
        <v>4.9743024963289288</v>
      </c>
      <c r="V85" s="13"/>
      <c r="W85" s="13"/>
      <c r="X85" s="13">
        <f>VLOOKUP(A:A,[1]TDSheet!$A:$X,24,0)</f>
        <v>622.4</v>
      </c>
      <c r="Y85" s="13">
        <f>VLOOKUP(A:A,[1]TDSheet!$A:$Y,25,0)</f>
        <v>664.8</v>
      </c>
      <c r="Z85" s="13">
        <f>VLOOKUP(A:A,[3]TDSheet!$A:$D,4,0)</f>
        <v>631</v>
      </c>
      <c r="AA85" s="13" t="str">
        <f>VLOOKUP(A:A,[1]TDSheet!$A:$AA,27,0)</f>
        <v>???</v>
      </c>
      <c r="AB85" s="13" t="e">
        <f>VLOOKUP(A:A,[1]TDSheet!$A:$AB,28,0)</f>
        <v>#N/A</v>
      </c>
      <c r="AC85" s="13">
        <f t="shared" si="16"/>
        <v>280</v>
      </c>
      <c r="AD85" s="13"/>
      <c r="AE85" s="13"/>
    </row>
    <row r="86" spans="1:31" s="1" customFormat="1" ht="11.1" customHeight="1" outlineLevel="1" x14ac:dyDescent="0.2">
      <c r="A86" s="7" t="s">
        <v>86</v>
      </c>
      <c r="B86" s="7" t="s">
        <v>8</v>
      </c>
      <c r="C86" s="8">
        <v>2352</v>
      </c>
      <c r="D86" s="8">
        <v>4997</v>
      </c>
      <c r="E86" s="8">
        <v>3171</v>
      </c>
      <c r="F86" s="8">
        <v>4052</v>
      </c>
      <c r="G86" s="1">
        <f>VLOOKUP(A:A,[1]TDSheet!$A:$G,7,0)</f>
        <v>0.35</v>
      </c>
      <c r="H86" s="1" t="e">
        <f>VLOOKUP(A:A,[1]TDSheet!$A:$H,8,0)</f>
        <v>#N/A</v>
      </c>
      <c r="I86" s="13">
        <f>VLOOKUP(A:A,[2]TDSheet!$A:$F,6,0)</f>
        <v>3311</v>
      </c>
      <c r="J86" s="13">
        <f t="shared" si="12"/>
        <v>-140</v>
      </c>
      <c r="K86" s="13">
        <f>VLOOKUP(A:A,[1]TDSheet!$A:$M,13,0)</f>
        <v>600</v>
      </c>
      <c r="L86" s="13">
        <f>VLOOKUP(A:A,[1]TDSheet!$A:$S,19,0)</f>
        <v>600</v>
      </c>
      <c r="M86" s="13"/>
      <c r="N86" s="13"/>
      <c r="O86" s="13"/>
      <c r="P86" s="13"/>
      <c r="Q86" s="13"/>
      <c r="R86" s="13">
        <f t="shared" si="13"/>
        <v>634.20000000000005</v>
      </c>
      <c r="S86" s="17">
        <v>2200</v>
      </c>
      <c r="T86" s="18">
        <f t="shared" si="14"/>
        <v>11.750236518448439</v>
      </c>
      <c r="U86" s="13">
        <f t="shared" si="15"/>
        <v>6.3891516871649321</v>
      </c>
      <c r="V86" s="13"/>
      <c r="W86" s="13"/>
      <c r="X86" s="13">
        <f>VLOOKUP(A:A,[1]TDSheet!$A:$X,24,0)</f>
        <v>758</v>
      </c>
      <c r="Y86" s="13">
        <f>VLOOKUP(A:A,[1]TDSheet!$A:$Y,25,0)</f>
        <v>879.4</v>
      </c>
      <c r="Z86" s="13">
        <f>VLOOKUP(A:A,[3]TDSheet!$A:$D,4,0)</f>
        <v>665</v>
      </c>
      <c r="AA86" s="21" t="s">
        <v>119</v>
      </c>
      <c r="AB86" s="13" t="e">
        <f>VLOOKUP(A:A,[1]TDSheet!$A:$AB,28,0)</f>
        <v>#N/A</v>
      </c>
      <c r="AC86" s="13">
        <f t="shared" si="16"/>
        <v>770</v>
      </c>
      <c r="AD86" s="13"/>
      <c r="AE86" s="13"/>
    </row>
    <row r="87" spans="1:31" s="1" customFormat="1" ht="11.1" customHeight="1" outlineLevel="1" x14ac:dyDescent="0.2">
      <c r="A87" s="7" t="s">
        <v>87</v>
      </c>
      <c r="B87" s="7" t="s">
        <v>8</v>
      </c>
      <c r="C87" s="8">
        <v>409</v>
      </c>
      <c r="D87" s="8">
        <v>1168</v>
      </c>
      <c r="E87" s="8">
        <v>826</v>
      </c>
      <c r="F87" s="8">
        <v>714</v>
      </c>
      <c r="G87" s="1">
        <f>VLOOKUP(A:A,[1]TDSheet!$A:$G,7,0)</f>
        <v>0.28000000000000003</v>
      </c>
      <c r="H87" s="1" t="e">
        <f>VLOOKUP(A:A,[1]TDSheet!$A:$H,8,0)</f>
        <v>#N/A</v>
      </c>
      <c r="I87" s="13">
        <f>VLOOKUP(A:A,[2]TDSheet!$A:$F,6,0)</f>
        <v>928</v>
      </c>
      <c r="J87" s="13">
        <f t="shared" si="12"/>
        <v>-102</v>
      </c>
      <c r="K87" s="13">
        <f>VLOOKUP(A:A,[1]TDSheet!$A:$M,13,0)</f>
        <v>0</v>
      </c>
      <c r="L87" s="13">
        <f>VLOOKUP(A:A,[1]TDSheet!$A:$S,19,0)</f>
        <v>320</v>
      </c>
      <c r="M87" s="13"/>
      <c r="N87" s="13"/>
      <c r="O87" s="13"/>
      <c r="P87" s="13"/>
      <c r="Q87" s="13"/>
      <c r="R87" s="13">
        <f t="shared" si="13"/>
        <v>165.2</v>
      </c>
      <c r="S87" s="17">
        <v>200</v>
      </c>
      <c r="T87" s="18">
        <f t="shared" si="14"/>
        <v>7.469733656174335</v>
      </c>
      <c r="U87" s="13">
        <f t="shared" si="15"/>
        <v>4.3220338983050848</v>
      </c>
      <c r="V87" s="13"/>
      <c r="W87" s="13"/>
      <c r="X87" s="13">
        <f>VLOOKUP(A:A,[1]TDSheet!$A:$X,24,0)</f>
        <v>152.6</v>
      </c>
      <c r="Y87" s="13">
        <f>VLOOKUP(A:A,[1]TDSheet!$A:$Y,25,0)</f>
        <v>194.4</v>
      </c>
      <c r="Z87" s="13">
        <f>VLOOKUP(A:A,[3]TDSheet!$A:$D,4,0)</f>
        <v>213</v>
      </c>
      <c r="AA87" s="13" t="e">
        <f>VLOOKUP(A:A,[1]TDSheet!$A:$AA,27,0)</f>
        <v>#N/A</v>
      </c>
      <c r="AB87" s="13" t="e">
        <f>VLOOKUP(A:A,[1]TDSheet!$A:$AB,28,0)</f>
        <v>#N/A</v>
      </c>
      <c r="AC87" s="13">
        <f t="shared" si="16"/>
        <v>56.000000000000007</v>
      </c>
      <c r="AD87" s="13"/>
      <c r="AE87" s="13"/>
    </row>
    <row r="88" spans="1:31" s="1" customFormat="1" ht="11.1" customHeight="1" outlineLevel="1" x14ac:dyDescent="0.2">
      <c r="A88" s="7" t="s">
        <v>88</v>
      </c>
      <c r="B88" s="7" t="s">
        <v>8</v>
      </c>
      <c r="C88" s="8">
        <v>4149</v>
      </c>
      <c r="D88" s="8">
        <v>6576</v>
      </c>
      <c r="E88" s="8">
        <v>4061</v>
      </c>
      <c r="F88" s="8">
        <v>6476</v>
      </c>
      <c r="G88" s="1">
        <f>VLOOKUP(A:A,[1]TDSheet!$A:$G,7,0)</f>
        <v>0.35</v>
      </c>
      <c r="H88" s="1" t="e">
        <f>VLOOKUP(A:A,[1]TDSheet!$A:$H,8,0)</f>
        <v>#N/A</v>
      </c>
      <c r="I88" s="13">
        <f>VLOOKUP(A:A,[2]TDSheet!$A:$F,6,0)</f>
        <v>4297</v>
      </c>
      <c r="J88" s="13">
        <f t="shared" si="12"/>
        <v>-236</v>
      </c>
      <c r="K88" s="13">
        <f>VLOOKUP(A:A,[1]TDSheet!$A:$M,13,0)</f>
        <v>600</v>
      </c>
      <c r="L88" s="13">
        <f>VLOOKUP(A:A,[1]TDSheet!$A:$S,19,0)</f>
        <v>600</v>
      </c>
      <c r="M88" s="13"/>
      <c r="N88" s="13"/>
      <c r="O88" s="13"/>
      <c r="P88" s="13"/>
      <c r="Q88" s="13"/>
      <c r="R88" s="13">
        <f t="shared" si="13"/>
        <v>812.2</v>
      </c>
      <c r="S88" s="17">
        <v>2000</v>
      </c>
      <c r="T88" s="18">
        <f t="shared" si="14"/>
        <v>11.913321841910859</v>
      </c>
      <c r="U88" s="13">
        <f t="shared" si="15"/>
        <v>7.9734055651317401</v>
      </c>
      <c r="V88" s="13"/>
      <c r="W88" s="13"/>
      <c r="X88" s="13">
        <f>VLOOKUP(A:A,[1]TDSheet!$A:$X,24,0)</f>
        <v>1123</v>
      </c>
      <c r="Y88" s="13">
        <f>VLOOKUP(A:A,[1]TDSheet!$A:$Y,25,0)</f>
        <v>1260.8</v>
      </c>
      <c r="Z88" s="13">
        <f>VLOOKUP(A:A,[3]TDSheet!$A:$D,4,0)</f>
        <v>856</v>
      </c>
      <c r="AA88" s="21" t="s">
        <v>119</v>
      </c>
      <c r="AB88" s="13" t="e">
        <f>VLOOKUP(A:A,[1]TDSheet!$A:$AB,28,0)</f>
        <v>#N/A</v>
      </c>
      <c r="AC88" s="13">
        <f t="shared" si="16"/>
        <v>700</v>
      </c>
      <c r="AD88" s="13"/>
      <c r="AE8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2023-09-07T13:43:23Z</dcterms:modified>
</cp:coreProperties>
</file>