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7"/>
  <sheetViews>
    <sheetView tabSelected="1" zoomScale="87" zoomScaleNormal="87" workbookViewId="0">
      <pane ySplit="9" topLeftCell="A123" activePane="bottomLeft" state="frozen"/>
      <selection pane="bottomLeft" activeCell="M133" sqref="M13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5" t="n">
        <v>45428</v>
      </c>
      <c r="E3" s="7" t="inlineStr">
        <is>
          <t xml:space="preserve">Доставка: </t>
        </is>
      </c>
      <c r="F3" s="105" t="n"/>
      <c r="G3" s="105" t="n">
        <v>45431</v>
      </c>
      <c r="H3" s="103" t="n"/>
      <c r="I3" s="103" t="n"/>
      <c r="J3" s="104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RIGHT(D12:D133,4)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800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RIGHT(D20:D140,4)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RIGHT(D22:D140,4)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RIGHT(D23:D141,4)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50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RIGHT(D28:D147,4)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RIGHT(D30:D149,4)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8">
        <f>RIGHT(D31:D149,4)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>
        <v>80</v>
      </c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8">
        <f>RIGHT(D32:D150,4)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350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2000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8">
        <f>RIGHT(D34:D153,4)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220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8">
        <f>RIGHT(D35:D154,4)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8">
        <f>RIGHT(D36:D155,4)</f>
        <v/>
      </c>
      <c r="B36" s="27" t="inlineStr">
        <is>
          <t>К ЧАЮ Советское наследие вар н/о мгс</t>
        </is>
      </c>
      <c r="C36" s="31" t="inlineStr">
        <is>
          <t>КГ</t>
        </is>
      </c>
      <c r="D36" s="28" t="n">
        <v>1001015356259</v>
      </c>
      <c r="E36" s="24" t="n"/>
      <c r="F36" s="23" t="n">
        <v>0.5</v>
      </c>
      <c r="G36" s="23">
        <f>E36</f>
        <v/>
      </c>
      <c r="H36" s="14" t="n"/>
      <c r="I36" s="14" t="n">
        <v>30</v>
      </c>
      <c r="J36" s="40" t="n"/>
    </row>
    <row r="37" ht="16.5" customHeight="1" s="95">
      <c r="A37" s="98">
        <f>RIGHT(D37:D156,4)</f>
        <v/>
      </c>
      <c r="B37" s="27" t="inlineStr">
        <is>
          <t>ОСОБАЯ Коровино (в сетке) 0.5кг 8шт.</t>
        </is>
      </c>
      <c r="C37" s="34" t="inlineStr">
        <is>
          <t>ШТ</t>
        </is>
      </c>
      <c r="D37" s="28" t="n">
        <v>1001012816716</v>
      </c>
      <c r="E37" s="24" t="n">
        <v>400</v>
      </c>
      <c r="F37" s="23" t="n">
        <v>0.5</v>
      </c>
      <c r="G37" s="23">
        <f>E37*0.5</f>
        <v/>
      </c>
      <c r="H37" s="14" t="n"/>
      <c r="I37" s="14" t="n">
        <v>60</v>
      </c>
      <c r="J37" s="40" t="n"/>
    </row>
    <row r="38" ht="16.5" customHeight="1" s="95" thickBot="1">
      <c r="A38" s="98">
        <f>RIGHT(D38:D154,4)</f>
        <v/>
      </c>
      <c r="B38" s="27" t="inlineStr">
        <is>
          <t>ЭКСТРА Папа может вар п/о 0.4кг 8шт.</t>
        </is>
      </c>
      <c r="C38" s="34" t="inlineStr">
        <is>
          <t>ШТ</t>
        </is>
      </c>
      <c r="D38" s="28" t="n">
        <v>1001012506353</v>
      </c>
      <c r="E38" s="24" t="n">
        <v>1000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40" t="n"/>
    </row>
    <row r="39" ht="16.5" customHeight="1" s="95" thickBot="1" thickTop="1">
      <c r="A39" s="98">
        <f>RIGHT(D39:D155,4)</f>
        <v/>
      </c>
      <c r="B39" s="75" t="inlineStr">
        <is>
          <t>Сосиски</t>
        </is>
      </c>
      <c r="C39" s="75" t="n"/>
      <c r="D39" s="75" t="n"/>
      <c r="E39" s="75" t="n"/>
      <c r="F39" s="74" t="n"/>
      <c r="G39" s="75" t="n"/>
      <c r="H39" s="75" t="n"/>
      <c r="I39" s="75" t="n"/>
      <c r="J39" s="76" t="n"/>
    </row>
    <row r="40" ht="16.5" customFormat="1" customHeight="1" s="15" thickTop="1">
      <c r="A40" s="98">
        <f>RIGHT(D40:D157,4)</f>
        <v/>
      </c>
      <c r="B40" s="27" t="inlineStr">
        <is>
          <t>ГОВЯЖЬИ СН сос п/о мгс 1*6</t>
        </is>
      </c>
      <c r="C40" s="31" t="inlineStr">
        <is>
          <t>КГ</t>
        </is>
      </c>
      <c r="D40" s="28" t="n">
        <v>1001022296601</v>
      </c>
      <c r="E40" s="24" t="n">
        <v>60</v>
      </c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8">
        <f>RIGHT(D41:D158,4)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>
        <v>120</v>
      </c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8">
        <f>RIGHT(D42:D157,4)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8">
        <f>RIGHT(D43:D158,4)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RIGHT(D44:D159,4)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>
        <v>80</v>
      </c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8">
        <f>RIGHT(D45:D160,4)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8">
        <f>RIGHT(D46:D165,4)</f>
        <v/>
      </c>
      <c r="B46" s="27" t="inlineStr">
        <is>
          <t>МОЛОЧНЫЕ КЛАССИЧЕСКИЕ ПМ сос п/о мгс 2*4</t>
        </is>
      </c>
      <c r="C46" s="32" t="inlineStr">
        <is>
          <t>КГ</t>
        </is>
      </c>
      <c r="D46" s="28" t="n">
        <v>1001024976123</v>
      </c>
      <c r="E46" s="24" t="n">
        <v>350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8">
        <f>RIGHT(D47:D166,4)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>
        <v>40</v>
      </c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8">
        <f>RIGHT(D48:D170,4)</f>
        <v/>
      </c>
      <c r="B48" s="27" t="inlineStr">
        <is>
          <t>МОЛОЧНЫЕ ТРАДИЦ. сос п/о мгс 0,6кг_СНГ</t>
        </is>
      </c>
      <c r="C48" s="34" t="inlineStr">
        <is>
          <t>ШТ</t>
        </is>
      </c>
      <c r="D48" s="28" t="n">
        <v>1001020965982</v>
      </c>
      <c r="E48" s="24" t="n">
        <v>120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8">
        <f>RIGHT(D49:D171,4)</f>
        <v/>
      </c>
      <c r="B49" s="27" t="inlineStr">
        <is>
          <t>МОЛОЧНЫЕ ТРАДИЦ. сос п/о в/у 1/350_45с</t>
        </is>
      </c>
      <c r="C49" s="34" t="inlineStr">
        <is>
          <t>ШТ</t>
        </is>
      </c>
      <c r="D49" s="28" t="n">
        <v>1001020965976</v>
      </c>
      <c r="E49" s="24" t="n">
        <v>800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8">
        <f>RIGHT(D50:D171,4)</f>
        <v/>
      </c>
      <c r="B50" s="27" t="inlineStr">
        <is>
          <t>МОЛОЧНЫЕ ТРАДИЦ. сос п/о мгс 1*6_45с</t>
        </is>
      </c>
      <c r="C50" s="31" t="inlineStr">
        <is>
          <t>КГ</t>
        </is>
      </c>
      <c r="D50" s="28" t="n">
        <v>1001020965981</v>
      </c>
      <c r="E50" s="24" t="n">
        <v>120</v>
      </c>
      <c r="F50" s="23" t="n"/>
      <c r="G50" s="23">
        <f>E50*1</f>
        <v/>
      </c>
      <c r="H50" s="14" t="n"/>
      <c r="I50" s="14" t="n"/>
      <c r="J50" s="40" t="n"/>
    </row>
    <row r="51" ht="16.5" customFormat="1" customHeight="1" s="15">
      <c r="A51" s="98">
        <f>RIGHT(D51:D172,4)</f>
        <v/>
      </c>
      <c r="B51" s="71" t="inlineStr">
        <is>
          <t>МЯСНЫЕ Папа может сос п/о мгс 1.5*3</t>
        </is>
      </c>
      <c r="C51" s="31" t="inlineStr">
        <is>
          <t>КГ</t>
        </is>
      </c>
      <c r="D51" s="28" t="n">
        <v>1001022726303</v>
      </c>
      <c r="E51" s="24" t="n">
        <v>170</v>
      </c>
      <c r="F51" s="23" t="n">
        <v>1.066666666666667</v>
      </c>
      <c r="G51" s="23">
        <f>E51*1</f>
        <v/>
      </c>
      <c r="H51" s="14" t="n">
        <v>3.2</v>
      </c>
      <c r="I51" s="14" t="n">
        <v>45</v>
      </c>
      <c r="J51" s="40" t="n"/>
      <c r="K51" s="83" t="n"/>
    </row>
    <row r="52" ht="16.5" customFormat="1" customHeight="1" s="15">
      <c r="A52" s="98">
        <f>RIGHT(D52:D173,4)</f>
        <v/>
      </c>
      <c r="B52" s="71" t="inlineStr">
        <is>
          <t>МЯСНЫЕ С ГОВЯДИНОЙ ПМ сос п/о мгс 0.4кг</t>
        </is>
      </c>
      <c r="C52" s="34" t="inlineStr">
        <is>
          <t>ШТ</t>
        </is>
      </c>
      <c r="D52" s="28" t="n">
        <v>1001025506777</v>
      </c>
      <c r="E52" s="24" t="n">
        <v>600</v>
      </c>
      <c r="F52" s="23" t="n"/>
      <c r="G52" s="23">
        <f>E52*0.4</f>
        <v/>
      </c>
      <c r="H52" s="14" t="n"/>
      <c r="I52" s="14" t="n"/>
      <c r="J52" s="40" t="n"/>
      <c r="K52" s="83" t="n"/>
    </row>
    <row r="53" ht="16.5" customHeight="1" s="95">
      <c r="A53" s="98">
        <f>RIGHT(D53:D173,4)</f>
        <v/>
      </c>
      <c r="B53" s="46" t="inlineStr">
        <is>
          <t>СЛИВОЧНЫЕ ПМ сос п/о мгс 0,41кг 10шт.</t>
        </is>
      </c>
      <c r="C53" s="34" t="inlineStr">
        <is>
          <t>ШТ</t>
        </is>
      </c>
      <c r="D53" s="28" t="n">
        <v>1001022466726</v>
      </c>
      <c r="E53" s="24" t="n">
        <v>1500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95">
      <c r="A54" s="98">
        <f>RIGHT(D54:D174,4)</f>
        <v/>
      </c>
      <c r="B54" s="46" t="inlineStr">
        <is>
          <t>СЛИВОЧНЫЕ Папа может сос п/о мгс 2*2_45с</t>
        </is>
      </c>
      <c r="C54" s="31" t="inlineStr">
        <is>
          <t>КГ</t>
        </is>
      </c>
      <c r="D54" s="28" t="n">
        <v>1001022465820</v>
      </c>
      <c r="E54" s="24" t="n">
        <v>90</v>
      </c>
      <c r="F54" s="23" t="n"/>
      <c r="G54" s="23">
        <f>E54*1</f>
        <v/>
      </c>
      <c r="H54" s="14" t="n"/>
      <c r="I54" s="14" t="n">
        <v>45</v>
      </c>
      <c r="J54" s="40" t="n"/>
    </row>
    <row r="55" ht="16.5" customHeight="1" s="95">
      <c r="A55" s="98">
        <f>RIGHT(D55:D175,4)</f>
        <v/>
      </c>
      <c r="B55" s="46" t="inlineStr">
        <is>
          <t>СЛИВОЧНЫЕ СН сос п/о мгс 0.41кг 10шт.</t>
        </is>
      </c>
      <c r="C55" s="34" t="inlineStr">
        <is>
          <t>ШТ</t>
        </is>
      </c>
      <c r="D55" s="28" t="n">
        <v>1001020846751</v>
      </c>
      <c r="E55" s="24" t="n"/>
      <c r="F55" s="23" t="n"/>
      <c r="G55" s="23">
        <f>E55*0.41</f>
        <v/>
      </c>
      <c r="H55" s="14" t="n"/>
      <c r="I55" s="14" t="n"/>
      <c r="J55" s="40" t="n"/>
    </row>
    <row r="56" ht="16.5" customHeight="1" s="95">
      <c r="A56" s="98">
        <f>RIGHT(D56:D176,4)</f>
        <v/>
      </c>
      <c r="B56" s="46" t="inlineStr">
        <is>
          <t>СЛИВОЧНЫЕ СН сос п/о мгс 1*6</t>
        </is>
      </c>
      <c r="C56" s="31" t="inlineStr">
        <is>
          <t>КГ</t>
        </is>
      </c>
      <c r="D56" s="28" t="n">
        <v>1001020846563</v>
      </c>
      <c r="E56" s="24" t="n"/>
      <c r="F56" s="23" t="n"/>
      <c r="G56" s="23">
        <f>E56*1</f>
        <v/>
      </c>
      <c r="H56" s="14" t="n"/>
      <c r="I56" s="14" t="n"/>
      <c r="J56" s="40" t="n"/>
    </row>
    <row r="57" ht="16.5" customHeight="1" s="95">
      <c r="A57" s="98">
        <f>RIGHT(D57:D177,4)</f>
        <v/>
      </c>
      <c r="B57" s="46" t="inlineStr">
        <is>
          <t>СОСИСКА.РУ сос ц/о в/у 1/300 8шт.</t>
        </is>
      </c>
      <c r="C57" s="34" t="inlineStr">
        <is>
          <t>ШТ</t>
        </is>
      </c>
      <c r="D57" s="28" t="n">
        <v>1001020886646</v>
      </c>
      <c r="E57" s="24" t="n"/>
      <c r="F57" s="23" t="n"/>
      <c r="G57" s="23">
        <f>E57*0.3</f>
        <v/>
      </c>
      <c r="H57" s="14" t="n"/>
      <c r="I57" s="14" t="n"/>
      <c r="J57" s="40" t="n"/>
    </row>
    <row r="58" ht="16.5" customHeight="1" s="95">
      <c r="A58" s="98">
        <f>RIGHT(D58:D178,4)</f>
        <v/>
      </c>
      <c r="B58" s="46" t="inlineStr">
        <is>
          <t>МОЛОЧНЫЕ ТРАДИЦ. сос п/о в/у 1/360 (1+1)</t>
        </is>
      </c>
      <c r="C58" s="34" t="inlineStr">
        <is>
          <t>ШТ</t>
        </is>
      </c>
      <c r="D58" s="28" t="n">
        <v>1001020966144</v>
      </c>
      <c r="E58" s="24" t="n"/>
      <c r="F58" s="23" t="n">
        <v>0.36</v>
      </c>
      <c r="G58" s="23">
        <f>E58*0.36</f>
        <v/>
      </c>
      <c r="H58" s="14" t="n"/>
      <c r="I58" s="14" t="n">
        <v>45</v>
      </c>
      <c r="J58" s="40" t="n"/>
    </row>
    <row r="59" ht="16.5" customHeight="1" s="95">
      <c r="A59" s="98">
        <f>RIGHT(D59:D179,4)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3600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8">
        <f>RIGHT(D60:D180,4)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600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8">
        <f>RIGHT(D61:D181,4)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1400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8">
        <f>RIGHT(D62:D182,4)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20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RIGHT(D63:D183,4)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1200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RIGHT(D64:D184,4)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30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8">
        <f>RIGHT(D65:D185,4)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8">
        <f>RIGHT(D66:D186,4)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900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8">
        <f>RIGHT(D67:D179,4)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8">
        <f>RIGHT(D68:D180,4)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80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8">
        <f>RIGHT(D69:D183,4)</f>
        <v/>
      </c>
      <c r="B69" s="47" t="inlineStr">
        <is>
          <t>ШПИКАЧКИ ДОМАШНИЕ СН п/о мгс 0.4кг 8шт.</t>
        </is>
      </c>
      <c r="C69" s="34" t="inlineStr">
        <is>
          <t>ШТ</t>
        </is>
      </c>
      <c r="D69" s="28" t="n">
        <v>1001035326217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8">
        <f>RIGHT(D70:D185,4)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250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8">
        <f>RIGHT(D71:D186,4)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8">
        <f>RIGHT(D72:D187,4)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600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8">
        <f>RIGHT(D73:D188,4)</f>
        <v/>
      </c>
      <c r="B73" s="27" t="inlineStr">
        <is>
          <t xml:space="preserve"> АРОМАТНАЯ С ЧЕСНОЧКОМ СН в/к мтс 0.330кг</t>
        </is>
      </c>
      <c r="C73" s="34" t="inlineStr">
        <is>
          <t>ШТ</t>
        </is>
      </c>
      <c r="D73" s="28" t="n">
        <v>1001305256658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8">
        <f>RIGHT(D74:D188,4)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8">
        <f>RIGHT(D75:D189,4)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8">
        <f>RIGHT(D76:D191,4)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8">
        <f>RIGHT(D77:D192,4)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1200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8">
        <f>RIGHT(D78:D193,4)</f>
        <v/>
      </c>
      <c r="B78" s="27" t="inlineStr">
        <is>
          <t>БАЛЫКОВАЯ СН в/к в/у</t>
        </is>
      </c>
      <c r="C78" s="31" t="inlineStr">
        <is>
          <t>КГ</t>
        </is>
      </c>
      <c r="D78" s="28" t="n">
        <v>1001303636301</v>
      </c>
      <c r="E78" s="24" t="n"/>
      <c r="F78" s="23" t="n">
        <v>0.7</v>
      </c>
      <c r="G78" s="23">
        <f>E78</f>
        <v/>
      </c>
      <c r="H78" s="14" t="n"/>
      <c r="I78" s="14" t="n">
        <v>45</v>
      </c>
      <c r="J78" s="40" t="n"/>
    </row>
    <row r="79" ht="16.5" customHeight="1" s="95">
      <c r="A79" s="98">
        <f>RIGHT(D79:D194,4)</f>
        <v/>
      </c>
      <c r="B79" s="27" t="inlineStr">
        <is>
          <t>БАЛЫКОВАЯ СН в/к п/о 0.35кг 8шт</t>
        </is>
      </c>
      <c r="C79" s="34" t="inlineStr">
        <is>
          <t>ШТ</t>
        </is>
      </c>
      <c r="D79" s="28" t="n">
        <v>1001303636302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RIGHT(D80:D195,4)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1200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8">
        <f>RIGHT(D81:D196,4)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8">
        <f>RIGHT(D82:D197,4)</f>
        <v/>
      </c>
      <c r="B82" s="27" t="inlineStr">
        <is>
          <t>СЕРВЕЛАТ ОРЕХОВЫЙ СН в/к п/о 0,35кг 8шт</t>
        </is>
      </c>
      <c r="C82" s="34" t="inlineStr">
        <is>
          <t>ШТ</t>
        </is>
      </c>
      <c r="D82" s="28" t="n">
        <v>1001305196215</v>
      </c>
      <c r="E82" s="24" t="n"/>
      <c r="F82" s="23" t="n"/>
      <c r="G82" s="23">
        <f>E82*0.35</f>
        <v/>
      </c>
      <c r="H82" s="14" t="n"/>
      <c r="I82" s="14" t="n"/>
      <c r="J82" s="40" t="n"/>
    </row>
    <row r="83" ht="16.5" customHeight="1" s="95">
      <c r="A83" s="98">
        <f>RIGHT(D83:D198,4)</f>
        <v/>
      </c>
      <c r="B83" s="65" t="inlineStr">
        <is>
          <t>СЕРВЕЛАТ ОХОТНИЧИЙ в/к в/у срез 0.35кг</t>
        </is>
      </c>
      <c r="C83" s="34" t="inlineStr">
        <is>
          <t>ШТ</t>
        </is>
      </c>
      <c r="D83" s="28" t="n">
        <v>1001303986689</v>
      </c>
      <c r="E83" s="24" t="n">
        <v>2600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40" t="n"/>
    </row>
    <row r="84" ht="16.5" customHeight="1" s="95">
      <c r="A84" s="98">
        <f>RIGHT(D84:D199,4)</f>
        <v/>
      </c>
      <c r="B84" s="65" t="inlineStr">
        <is>
          <t>СЕРВЕЛАТ ФИНСКИЙ СН в/к в/у</t>
        </is>
      </c>
      <c r="C84" s="31" t="inlineStr">
        <is>
          <t>КГ</t>
        </is>
      </c>
      <c r="D84" s="28" t="n">
        <v>1001301876212</v>
      </c>
      <c r="E84" s="24" t="n"/>
      <c r="F84" s="23" t="n">
        <v>0.68</v>
      </c>
      <c r="G84" s="23">
        <f>E84*1</f>
        <v/>
      </c>
      <c r="H84" s="14" t="n"/>
      <c r="I84" s="14" t="n">
        <v>45</v>
      </c>
      <c r="J84" s="40" t="n"/>
    </row>
    <row r="85" ht="16.5" customHeight="1" s="95">
      <c r="A85" s="98">
        <f>RIGHT(D85:D200,4)</f>
        <v/>
      </c>
      <c r="B85" s="65" t="inlineStr">
        <is>
          <t>СЕРВЕЛАТ ОХОТНИЧИЙ в/к в/у</t>
        </is>
      </c>
      <c r="C85" s="31" t="inlineStr">
        <is>
          <t>КГ</t>
        </is>
      </c>
      <c r="D85" s="28" t="n">
        <v>1001053985341</v>
      </c>
      <c r="E85" s="24" t="n">
        <v>70</v>
      </c>
      <c r="F85" s="23" t="n">
        <v>0.7125</v>
      </c>
      <c r="G85" s="23">
        <f>E85*1</f>
        <v/>
      </c>
      <c r="H85" s="14" t="n">
        <v>5.7</v>
      </c>
      <c r="I85" s="14" t="n">
        <v>45</v>
      </c>
      <c r="J85" s="40" t="n"/>
    </row>
    <row r="86" ht="16.5" customHeight="1" s="95">
      <c r="A86" s="98">
        <f>RIGHT(D86:D201,4)</f>
        <v/>
      </c>
      <c r="B86" s="65" t="inlineStr">
        <is>
          <t>СЕРВЕЛАТ ПРИМА в/к в/у 0.28кг 8шт.</t>
        </is>
      </c>
      <c r="C86" s="34" t="inlineStr">
        <is>
          <t>ШТ</t>
        </is>
      </c>
      <c r="D86" s="28" t="n">
        <v>1001303056692</v>
      </c>
      <c r="E86" s="24" t="n">
        <v>200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40" t="n"/>
    </row>
    <row r="87" ht="16.5" customHeight="1" s="95">
      <c r="A87" s="98">
        <f>RIGHT(D87:D202,4)</f>
        <v/>
      </c>
      <c r="B87" s="65" t="inlineStr">
        <is>
          <t>МРАМОРНАЯ И БАЛЫКОВАЯ в/к с/н мгс 1/90</t>
        </is>
      </c>
      <c r="C87" s="34" t="inlineStr">
        <is>
          <t>ШТ</t>
        </is>
      </c>
      <c r="D87" s="28" t="n">
        <v>1001215576586</v>
      </c>
      <c r="E87" s="24" t="n">
        <v>40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RIGHT(D88:D200,4)</f>
        <v/>
      </c>
      <c r="B88" s="65" t="inlineStr">
        <is>
          <t>МЯСНОЕ АССОРТИ к/з с/н мгс 1/90 10шт.</t>
        </is>
      </c>
      <c r="C88" s="34" t="inlineStr">
        <is>
          <t>ШТ</t>
        </is>
      </c>
      <c r="D88" s="28" t="n">
        <v>1001225416228</v>
      </c>
      <c r="E88" s="24" t="n">
        <v>200</v>
      </c>
      <c r="F88" s="23" t="n"/>
      <c r="G88" s="23">
        <f>E88*0.09</f>
        <v/>
      </c>
      <c r="H88" s="14" t="n"/>
      <c r="I88" s="14" t="n"/>
      <c r="J88" s="40" t="n"/>
    </row>
    <row r="89" ht="16.5" customHeight="1" s="95">
      <c r="A89" s="98">
        <f>RIGHT(D89:D200,4)</f>
        <v/>
      </c>
      <c r="B89" s="27" t="inlineStr">
        <is>
          <t>СЕРВЕЛАТ ФИНСКИЙ в/к в/у_45с</t>
        </is>
      </c>
      <c r="C89" s="31" t="inlineStr">
        <is>
          <t>КГ</t>
        </is>
      </c>
      <c r="D89" s="28" t="n">
        <v>1001051875544</v>
      </c>
      <c r="E89" s="24" t="n">
        <v>550</v>
      </c>
      <c r="F89" s="23" t="n">
        <v>0.85</v>
      </c>
      <c r="G89" s="23">
        <f>E89*1</f>
        <v/>
      </c>
      <c r="H89" s="14" t="n">
        <v>5.1</v>
      </c>
      <c r="I89" s="14" t="n">
        <v>45</v>
      </c>
      <c r="J89" s="40" t="n"/>
    </row>
    <row r="90" ht="16.5" customHeight="1" s="95">
      <c r="A90" s="98">
        <f>RIGHT(D90:D201,4)</f>
        <v/>
      </c>
      <c r="B90" s="27" t="inlineStr">
        <is>
          <t>СЕРВЕЛАТ ФИНСКИЙ СН в/к п/о 0.35кг 8шт</t>
        </is>
      </c>
      <c r="C90" s="34" t="inlineStr">
        <is>
          <t>ШТ</t>
        </is>
      </c>
      <c r="D90" s="28" t="n">
        <v>1001301876213</v>
      </c>
      <c r="E90" s="24" t="n"/>
      <c r="F90" s="23" t="n"/>
      <c r="G90" s="23">
        <f>E90*0.35</f>
        <v/>
      </c>
      <c r="H90" s="14" t="n"/>
      <c r="I90" s="14" t="n"/>
      <c r="J90" s="40" t="n"/>
    </row>
    <row r="91" ht="15.75" customHeight="1" s="95" thickBot="1">
      <c r="A91" s="98">
        <f>RIGHT(D91:D202,4)</f>
        <v/>
      </c>
      <c r="B91" s="27" t="inlineStr">
        <is>
          <t>СЕРВЕЛАТ ФИНСКИЙ в/к в/у срез 0.35кг_45c</t>
        </is>
      </c>
      <c r="C91" s="37" t="inlineStr">
        <is>
          <t>ШТ</t>
        </is>
      </c>
      <c r="D91" s="28" t="n">
        <v>1001301876697</v>
      </c>
      <c r="E91" s="24" t="n">
        <v>2800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40" t="n"/>
    </row>
    <row r="92" ht="16.5" customHeight="1" s="95" thickBot="1" thickTop="1">
      <c r="A92" s="98">
        <f>RIGHT(D92:D203,4)</f>
        <v/>
      </c>
      <c r="B92" s="75" t="inlineStr">
        <is>
          <t>Сырокопченые колбасы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s="95" thickTop="1">
      <c r="A93" s="98">
        <f>RIGHT(D93:D204,4)</f>
        <v/>
      </c>
      <c r="B93" s="27" t="inlineStr">
        <is>
          <t>АРОМАТНАЯ Папа может с/к в/у 1/250 8шт.</t>
        </is>
      </c>
      <c r="C93" s="34" t="inlineStr">
        <is>
          <t>ШТ</t>
        </is>
      </c>
      <c r="D93" s="28" t="n">
        <v>1001061975706</v>
      </c>
      <c r="E93" s="24" t="n">
        <v>800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АРОМАТНАЯ с/к с/н в/у 1/100*8_60с</t>
        </is>
      </c>
      <c r="C94" s="34" t="inlineStr">
        <is>
          <t>ШТ</t>
        </is>
      </c>
      <c r="D94" s="28" t="n">
        <v>1001201976454</v>
      </c>
      <c r="E94" s="24" t="n">
        <v>700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40" t="n"/>
    </row>
    <row r="95" ht="16.5" customHeight="1" s="95">
      <c r="A95" s="98">
        <f>RIGHT(D95:D206,4)</f>
        <v/>
      </c>
      <c r="B95" s="27" t="inlineStr">
        <is>
          <t xml:space="preserve"> ИТАЛЬЯНСКОЕ АССОРТИ с/в с/н мгс 1/90</t>
        </is>
      </c>
      <c r="C95" s="34" t="inlineStr">
        <is>
          <t>ШТ</t>
        </is>
      </c>
      <c r="D95" s="28" t="n">
        <v>1001205386222</v>
      </c>
      <c r="E95" s="24" t="n">
        <v>40</v>
      </c>
      <c r="F95" s="23" t="n"/>
      <c r="G95" s="23">
        <f>E95*0.09</f>
        <v/>
      </c>
      <c r="H95" s="14" t="n"/>
      <c r="I95" s="14" t="n"/>
      <c r="J95" s="40" t="n"/>
    </row>
    <row r="96" ht="16.5" customHeight="1" s="95">
      <c r="A96" s="98">
        <f>RIGHT(D96:D207,4)</f>
        <v/>
      </c>
      <c r="B96" s="27" t="inlineStr">
        <is>
          <t xml:space="preserve"> ОХОТНИЧЬЯ Папа может с/к в/у 1/220 8шт.</t>
        </is>
      </c>
      <c r="C96" s="34" t="inlineStr">
        <is>
          <t>ШТ</t>
        </is>
      </c>
      <c r="D96" s="28" t="n">
        <v>1001060755931</v>
      </c>
      <c r="E96" s="24" t="n">
        <v>400</v>
      </c>
      <c r="F96" s="23" t="n">
        <v>0.22</v>
      </c>
      <c r="G96" s="23">
        <f>E96*0.22</f>
        <v/>
      </c>
      <c r="H96" s="14" t="n">
        <v>1.76</v>
      </c>
      <c r="I96" s="14" t="n">
        <v>120</v>
      </c>
      <c r="J96" s="40" t="n"/>
    </row>
    <row r="97" ht="16.5" customHeight="1" s="95">
      <c r="A97" s="98">
        <f>RIGHT(D97:D209,4)</f>
        <v/>
      </c>
      <c r="B97" s="27" t="inlineStr">
        <is>
          <t>ПОСОЛЬСКАЯ Папа может с/к в/у</t>
        </is>
      </c>
      <c r="C97" s="31" t="inlineStr">
        <is>
          <t>КГ</t>
        </is>
      </c>
      <c r="D97" s="28" t="n">
        <v>1001063145708</v>
      </c>
      <c r="E97" s="24" t="n">
        <v>20</v>
      </c>
      <c r="F97" s="23" t="n">
        <v>0.5125</v>
      </c>
      <c r="G97" s="23">
        <f>E97*1</f>
        <v/>
      </c>
      <c r="H97" s="14" t="n">
        <v>4.1</v>
      </c>
      <c r="I97" s="14" t="n">
        <v>120</v>
      </c>
      <c r="J97" s="40" t="n"/>
    </row>
    <row r="98" ht="16.5" customHeight="1" s="95">
      <c r="A98" s="98">
        <f>RIGHT(D98:D210,4)</f>
        <v/>
      </c>
      <c r="B98" s="27" t="inlineStr">
        <is>
          <t>ПОСОЛЬСКАЯ с/к с/н в/у 1/100 10шт.</t>
        </is>
      </c>
      <c r="C98" s="34" t="inlineStr">
        <is>
          <t>ШТ</t>
        </is>
      </c>
      <c r="D98" s="28" t="n">
        <v>1001203146555</v>
      </c>
      <c r="E98" s="24" t="n">
        <v>200</v>
      </c>
      <c r="F98" s="23" t="n"/>
      <c r="G98" s="23">
        <f>E98*0.1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САЛЯМИ ИТАЛЬЯНСКАЯ с/к в/у 1/250*8_120c</t>
        </is>
      </c>
      <c r="C99" s="34" t="inlineStr">
        <is>
          <t>ШТ</t>
        </is>
      </c>
      <c r="D99" s="28" t="n">
        <v>1001060764993</v>
      </c>
      <c r="E99" s="24" t="n">
        <v>600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САЛЯМИ МЕЛКОЗЕРНЕНАЯ с/к в/у 1/120_60с</t>
        </is>
      </c>
      <c r="C100" s="34" t="inlineStr">
        <is>
          <t>ШТ</t>
        </is>
      </c>
      <c r="D100" s="28" t="n">
        <v>1001193115682</v>
      </c>
      <c r="E100" s="24" t="n">
        <v>1800</v>
      </c>
      <c r="F100" s="23" t="n">
        <v>0.12</v>
      </c>
      <c r="G100" s="23">
        <f>E100*0.12</f>
        <v/>
      </c>
      <c r="H100" s="14" t="n">
        <v>0.96</v>
      </c>
      <c r="I100" s="14" t="n">
        <v>60</v>
      </c>
      <c r="J100" s="40" t="n"/>
    </row>
    <row r="101" ht="16.5" customHeight="1" s="95">
      <c r="A101" s="98">
        <f>RIGHT(D101:D216,4)</f>
        <v/>
      </c>
      <c r="B101" s="27" t="inlineStr">
        <is>
          <t>НЕАПОЛИТАНСКИЙ ДУЭТ с/к с/н мгс 1/90</t>
        </is>
      </c>
      <c r="C101" s="34" t="inlineStr">
        <is>
          <t>ШТ</t>
        </is>
      </c>
      <c r="D101" s="28" t="n">
        <v>1001205376221</v>
      </c>
      <c r="E101" s="24" t="n">
        <v>40</v>
      </c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8">
        <f>RIGHT(D102:D218,4)</f>
        <v/>
      </c>
      <c r="B102" s="27" t="inlineStr">
        <is>
          <t>ЭКСТРА Папа может с/к в/у_Л</t>
        </is>
      </c>
      <c r="C102" s="31" t="inlineStr">
        <is>
          <t>КГ</t>
        </is>
      </c>
      <c r="D102" s="28" t="n">
        <v>1001062504117</v>
      </c>
      <c r="E102" s="24" t="n">
        <v>70</v>
      </c>
      <c r="F102" s="23" t="n">
        <v>0.4875</v>
      </c>
      <c r="G102" s="23">
        <f>E102*1</f>
        <v/>
      </c>
      <c r="H102" s="14" t="n">
        <v>3.9</v>
      </c>
      <c r="I102" s="14" t="n">
        <v>120</v>
      </c>
      <c r="J102" s="40" t="n"/>
    </row>
    <row r="103" ht="16.5" customHeight="1" s="95">
      <c r="A103" s="98">
        <f>RIGHT(D103:D219,4)</f>
        <v/>
      </c>
      <c r="B103" s="27" t="inlineStr">
        <is>
          <t>ЭКСТРА Папа может с/к в/у 1/250 8шт.</t>
        </is>
      </c>
      <c r="C103" s="34" t="inlineStr">
        <is>
          <t>ШТ</t>
        </is>
      </c>
      <c r="D103" s="28" t="n">
        <v>1001062505483</v>
      </c>
      <c r="E103" s="24" t="n">
        <v>800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 thickBot="1">
      <c r="A104" s="98">
        <f>RIGHT(D104:D220,4)</f>
        <v/>
      </c>
      <c r="B104" s="27" t="inlineStr">
        <is>
          <t>ЭКСТРА Папа может с/к с/н в/у 1/100_60с</t>
        </is>
      </c>
      <c r="C104" s="34" t="inlineStr">
        <is>
          <t>ШТ</t>
        </is>
      </c>
      <c r="D104" s="28" t="n">
        <v>1001202506453</v>
      </c>
      <c r="E104" s="24" t="n">
        <v>840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40" t="n"/>
    </row>
    <row r="105" ht="16.5" customHeight="1" s="95" thickBot="1" thickTop="1">
      <c r="A105" s="98">
        <f>RIGHT(D105:D221,4)</f>
        <v/>
      </c>
      <c r="B105" s="75" t="inlineStr">
        <is>
          <t>Ветчины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5" thickTop="1">
      <c r="A106" s="98">
        <f>RIGHT(D106:D222,4)</f>
        <v/>
      </c>
      <c r="B106" s="29" t="inlineStr">
        <is>
          <t>ВЕТЧ.ЛЮБИТЕЛЬСКАЯ п/о</t>
        </is>
      </c>
      <c r="C106" s="33" t="inlineStr">
        <is>
          <t>КГ</t>
        </is>
      </c>
      <c r="D106" s="30" t="n">
        <v>1001092446756</v>
      </c>
      <c r="E106" s="24" t="n">
        <v>120</v>
      </c>
      <c r="F106" s="23" t="n">
        <v>1.525</v>
      </c>
      <c r="G106" s="23">
        <f>E106*1</f>
        <v/>
      </c>
      <c r="H106" s="14" t="n">
        <v>6.1</v>
      </c>
      <c r="I106" s="14" t="n">
        <v>60</v>
      </c>
      <c r="J106" s="40" t="n"/>
    </row>
    <row r="107" ht="16.5" customHeight="1" s="95">
      <c r="A107" s="98">
        <f>RIGHT(D107:D223,4)</f>
        <v/>
      </c>
      <c r="B107" s="29" t="inlineStr">
        <is>
          <t>ВЕТЧ.ЛЮБИТЕЛЬСКАЯ п/о 0.4кг</t>
        </is>
      </c>
      <c r="C107" s="38" t="inlineStr">
        <is>
          <t>ШТ</t>
        </is>
      </c>
      <c r="D107" s="81" t="n">
        <v>1001092444611</v>
      </c>
      <c r="E107" s="24" t="n"/>
      <c r="F107" s="23" t="n"/>
      <c r="G107" s="23">
        <f>E107*0.4</f>
        <v/>
      </c>
      <c r="H107" s="14" t="n"/>
      <c r="I107" s="14" t="n"/>
      <c r="J107" s="40" t="n"/>
    </row>
    <row r="108" ht="16.5" customHeight="1" s="95">
      <c r="A108" s="98">
        <f>RIGHT(D108:D224,4)</f>
        <v/>
      </c>
      <c r="B108" s="29" t="inlineStr">
        <is>
          <t>ВЕТЧ.КЛАССИЧЕСКАЯ СН п/о 0.8кг 4шт.</t>
        </is>
      </c>
      <c r="C108" s="38" t="inlineStr">
        <is>
          <t>ШТ</t>
        </is>
      </c>
      <c r="D108" s="81" t="n">
        <v>1001093956645</v>
      </c>
      <c r="E108" s="24" t="n"/>
      <c r="F108" s="23" t="n"/>
      <c r="G108" s="23">
        <f>E108*0.8</f>
        <v/>
      </c>
      <c r="H108" s="14" t="n"/>
      <c r="I108" s="14" t="n"/>
      <c r="J108" s="40" t="n"/>
    </row>
    <row r="109" ht="16.5" customHeight="1" s="95">
      <c r="A109" s="98">
        <f>RIGHT(D109:D225,4)</f>
        <v/>
      </c>
      <c r="B109" s="29" t="inlineStr">
        <is>
          <t xml:space="preserve">ВЕТЧ.МРАМОРНАЯ в/у_45с </t>
        </is>
      </c>
      <c r="C109" s="33" t="inlineStr">
        <is>
          <t>КГ</t>
        </is>
      </c>
      <c r="D109" s="81" t="n">
        <v>1001092436470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>
      <c r="A110" s="98">
        <f>RIGHT(D110:D225,4)</f>
        <v/>
      </c>
      <c r="B110" s="29" t="inlineStr">
        <is>
          <t>ВЕТЧ.ФИРМЕННАЯ С ИНДЕЙКОЙ п/о</t>
        </is>
      </c>
      <c r="C110" s="33" t="inlineStr">
        <is>
          <t>КГ</t>
        </is>
      </c>
      <c r="D110" s="81" t="n">
        <v>1001094966025</v>
      </c>
      <c r="E110" s="24" t="n"/>
      <c r="F110" s="23" t="n"/>
      <c r="G110" s="23">
        <f>E110*1</f>
        <v/>
      </c>
      <c r="H110" s="14" t="n"/>
      <c r="I110" s="14" t="n"/>
      <c r="J110" s="40" t="n"/>
    </row>
    <row r="111" ht="16.5" customHeight="1" s="95" thickBot="1">
      <c r="A111" s="98">
        <f>RIGHT(D111:D223,4)</f>
        <v/>
      </c>
      <c r="B111" s="27" t="inlineStr">
        <is>
          <t>ВЕТЧ.МЯСНАЯ Папа может п/о 0.4кг 8шт.</t>
        </is>
      </c>
      <c r="C111" s="38" t="inlineStr">
        <is>
          <t>ШТ</t>
        </is>
      </c>
      <c r="D111" s="52" t="n">
        <v>1001094053215</v>
      </c>
      <c r="E111" s="24" t="n">
        <v>80</v>
      </c>
      <c r="F111" s="23" t="n">
        <v>0.4</v>
      </c>
      <c r="G111" s="23">
        <f>E111*0.4</f>
        <v/>
      </c>
      <c r="H111" s="14" t="n">
        <v>3.2</v>
      </c>
      <c r="I111" s="14" t="n">
        <v>60</v>
      </c>
      <c r="J111" s="40" t="n"/>
    </row>
    <row r="112" ht="16.5" customHeight="1" s="95" thickBot="1" thickTop="1">
      <c r="A112" s="98">
        <f>RIGHT(D112:D226,4)</f>
        <v/>
      </c>
      <c r="B112" s="75" t="inlineStr">
        <is>
          <t>Копчености варенокопченые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Top="1">
      <c r="A113" s="98">
        <f>RIGHT(D113:D229,4)</f>
        <v/>
      </c>
      <c r="B113" s="48" t="inlineStr">
        <is>
          <t>СВИНИНА ДЕЛИКАТЕСНАЯ к/в мл/к в/у 0.3кг</t>
        </is>
      </c>
      <c r="C113" s="36" t="inlineStr">
        <is>
          <t>ШТ</t>
        </is>
      </c>
      <c r="D113" s="28" t="n">
        <v>1001082576281</v>
      </c>
      <c r="E113" s="24" t="n">
        <v>360</v>
      </c>
      <c r="F113" s="23" t="n">
        <v>0.3</v>
      </c>
      <c r="G113" s="23">
        <f>E113*0.3</f>
        <v/>
      </c>
      <c r="H113" s="14" t="n">
        <v>1.8</v>
      </c>
      <c r="I113" s="14" t="n">
        <v>30</v>
      </c>
      <c r="J113" s="40" t="n"/>
    </row>
    <row r="114" ht="16.5" customHeight="1" s="95">
      <c r="A114" s="98">
        <f>RIGHT(D114:D230,4)</f>
        <v/>
      </c>
      <c r="B114" s="48" t="inlineStr">
        <is>
          <t>БАЛЫК И ШЕЙКА с/в с/н мгс 1/90 10 шт</t>
        </is>
      </c>
      <c r="C114" s="36" t="inlineStr">
        <is>
          <t>ШТ</t>
        </is>
      </c>
      <c r="D114" s="28" t="n">
        <v>1001225406223</v>
      </c>
      <c r="E114" s="24" t="n"/>
      <c r="F114" s="23" t="n"/>
      <c r="G114" s="23">
        <f>E114*0.09</f>
        <v/>
      </c>
      <c r="H114" s="101" t="n"/>
      <c r="I114" s="101" t="n"/>
      <c r="J114" s="96" t="n"/>
      <c r="K114" s="83" t="n"/>
    </row>
    <row r="115" ht="16.5" customHeight="1" s="95" thickBot="1">
      <c r="A115" s="98">
        <f>RIGHT(D115:D230,4)</f>
        <v/>
      </c>
      <c r="B115" s="48" t="inlineStr">
        <is>
          <t xml:space="preserve">БЕКОН с/к с/н в/у 1/180 10шт. </t>
        </is>
      </c>
      <c r="C115" s="36" t="inlineStr">
        <is>
          <t>ШТ</t>
        </is>
      </c>
      <c r="D115" s="28" t="n">
        <v>1001233296445</v>
      </c>
      <c r="E115" s="24" t="n">
        <v>120</v>
      </c>
      <c r="F115" s="23" t="n"/>
      <c r="G115" s="23">
        <f>E115*0.18</f>
        <v/>
      </c>
      <c r="H115" s="101" t="n"/>
      <c r="I115" s="101" t="n"/>
      <c r="J115" s="96" t="n"/>
    </row>
    <row r="116" ht="16.5" customHeight="1" s="95" thickBot="1" thickTop="1">
      <c r="A116" s="98">
        <f>RIGHT(D116:D231,4)</f>
        <v/>
      </c>
      <c r="B116" s="75" t="inlineStr">
        <is>
          <t>Паштеты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Bot="1" thickTop="1">
      <c r="A117" s="98">
        <f>RIGHT(D117:D234,4)</f>
        <v/>
      </c>
      <c r="B117" s="75" t="inlineStr">
        <is>
          <t>Пельмени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5" thickTop="1">
      <c r="A118" s="98">
        <f>RIGHT(D118:D235,4)</f>
        <v/>
      </c>
      <c r="B118" s="48" t="inlineStr">
        <is>
          <t>ОСТАН.ТРАДИЦ. пельм кор.0.5кг зам._120с</t>
        </is>
      </c>
      <c r="C118" s="34" t="inlineStr">
        <is>
          <t>ШТ</t>
        </is>
      </c>
      <c r="D118" s="28" t="n">
        <v>1002112606314</v>
      </c>
      <c r="E118" s="24" t="n"/>
      <c r="F118" s="23" t="n">
        <v>0.5</v>
      </c>
      <c r="G118" s="23">
        <f>E118*0.5</f>
        <v/>
      </c>
      <c r="H118" s="14" t="n">
        <v>8</v>
      </c>
      <c r="I118" s="73" t="n">
        <v>120</v>
      </c>
      <c r="J118" s="40" t="n"/>
    </row>
    <row r="119" ht="16.5" customHeight="1" s="95">
      <c r="A119" s="98">
        <f>RIGHT(D119:D236,4)</f>
        <v/>
      </c>
      <c r="B119" s="48" t="inlineStr">
        <is>
          <t xml:space="preserve">ПЕЛЬМ.С АДЖИКОЙ пл.0.45кг зам. </t>
        </is>
      </c>
      <c r="C119" s="34" t="inlineStr">
        <is>
          <t>ШТ</t>
        </is>
      </c>
      <c r="D119" s="28" t="n">
        <v>1002115036155</v>
      </c>
      <c r="E119" s="24" t="n"/>
      <c r="F119" s="23" t="n"/>
      <c r="G119" s="23">
        <f>E119*0.45</f>
        <v/>
      </c>
      <c r="H119" s="14" t="n"/>
      <c r="I119" s="73" t="n"/>
      <c r="J119" s="40" t="n"/>
    </row>
    <row r="120" ht="16.5" customHeight="1" s="95">
      <c r="A120" s="98">
        <f>RIGHT(D120:D237,4)</f>
        <v/>
      </c>
      <c r="B120" s="48" t="inlineStr">
        <is>
          <t xml:space="preserve">ПЕЛЬМ.С БЕЛ.ГРИБАМИ пл.0.45кг зам. </t>
        </is>
      </c>
      <c r="C120" s="34" t="inlineStr">
        <is>
          <t>ШТ</t>
        </is>
      </c>
      <c r="D120" s="28" t="n">
        <v>1002115056157</v>
      </c>
      <c r="E120" s="24" t="n"/>
      <c r="F120" s="23" t="n"/>
      <c r="G120" s="23">
        <f>E120*0.45</f>
        <v/>
      </c>
      <c r="H120" s="14" t="n"/>
      <c r="I120" s="73" t="n"/>
      <c r="J120" s="40" t="n"/>
    </row>
    <row r="121" ht="16.5" customHeight="1" s="95" thickBot="1">
      <c r="A121" s="98">
        <f>RIGHT(D121:D236,4)</f>
        <v/>
      </c>
      <c r="B121" s="48" t="inlineStr">
        <is>
          <t>ОСТАН.ТРАДИЦ.пельм пл.0.9кг зам._120с</t>
        </is>
      </c>
      <c r="C121" s="37" t="inlineStr">
        <is>
          <t>ШТ</t>
        </is>
      </c>
      <c r="D121" s="28" t="n">
        <v>1002112606313</v>
      </c>
      <c r="E121" s="24" t="n"/>
      <c r="F121" s="23" t="n">
        <v>0.9</v>
      </c>
      <c r="G121" s="23">
        <f>E121*0.9</f>
        <v/>
      </c>
      <c r="H121" s="14" t="n">
        <v>9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Полуфабрикаты с картофелем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8">
        <f>RIGHT(D123:D238,4)</f>
        <v/>
      </c>
      <c r="B123" s="48" t="inlineStr">
        <is>
          <t>С КАРТОФЕЛЕМ вареники кор.0.5кг зам_120</t>
        </is>
      </c>
      <c r="C123" s="37" t="inlineStr">
        <is>
          <t>ШТ</t>
        </is>
      </c>
      <c r="D123" s="28" t="n">
        <v>1002151784945</v>
      </c>
      <c r="E123" s="24" t="n"/>
      <c r="F123" s="23" t="n">
        <v>0.5</v>
      </c>
      <c r="G123" s="23">
        <f>E123*0.5</f>
        <v/>
      </c>
      <c r="H123" s="14" t="n">
        <v>8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Блины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Format="1" customHeight="1" s="91" thickBot="1" thickTop="1">
      <c r="A125" s="98">
        <f>RIGHT(D125:D240,4)</f>
        <v/>
      </c>
      <c r="B125" s="92" t="inlineStr">
        <is>
          <t>С КУРИЦЕЙ И ГРИБАМИ 1/420 10шт.зам.</t>
        </is>
      </c>
      <c r="C125" s="93" t="inlineStr">
        <is>
          <t>ШТ</t>
        </is>
      </c>
      <c r="D125" s="86" t="n">
        <v>1002133974956</v>
      </c>
      <c r="E125" s="87" t="n"/>
      <c r="F125" s="88" t="n">
        <v>0.42</v>
      </c>
      <c r="G125" s="88">
        <f>E125*0.42</f>
        <v/>
      </c>
      <c r="H125" s="89" t="n">
        <v>4.2</v>
      </c>
      <c r="I125" s="94" t="n">
        <v>120</v>
      </c>
      <c r="J125" s="89" t="n"/>
      <c r="K125" s="90" t="n"/>
    </row>
    <row r="126" ht="16.5" customHeight="1" s="95" thickTop="1">
      <c r="A126" s="98">
        <f>RIGHT(D126:D241,4)</f>
        <v/>
      </c>
      <c r="B126" s="48" t="inlineStr">
        <is>
          <t>БЛИНЧ.С МЯСОМ пл.1/420 10шт.зам.</t>
        </is>
      </c>
      <c r="C126" s="34" t="inlineStr">
        <is>
          <t>ШТ</t>
        </is>
      </c>
      <c r="D126" s="28" t="n">
        <v>1002131151762</v>
      </c>
      <c r="E126" s="24" t="n"/>
      <c r="F126" s="23" t="n">
        <v>0.42</v>
      </c>
      <c r="G126" s="23">
        <f>E126*0.42</f>
        <v/>
      </c>
      <c r="H126" s="14" t="n">
        <v>4.2</v>
      </c>
      <c r="I126" s="73" t="n">
        <v>120</v>
      </c>
      <c r="J126" s="40" t="n"/>
    </row>
    <row r="127" ht="16.5" customHeight="1" s="95" thickBot="1">
      <c r="A127" s="98">
        <f>RIGHT(D127:D242,4)</f>
        <v/>
      </c>
      <c r="B127" s="48" t="inlineStr">
        <is>
          <t>БЛИНЧ. С ТВОРОГОМ 1/420 12шт.зам.</t>
        </is>
      </c>
      <c r="C127" s="37" t="inlineStr">
        <is>
          <t>ШТ</t>
        </is>
      </c>
      <c r="D127" s="28" t="n">
        <v>1002131181764</v>
      </c>
      <c r="E127" s="24" t="n"/>
      <c r="F127" s="23" t="n">
        <v>0.42</v>
      </c>
      <c r="G127" s="23">
        <f>E127*0.42</f>
        <v/>
      </c>
      <c r="H127" s="14" t="n">
        <v>4.2</v>
      </c>
      <c r="I127" s="73" t="n">
        <v>120</v>
      </c>
      <c r="J127" s="40" t="n"/>
    </row>
    <row r="128" ht="16.5" customHeight="1" s="95" thickBot="1" thickTop="1">
      <c r="A128" s="98">
        <f>RIGHT(D128:D243,4)</f>
        <v/>
      </c>
      <c r="B128" s="75" t="inlineStr">
        <is>
          <t>Консервы мясные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8">
        <f>RIGHT(D129:D244,4)</f>
        <v/>
      </c>
      <c r="B129" s="75" t="inlineStr">
        <is>
          <t>Мясокостные замороженные</t>
        </is>
      </c>
      <c r="C129" s="75" t="n"/>
      <c r="D129" s="75" t="n"/>
      <c r="E129" s="75" t="n"/>
      <c r="F129" s="74" t="n"/>
      <c r="G129" s="75" t="n"/>
      <c r="H129" s="75" t="n"/>
      <c r="I129" s="75" t="n"/>
      <c r="J129" s="76" t="n"/>
    </row>
    <row r="130" ht="16.5" customHeight="1" s="95" thickBot="1" thickTop="1">
      <c r="A130" s="98">
        <f>RIGHT(D130:D245,4)</f>
        <v/>
      </c>
      <c r="B130" s="48" t="inlineStr">
        <is>
          <t xml:space="preserve"> РАГУ СВИНОЕ 1кг 8шт.зам_120с </t>
        </is>
      </c>
      <c r="C130" s="37" t="inlineStr">
        <is>
          <t>ШТ</t>
        </is>
      </c>
      <c r="D130" s="69" t="inlineStr">
        <is>
          <t>1002162156004</t>
        </is>
      </c>
      <c r="E130" s="24" t="n"/>
      <c r="F130" s="23" t="n">
        <v>1</v>
      </c>
      <c r="G130" s="23">
        <f>E130*1</f>
        <v/>
      </c>
      <c r="H130" s="14" t="n">
        <v>8</v>
      </c>
      <c r="I130" s="73" t="n">
        <v>120</v>
      </c>
      <c r="J130" s="40" t="n"/>
    </row>
    <row r="131" ht="15.75" customHeight="1" s="95" thickTop="1">
      <c r="A131" s="98">
        <f>RIGHT(D131:D246,4)</f>
        <v/>
      </c>
      <c r="B131" s="48" t="inlineStr">
        <is>
          <t>ШАШЛЫК ИЗ СВИНИНЫ зам.</t>
        </is>
      </c>
      <c r="C131" s="31" t="inlineStr">
        <is>
          <t>КГ</t>
        </is>
      </c>
      <c r="D131" s="69" t="inlineStr">
        <is>
          <t>1002162215417</t>
        </is>
      </c>
      <c r="E131" s="24" t="n"/>
      <c r="F131" s="23" t="n">
        <v>2</v>
      </c>
      <c r="G131" s="23">
        <f>E131*1</f>
        <v/>
      </c>
      <c r="H131" s="14" t="n">
        <v>6</v>
      </c>
      <c r="I131" s="73" t="n">
        <v>90</v>
      </c>
      <c r="J131" s="40" t="n"/>
    </row>
    <row r="132" ht="15.75" customHeight="1" s="95" thickBot="1">
      <c r="A132" s="98">
        <f>RIGHT(D132:D247,4)</f>
        <v/>
      </c>
      <c r="B132" s="48" t="inlineStr">
        <is>
          <t>РЕБРЫШКИ ОБЫКНОВЕННЫЕ 1кг 12шт.зам.</t>
        </is>
      </c>
      <c r="C132" s="37" t="inlineStr">
        <is>
          <t>ШТ</t>
        </is>
      </c>
      <c r="D132" s="70" t="inlineStr">
        <is>
          <t>1002162166019</t>
        </is>
      </c>
      <c r="E132" s="24" t="n"/>
      <c r="F132" s="23" t="n">
        <v>1</v>
      </c>
      <c r="G132" s="23">
        <f>E132*1</f>
        <v/>
      </c>
      <c r="H132" s="14" t="n">
        <v>12</v>
      </c>
      <c r="I132" s="73" t="n">
        <v>120</v>
      </c>
      <c r="J132" s="40" t="n"/>
    </row>
    <row r="133" ht="16.5" customHeight="1" s="95" thickBot="1" thickTop="1">
      <c r="A133" s="78" t="n"/>
      <c r="B133" s="78" t="inlineStr">
        <is>
          <t>ВСЕГО:</t>
        </is>
      </c>
      <c r="C133" s="16" t="n"/>
      <c r="D133" s="49" t="n"/>
      <c r="E133" s="17">
        <f>SUM(E5:E132)</f>
        <v/>
      </c>
      <c r="F133" s="17">
        <f>SUM(F10:F132)</f>
        <v/>
      </c>
      <c r="G133" s="17">
        <f>SUM(G11:G132)</f>
        <v/>
      </c>
      <c r="H133" s="17">
        <f>SUM(H10:H129)</f>
        <v/>
      </c>
      <c r="I133" s="17" t="n"/>
      <c r="J133" s="17" t="n"/>
    </row>
    <row r="134" ht="15.75" customHeight="1" s="95" thickTop="1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</sheetData>
  <autoFilter ref="A9:J133"/>
  <mergeCells count="2">
    <mergeCell ref="E1:J1"/>
    <mergeCell ref="G3:J3"/>
  </mergeCells>
  <dataValidations disablePrompts="1" count="2">
    <dataValidation sqref="B126" showDropDown="0" showInputMessage="1" showErrorMessage="1" allowBlank="0" type="textLength" operator="lessThanOrEqual">
      <formula1>40</formula1>
    </dataValidation>
    <dataValidation sqref="D130:D13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2024-05-14T11:46:21Z</dcterms:modified>
  <cp:lastModifiedBy>Uaer4</cp:lastModifiedBy>
  <cp:lastPrinted>2023-11-08T08:22:20Z</cp:lastPrinted>
</cp:coreProperties>
</file>