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6BBF90C5-1DDD-4BD7-BF58-B3E1D7B9AB2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" i="1"/>
  <c r="AE5" i="1" l="1"/>
  <c r="AD88" i="1"/>
  <c r="AD87" i="1"/>
  <c r="AD86" i="1"/>
  <c r="AD85" i="1"/>
  <c r="AD84" i="1"/>
  <c r="AD82" i="1"/>
  <c r="AD78" i="1"/>
  <c r="AD76" i="1"/>
  <c r="AD63" i="1"/>
  <c r="AD57" i="1"/>
  <c r="AD54" i="1"/>
  <c r="AD52" i="1"/>
  <c r="AD47" i="1"/>
  <c r="AD45" i="1"/>
  <c r="AD38" i="1"/>
  <c r="AD34" i="1"/>
  <c r="AD30" i="1"/>
  <c r="AD28" i="1"/>
  <c r="AD26" i="1"/>
  <c r="AD25" i="1"/>
  <c r="AD23" i="1"/>
  <c r="AD22" i="1"/>
  <c r="AD13" i="1"/>
  <c r="AD11" i="1"/>
  <c r="AD8" i="1"/>
  <c r="R83" i="1"/>
  <c r="R73" i="1"/>
  <c r="AD68" i="1"/>
  <c r="R51" i="1"/>
  <c r="R49" i="1"/>
  <c r="R48" i="1"/>
  <c r="R43" i="1"/>
  <c r="R39" i="1"/>
  <c r="R33" i="1"/>
  <c r="R32" i="1"/>
  <c r="R31" i="1"/>
  <c r="R27" i="1"/>
  <c r="R21" i="1"/>
  <c r="R20" i="1"/>
  <c r="R19" i="1"/>
  <c r="R18" i="1"/>
  <c r="AD10" i="1"/>
  <c r="R6" i="1"/>
  <c r="AD19" i="1" l="1"/>
  <c r="AD21" i="1"/>
  <c r="AD31" i="1"/>
  <c r="AD33" i="1"/>
  <c r="AD43" i="1"/>
  <c r="AD49" i="1"/>
  <c r="AD83" i="1"/>
  <c r="AD6" i="1"/>
  <c r="AD18" i="1"/>
  <c r="AD20" i="1"/>
  <c r="AD27" i="1"/>
  <c r="AD32" i="1"/>
  <c r="AD39" i="1"/>
  <c r="AD48" i="1"/>
  <c r="AD51" i="1"/>
  <c r="AD7" i="1"/>
  <c r="AD12" i="1"/>
  <c r="AD73" i="1"/>
  <c r="AD75" i="1"/>
  <c r="AG10" i="1"/>
  <c r="AG7" i="1"/>
  <c r="AG8" i="1"/>
  <c r="AG9" i="1"/>
  <c r="AG12" i="1"/>
  <c r="AG18" i="1"/>
  <c r="AG19" i="1"/>
  <c r="AG20" i="1"/>
  <c r="AG21" i="1"/>
  <c r="AG24" i="1"/>
  <c r="AG27" i="1"/>
  <c r="AG29" i="1"/>
  <c r="AG31" i="1"/>
  <c r="AG32" i="1"/>
  <c r="AG33" i="1"/>
  <c r="AG34" i="1"/>
  <c r="AG35" i="1"/>
  <c r="AG36" i="1"/>
  <c r="AG37" i="1"/>
  <c r="AG39" i="1"/>
  <c r="AG41" i="1"/>
  <c r="AG42" i="1"/>
  <c r="AG43" i="1"/>
  <c r="AG44" i="1"/>
  <c r="AG46" i="1"/>
  <c r="AG47" i="1"/>
  <c r="AG48" i="1"/>
  <c r="AG49" i="1"/>
  <c r="AG51" i="1"/>
  <c r="AG53" i="1"/>
  <c r="AG56" i="1"/>
  <c r="AG57" i="1"/>
  <c r="AG60" i="1"/>
  <c r="AG61" i="1"/>
  <c r="AG62" i="1"/>
  <c r="AG65" i="1"/>
  <c r="AG67" i="1"/>
  <c r="AG68" i="1"/>
  <c r="AG73" i="1"/>
  <c r="AG75" i="1"/>
  <c r="AG78" i="1"/>
  <c r="AG79" i="1"/>
  <c r="AG81" i="1"/>
  <c r="AG83" i="1"/>
  <c r="AG84" i="1"/>
  <c r="AG85" i="1"/>
  <c r="AG86" i="1"/>
  <c r="AG89" i="1"/>
  <c r="AG90" i="1"/>
  <c r="AG91" i="1"/>
  <c r="AG6" i="1"/>
  <c r="F38" i="1"/>
  <c r="E38" i="1"/>
  <c r="F77" i="1"/>
  <c r="E77" i="1"/>
  <c r="F76" i="1"/>
  <c r="E76" i="1"/>
  <c r="V77" i="1" l="1"/>
  <c r="AG38" i="1"/>
  <c r="P7" i="1"/>
  <c r="V7" i="1" s="1"/>
  <c r="P8" i="1"/>
  <c r="V8" i="1" s="1"/>
  <c r="P9" i="1"/>
  <c r="W9" i="1" s="1"/>
  <c r="P10" i="1"/>
  <c r="V10" i="1" s="1"/>
  <c r="P11" i="1"/>
  <c r="V11" i="1" s="1"/>
  <c r="P12" i="1"/>
  <c r="V12" i="1" s="1"/>
  <c r="P13" i="1"/>
  <c r="V13" i="1" s="1"/>
  <c r="P14" i="1"/>
  <c r="P15" i="1"/>
  <c r="Q15" i="1" s="1"/>
  <c r="P16" i="1"/>
  <c r="Q16" i="1" s="1"/>
  <c r="P17" i="1"/>
  <c r="Q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W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W35" i="1" s="1"/>
  <c r="P36" i="1"/>
  <c r="V36" i="1" s="1"/>
  <c r="P37" i="1"/>
  <c r="W37" i="1" s="1"/>
  <c r="P38" i="1"/>
  <c r="V38" i="1" s="1"/>
  <c r="P39" i="1"/>
  <c r="V39" i="1" s="1"/>
  <c r="P40" i="1"/>
  <c r="P41" i="1"/>
  <c r="W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P51" i="1"/>
  <c r="V51" i="1" s="1"/>
  <c r="P52" i="1"/>
  <c r="V52" i="1" s="1"/>
  <c r="P53" i="1"/>
  <c r="W53" i="1" s="1"/>
  <c r="P54" i="1"/>
  <c r="V54" i="1" s="1"/>
  <c r="P55" i="1"/>
  <c r="Q55" i="1" s="1"/>
  <c r="P56" i="1"/>
  <c r="V56" i="1" s="1"/>
  <c r="P57" i="1"/>
  <c r="V57" i="1" s="1"/>
  <c r="P58" i="1"/>
  <c r="P59" i="1"/>
  <c r="Q59" i="1" s="1"/>
  <c r="P60" i="1"/>
  <c r="V60" i="1" s="1"/>
  <c r="P61" i="1"/>
  <c r="W61" i="1" s="1"/>
  <c r="P62" i="1"/>
  <c r="V62" i="1" s="1"/>
  <c r="P63" i="1"/>
  <c r="V63" i="1" s="1"/>
  <c r="P64" i="1"/>
  <c r="Q64" i="1" s="1"/>
  <c r="P65" i="1"/>
  <c r="W65" i="1" s="1"/>
  <c r="P66" i="1"/>
  <c r="P67" i="1"/>
  <c r="W67" i="1" s="1"/>
  <c r="P68" i="1"/>
  <c r="V68" i="1" s="1"/>
  <c r="P69" i="1"/>
  <c r="P70" i="1"/>
  <c r="P71" i="1"/>
  <c r="P72" i="1"/>
  <c r="P73" i="1"/>
  <c r="V73" i="1" s="1"/>
  <c r="P74" i="1"/>
  <c r="P75" i="1"/>
  <c r="V75" i="1" s="1"/>
  <c r="P76" i="1"/>
  <c r="Q76" i="1" s="1"/>
  <c r="AG76" i="1" s="1"/>
  <c r="P77" i="1"/>
  <c r="Q77" i="1" s="1"/>
  <c r="AD77" i="1" s="1"/>
  <c r="P78" i="1"/>
  <c r="V78" i="1" s="1"/>
  <c r="P79" i="1"/>
  <c r="W79" i="1" s="1"/>
  <c r="P80" i="1"/>
  <c r="Q80" i="1" s="1"/>
  <c r="P81" i="1"/>
  <c r="W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W89" i="1" s="1"/>
  <c r="P90" i="1"/>
  <c r="V90" i="1" s="1"/>
  <c r="P91" i="1"/>
  <c r="W91" i="1" s="1"/>
  <c r="P6" i="1"/>
  <c r="V6" i="1" s="1"/>
  <c r="N5" i="1"/>
  <c r="AD91" i="1"/>
  <c r="AD90" i="1"/>
  <c r="AD89" i="1"/>
  <c r="AD81" i="1"/>
  <c r="AD79" i="1"/>
  <c r="AD67" i="1"/>
  <c r="AD65" i="1"/>
  <c r="AD62" i="1"/>
  <c r="AD61" i="1"/>
  <c r="AD60" i="1"/>
  <c r="AD56" i="1"/>
  <c r="AD53" i="1"/>
  <c r="AD46" i="1"/>
  <c r="AD44" i="1"/>
  <c r="AD42" i="1"/>
  <c r="AD41" i="1"/>
  <c r="AD37" i="1"/>
  <c r="AD36" i="1"/>
  <c r="AD35" i="1"/>
  <c r="AD29" i="1"/>
  <c r="AD24" i="1"/>
  <c r="AD9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M5" i="1"/>
  <c r="L5" i="1"/>
  <c r="J5" i="1"/>
  <c r="F5" i="1"/>
  <c r="E5" i="1"/>
  <c r="Q74" i="1" l="1"/>
  <c r="V74" i="1"/>
  <c r="Q72" i="1"/>
  <c r="V72" i="1"/>
  <c r="Q70" i="1"/>
  <c r="V70" i="1"/>
  <c r="Q66" i="1"/>
  <c r="V66" i="1"/>
  <c r="Q58" i="1"/>
  <c r="V58" i="1"/>
  <c r="Q50" i="1"/>
  <c r="V50" i="1"/>
  <c r="Q40" i="1"/>
  <c r="V40" i="1"/>
  <c r="Q14" i="1"/>
  <c r="V14" i="1"/>
  <c r="Q71" i="1"/>
  <c r="V71" i="1"/>
  <c r="Q69" i="1"/>
  <c r="V69" i="1"/>
  <c r="V76" i="1"/>
  <c r="Q87" i="1"/>
  <c r="AG87" i="1" s="1"/>
  <c r="AG71" i="1"/>
  <c r="AG69" i="1"/>
  <c r="Q63" i="1"/>
  <c r="AG63" i="1" s="1"/>
  <c r="AG59" i="1"/>
  <c r="R59" i="1"/>
  <c r="V59" i="1" s="1"/>
  <c r="AG55" i="1"/>
  <c r="R55" i="1"/>
  <c r="V55" i="1" s="1"/>
  <c r="Q45" i="1"/>
  <c r="AG45" i="1" s="1"/>
  <c r="Q25" i="1"/>
  <c r="AG25" i="1" s="1"/>
  <c r="Q23" i="1"/>
  <c r="AG23" i="1" s="1"/>
  <c r="AG17" i="1"/>
  <c r="R17" i="1"/>
  <c r="V17" i="1" s="1"/>
  <c r="AG15" i="1"/>
  <c r="R15" i="1"/>
  <c r="V15" i="1" s="1"/>
  <c r="Q13" i="1"/>
  <c r="AG13" i="1" s="1"/>
  <c r="Q11" i="1"/>
  <c r="AG11" i="1" s="1"/>
  <c r="Q88" i="1"/>
  <c r="AG88" i="1" s="1"/>
  <c r="Q82" i="1"/>
  <c r="AG82" i="1" s="1"/>
  <c r="AG80" i="1"/>
  <c r="R80" i="1"/>
  <c r="V80" i="1" s="1"/>
  <c r="AG74" i="1"/>
  <c r="AG72" i="1"/>
  <c r="AG70" i="1"/>
  <c r="AG66" i="1"/>
  <c r="AG64" i="1"/>
  <c r="R64" i="1"/>
  <c r="V64" i="1" s="1"/>
  <c r="AG58" i="1"/>
  <c r="Q54" i="1"/>
  <c r="AG54" i="1" s="1"/>
  <c r="Q52" i="1"/>
  <c r="AG52" i="1" s="1"/>
  <c r="AG50" i="1"/>
  <c r="AG40" i="1"/>
  <c r="Q30" i="1"/>
  <c r="AG30" i="1" s="1"/>
  <c r="Q28" i="1"/>
  <c r="AG28" i="1" s="1"/>
  <c r="Q26" i="1"/>
  <c r="AG26" i="1" s="1"/>
  <c r="Q22" i="1"/>
  <c r="AG22" i="1" s="1"/>
  <c r="AG16" i="1"/>
  <c r="R16" i="1"/>
  <c r="V16" i="1" s="1"/>
  <c r="AG14" i="1"/>
  <c r="AG77" i="1"/>
  <c r="W87" i="1"/>
  <c r="W85" i="1"/>
  <c r="W83" i="1"/>
  <c r="W77" i="1"/>
  <c r="W75" i="1"/>
  <c r="W73" i="1"/>
  <c r="W71" i="1"/>
  <c r="W69" i="1"/>
  <c r="W63" i="1"/>
  <c r="W59" i="1"/>
  <c r="W57" i="1"/>
  <c r="W55" i="1"/>
  <c r="W51" i="1"/>
  <c r="W49" i="1"/>
  <c r="W47" i="1"/>
  <c r="W45" i="1"/>
  <c r="W43" i="1"/>
  <c r="W39" i="1"/>
  <c r="W33" i="1"/>
  <c r="W31" i="1"/>
  <c r="W27" i="1"/>
  <c r="W25" i="1"/>
  <c r="W23" i="1"/>
  <c r="W21" i="1"/>
  <c r="W19" i="1"/>
  <c r="W17" i="1"/>
  <c r="W15" i="1"/>
  <c r="W13" i="1"/>
  <c r="W11" i="1"/>
  <c r="W7" i="1"/>
  <c r="W6" i="1"/>
  <c r="V79" i="1"/>
  <c r="V91" i="1"/>
  <c r="V67" i="1"/>
  <c r="V3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89" i="1"/>
  <c r="V81" i="1"/>
  <c r="V65" i="1"/>
  <c r="V61" i="1"/>
  <c r="V53" i="1"/>
  <c r="V41" i="1"/>
  <c r="V37" i="1"/>
  <c r="V29" i="1"/>
  <c r="V9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P5" i="1"/>
  <c r="K5" i="1"/>
  <c r="AD15" i="1" l="1"/>
  <c r="AD17" i="1"/>
  <c r="AD55" i="1"/>
  <c r="AD59" i="1"/>
  <c r="AD69" i="1"/>
  <c r="AD71" i="1"/>
  <c r="AD14" i="1"/>
  <c r="R5" i="1"/>
  <c r="AD16" i="1"/>
  <c r="AD40" i="1"/>
  <c r="AD50" i="1"/>
  <c r="AD58" i="1"/>
  <c r="AD64" i="1"/>
  <c r="AD66" i="1"/>
  <c r="AD70" i="1"/>
  <c r="AD72" i="1"/>
  <c r="AD74" i="1"/>
  <c r="AD80" i="1"/>
  <c r="Q5" i="1"/>
  <c r="AD5" i="1" l="1"/>
</calcChain>
</file>

<file path=xl/sharedStrings.xml><?xml version="1.0" encoding="utf-8"?>
<sst xmlns="http://schemas.openxmlformats.org/spreadsheetml/2006/main" count="252" uniqueCount="137">
  <si>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</si>
  <si>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</si>
  <si>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</si>
  <si>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</si>
  <si>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</si>
  <si>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</si>
  <si>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</si>
  <si>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</si>
  <si>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</si>
  <si>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</si>
  <si>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</si>
  <si>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</si>
  <si>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</si>
  <si>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</si>
  <si>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</si>
  <si>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</si>
  <si>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</si>
  <si>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</si>
  <si>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</si>
  <si>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</si>
  <si>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</si>
  <si>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</si>
  <si>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</si>
  <si>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</si>
  <si>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27,04,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</si>
  <si>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</si>
  <si>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</si>
  <si>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</si>
  <si>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</si>
  <si>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</si>
  <si>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</si>
  <si>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</si>
  <si>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</si>
  <si>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</si>
  <si>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</si>
  <si>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</si>
  <si>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</si>
  <si>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</si>
  <si>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</si>
  <si>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</si>
  <si>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</si>
  <si>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</si>
  <si>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</si>
  <si>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</si>
  <si>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</si>
  <si>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</si>
  <si>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</si>
  <si>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</si>
  <si>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</si>
  <si>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</si>
  <si>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</si>
  <si>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</si>
  <si>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</si>
  <si>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</si>
  <si>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</si>
  <si>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</si>
  <si>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</si>
  <si>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</si>
  <si>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</si>
  <si>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</si>
  <si>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</si>
  <si>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</si>
  <si>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</si>
  <si>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</si>
  <si>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</si>
  <si>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</si>
  <si>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</si>
  <si>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</si>
  <si>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</si>
  <si>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6062 МОЛОЧНЫЕ К ЗАВТРАКУ сос п/о мгс 2*2   ОСТАНКИНО</t>
  </si>
  <si>
    <t>завод вывел из производства</t>
  </si>
  <si>
    <t>6113 СОЧНЫЕ сос п/о мгс 1*6_Ашан  ОСТАНКИНО</t>
  </si>
  <si>
    <t>+50</t>
  </si>
  <si>
    <t>6123 МОЛОЧНЫЕ КЛАССИЧЕСКИЕ ПМ сос п/о мгс 2*4   ОСТАНКИНО</t>
  </si>
  <si>
    <t>+200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</si>
  <si>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</si>
  <si>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</si>
  <si>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</si>
  <si>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</si>
  <si>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</si>
  <si>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6225 ИМПЕРСКАЯ И БАЛЫКОВАЯ в/к с/н мгс 1/90  Останкино</t>
  </si>
  <si>
    <t>устар. (6586)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</si>
  <si>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</si>
  <si>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</si>
  <si>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</si>
  <si>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</si>
  <si>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</si>
  <si>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</si>
  <si>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</si>
  <si>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</si>
  <si>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6375 СЕРВЕЛАТ ПРИМА в/к в/у 0.28кг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</si>
  <si>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</si>
  <si>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</si>
  <si>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</si>
  <si>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</si>
  <si>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</si>
  <si>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</si>
  <si>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</si>
  <si>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</si>
  <si>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</si>
  <si>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6582 СВИНИНА ДЕЛИКАТ. к/в с/н в/у 1/350_45с  ОСТАНКИНО</t>
  </si>
  <si>
    <t>6586 МРАМОРНАЯ И БАЛЫКОВАЯ в/к с/н мгс 1/90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</si>
  <si>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</si>
  <si>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</si>
  <si>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</si>
  <si>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</si>
  <si>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</si>
  <si>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</si>
  <si>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</si>
  <si>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</si>
  <si>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</si>
  <si>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</si>
  <si>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</si>
  <si>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</si>
  <si>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</si>
  <si>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</si>
  <si>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</si>
  <si>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</si>
  <si>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</si>
  <si>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</si>
  <si>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</si>
  <si>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</si>
  <si>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</si>
  <si>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</si>
  <si>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</si>
  <si>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новинки / +100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</si>
  <si>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</si>
  <si>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</si>
  <si>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</si>
  <si>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</si>
  <si>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</si>
  <si>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</si>
  <si>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</si>
  <si>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</si>
  <si>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30,04,24 Зверев обнулил</t>
  </si>
  <si>
    <t>04,05,(1)</t>
  </si>
  <si>
    <t>04,05,(2)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</si>
</sst>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5703125" customWidth="1"/>
    <col min="3" max="4" width="6.7109375" customWidth="1"/>
    <col min="5" max="5" width="7.5703125" customWidth="1"/>
    <col min="6" max="6" width="6.7109375" customWidth="1"/>
    <col min="7" max="7" width="5" style="8" customWidth="1"/>
    <col min="8" max="8" width="5" customWidth="1"/>
    <col min="9" max="9" width="1.28515625" customWidth="1"/>
    <col min="10" max="11" width="6.85546875" customWidth="1"/>
    <col min="12" max="13" width="1.28515625" customWidth="1"/>
    <col min="14" max="20" width="6.85546875" customWidth="1"/>
    <col min="21" max="21" width="21.28515625" customWidth="1"/>
    <col min="22" max="23" width="5" customWidth="1"/>
    <col min="24" max="28" width="6.7109375" customWidth="1"/>
    <col min="29" max="29" width="31.28515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133</v>
      </c>
      <c r="S3" s="3" t="s">
        <v>133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23</v>
      </c>
      <c r="P4" s="1" t="s">
        <v>23</v>
      </c>
      <c r="Q4" s="1"/>
      <c r="R4" s="1" t="s">
        <v>135</v>
      </c>
      <c r="S4" s="1" t="s">
        <v>136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135</v>
      </c>
      <c r="AE4" s="1" t="s">
        <v>136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11567.763999999997</v>
      </c>
      <c r="F5" s="4">
        <f>SUM(F6:F499)</f>
        <v>5878.5540000000001</v>
      </c>
      <c r="G5" s="6"/>
      <c r="H5" s="1"/>
      <c r="I5" s="1"/>
      <c r="J5" s="4">
        <f t="shared" ref="J5:T5" si="0">SUM(J6:J499)</f>
        <v>12598.900000000001</v>
      </c>
      <c r="K5" s="4">
        <f t="shared" si="0"/>
        <v>-1031.136</v>
      </c>
      <c r="L5" s="4">
        <f t="shared" si="0"/>
        <v>0</v>
      </c>
      <c r="M5" s="4">
        <f t="shared" si="0"/>
        <v>0</v>
      </c>
      <c r="N5" s="4">
        <f t="shared" si="0"/>
        <v>14706</v>
      </c>
      <c r="O5" s="4">
        <f t="shared" si="0"/>
        <v>2320</v>
      </c>
      <c r="P5" s="4">
        <f t="shared" si="0"/>
        <v>2313.5528000000018</v>
      </c>
      <c r="Q5" s="4">
        <f t="shared" si="0"/>
        <v>9788</v>
      </c>
      <c r="R5" s="4">
        <f t="shared" si="0"/>
        <v>5973</v>
      </c>
      <c r="S5" s="4">
        <f t="shared" ref="S5" si="1">SUM(S6:S499)</f>
        <v>7000</v>
      </c>
      <c r="T5" s="4">
        <f t="shared" si="0"/>
        <v>6490</v>
      </c>
      <c r="U5" s="1"/>
      <c r="V5" s="1"/>
      <c r="W5" s="1"/>
      <c r="X5" s="4">
        <f>SUM(X6:X499)</f>
        <v>2380.2190000000001</v>
      </c>
      <c r="Y5" s="4">
        <f>SUM(Y6:Y499)</f>
        <v>2115.2312000000006</v>
      </c>
      <c r="Z5" s="4">
        <f>SUM(Z6:Z499)</f>
        <v>2173.4802</v>
      </c>
      <c r="AA5" s="4">
        <f>SUM(AA6:AA499)</f>
        <v>1679.4891999999998</v>
      </c>
      <c r="AB5" s="4">
        <f>SUM(AB6:AB499)</f>
        <v>2038.7148000000002</v>
      </c>
      <c r="AC5" s="1"/>
      <c r="AD5" s="4">
        <f>SUM(AD6:AD499)</f>
        <v>3127.8800000000006</v>
      </c>
      <c r="AE5" s="4">
        <f>SUM(AE6:AE499)</f>
        <v>3999.6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131</v>
      </c>
      <c r="D6" s="1">
        <v>272</v>
      </c>
      <c r="E6" s="1">
        <v>274</v>
      </c>
      <c r="F6" s="1">
        <v>128</v>
      </c>
      <c r="G6" s="6">
        <v>0.4</v>
      </c>
      <c r="H6" s="1">
        <v>60</v>
      </c>
      <c r="I6" s="1"/>
      <c r="J6" s="1">
        <v>276</v>
      </c>
      <c r="K6" s="1">
        <f t="shared" ref="K6:K37" si="2">E6-J6</f>
        <v>-2</v>
      </c>
      <c r="L6" s="1"/>
      <c r="M6" s="1"/>
      <c r="N6" s="1">
        <v>650</v>
      </c>
      <c r="O6" s="1"/>
      <c r="P6" s="1">
        <f>E6/5</f>
        <v>54.8</v>
      </c>
      <c r="Q6" s="5"/>
      <c r="R6" s="5">
        <f>Q6</f>
        <v>0</v>
      </c>
      <c r="S6" s="5"/>
      <c r="T6" s="5"/>
      <c r="U6" s="1"/>
      <c r="V6" s="1">
        <f>(F6+N6+O6+R6+S6)/P6</f>
        <v>14.197080291970803</v>
      </c>
      <c r="W6" s="1">
        <f>(F6+N6+O6)/P6</f>
        <v>14.197080291970803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>
        <v>51.8</v>
      </c>
      <c r="AC6" s="1"/>
      <c r="AD6" s="1">
        <f>R6*G6</f>
        <v>0</v>
      </c>
      <c r="AE6" s="1">
        <f>S6*G6</f>
        <v>0</v>
      </c>
      <c r="AF6" s="1"/>
      <c r="AG6" s="1">
        <f>E6*3-F6-N6-O6-Q6</f>
        <v>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33.07</v>
      </c>
      <c r="D7" s="1">
        <v>15.847</v>
      </c>
      <c r="E7" s="1">
        <v>15.24</v>
      </c>
      <c r="F7" s="1">
        <v>33.677</v>
      </c>
      <c r="G7" s="6">
        <v>1</v>
      </c>
      <c r="H7" s="1">
        <v>120</v>
      </c>
      <c r="I7" s="1"/>
      <c r="J7" s="1">
        <v>16</v>
      </c>
      <c r="K7" s="1">
        <f t="shared" si="2"/>
        <v>-0.75999999999999979</v>
      </c>
      <c r="L7" s="1"/>
      <c r="M7" s="1"/>
      <c r="N7" s="1">
        <v>0</v>
      </c>
      <c r="O7" s="1"/>
      <c r="P7" s="1">
        <f t="shared" ref="P7:P70" si="3">E7/5</f>
        <v>3.048</v>
      </c>
      <c r="Q7" s="5">
        <v>10</v>
      </c>
      <c r="R7" s="5">
        <v>20</v>
      </c>
      <c r="S7" s="5"/>
      <c r="T7" s="5"/>
      <c r="U7" s="1"/>
      <c r="V7" s="1">
        <f t="shared" ref="V7:V8" si="4">(F7+N7+O7+R7+S7)/P7</f>
        <v>17.610564304461942</v>
      </c>
      <c r="W7" s="1">
        <f t="shared" ref="W7:W70" si="5">(F7+N7+O7)/P7</f>
        <v>11.048884514435695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>
        <v>3.9689999999999999</v>
      </c>
      <c r="AC7" s="1"/>
      <c r="AD7" s="1">
        <f t="shared" ref="AD7:AD8" si="6">R7*G7</f>
        <v>20</v>
      </c>
      <c r="AE7" s="1">
        <f t="shared" ref="AE7:AE70" si="7">S7*G7</f>
        <v>0</v>
      </c>
      <c r="AF7" s="1"/>
      <c r="AG7" s="1">
        <f t="shared" ref="AG7:AG70" si="8">E7*3-F7-N7-O7-Q7</f>
        <v>2.0429999999999993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-0.27600000000000002</v>
      </c>
      <c r="D8" s="1">
        <v>383.64800000000002</v>
      </c>
      <c r="E8" s="1">
        <v>104.491</v>
      </c>
      <c r="F8" s="1">
        <v>276.875</v>
      </c>
      <c r="G8" s="6">
        <v>1</v>
      </c>
      <c r="H8" s="1">
        <v>45</v>
      </c>
      <c r="I8" s="1"/>
      <c r="J8" s="1">
        <v>84</v>
      </c>
      <c r="K8" s="1">
        <f t="shared" si="2"/>
        <v>20.491</v>
      </c>
      <c r="L8" s="1"/>
      <c r="M8" s="1"/>
      <c r="N8" s="1">
        <v>90</v>
      </c>
      <c r="O8" s="1"/>
      <c r="P8" s="1">
        <f t="shared" si="3"/>
        <v>20.898199999999999</v>
      </c>
      <c r="Q8" s="5"/>
      <c r="R8" s="5">
        <v>50</v>
      </c>
      <c r="S8" s="5"/>
      <c r="T8" s="5">
        <v>150</v>
      </c>
      <c r="U8" s="1"/>
      <c r="V8" s="1">
        <f t="shared" si="4"/>
        <v>19.94789024892096</v>
      </c>
      <c r="W8" s="1">
        <f t="shared" si="5"/>
        <v>17.555339694327742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>
        <v>26.811399999999999</v>
      </c>
      <c r="AC8" s="1"/>
      <c r="AD8" s="1">
        <f t="shared" si="6"/>
        <v>50</v>
      </c>
      <c r="AE8" s="1">
        <f t="shared" si="7"/>
        <v>0</v>
      </c>
      <c r="AF8" s="1"/>
      <c r="AG8" s="1">
        <f t="shared" si="8"/>
        <v>-53.401999999999987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9" t="s">
        <v>35</v>
      </c>
      <c r="B9" s="9" t="s">
        <v>33</v>
      </c>
      <c r="C9" s="9"/>
      <c r="D9" s="9">
        <v>1.06</v>
      </c>
      <c r="E9" s="9">
        <v>1.06</v>
      </c>
      <c r="F9" s="9"/>
      <c r="G9" s="10">
        <v>0</v>
      </c>
      <c r="H9" s="9" t="e">
        <v>#N/A</v>
      </c>
      <c r="I9" s="9"/>
      <c r="J9" s="9">
        <v>7</v>
      </c>
      <c r="K9" s="9">
        <f t="shared" si="2"/>
        <v>-5.9399999999999995</v>
      </c>
      <c r="L9" s="9"/>
      <c r="M9" s="9"/>
      <c r="N9" s="9"/>
      <c r="O9" s="9"/>
      <c r="P9" s="9">
        <f t="shared" si="3"/>
        <v>0.21200000000000002</v>
      </c>
      <c r="Q9" s="11"/>
      <c r="R9" s="11"/>
      <c r="S9" s="11"/>
      <c r="T9" s="11"/>
      <c r="U9" s="9"/>
      <c r="V9" s="9">
        <f t="shared" ref="V9:V67" si="9">(F9+N9+O9+Q9)/P9</f>
        <v>0</v>
      </c>
      <c r="W9" s="9">
        <f t="shared" si="5"/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/>
      <c r="AD9" s="9">
        <f t="shared" ref="AD9:AD37" si="10">Q9*G9</f>
        <v>0</v>
      </c>
      <c r="AE9" s="9">
        <f t="shared" si="7"/>
        <v>0</v>
      </c>
      <c r="AF9" s="1"/>
      <c r="AG9" s="1">
        <f t="shared" si="8"/>
        <v>3.18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33</v>
      </c>
      <c r="C10" s="1">
        <v>257.97699999999998</v>
      </c>
      <c r="D10" s="1">
        <v>281.39999999999998</v>
      </c>
      <c r="E10" s="1">
        <v>415.57</v>
      </c>
      <c r="F10" s="1">
        <v>123.53700000000001</v>
      </c>
      <c r="G10" s="6">
        <v>1</v>
      </c>
      <c r="H10" s="1">
        <v>45</v>
      </c>
      <c r="I10" s="1"/>
      <c r="J10" s="1">
        <v>408</v>
      </c>
      <c r="K10" s="1">
        <f t="shared" si="2"/>
        <v>7.5699999999999932</v>
      </c>
      <c r="L10" s="1"/>
      <c r="M10" s="1"/>
      <c r="N10" s="1">
        <v>200</v>
      </c>
      <c r="O10" s="1">
        <v>200</v>
      </c>
      <c r="P10" s="1">
        <f t="shared" si="3"/>
        <v>83.114000000000004</v>
      </c>
      <c r="Q10" s="5">
        <v>500</v>
      </c>
      <c r="R10" s="5">
        <v>200</v>
      </c>
      <c r="S10" s="5">
        <v>500</v>
      </c>
      <c r="T10" s="5"/>
      <c r="U10" s="1"/>
      <c r="V10" s="1">
        <f t="shared" ref="V10:V23" si="11">(F10+N10+O10+R10+S10)/P10</f>
        <v>14.72119017253411</v>
      </c>
      <c r="W10" s="1">
        <f t="shared" si="5"/>
        <v>6.2990230286113054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>
        <v>57.139200000000002</v>
      </c>
      <c r="AC10" s="1" t="s">
        <v>37</v>
      </c>
      <c r="AD10" s="1">
        <f t="shared" ref="AD10:AD23" si="12">R10*G10</f>
        <v>200</v>
      </c>
      <c r="AE10" s="1">
        <f t="shared" si="7"/>
        <v>500</v>
      </c>
      <c r="AF10" s="1"/>
      <c r="AG10" s="1">
        <f>E10*3-F10-N10-O10-Q10</f>
        <v>223.173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33</v>
      </c>
      <c r="C11" s="1">
        <v>131</v>
      </c>
      <c r="D11" s="1">
        <v>778.02800000000002</v>
      </c>
      <c r="E11" s="1">
        <v>522.38599999999997</v>
      </c>
      <c r="F11" s="1">
        <v>386.642</v>
      </c>
      <c r="G11" s="6">
        <v>1</v>
      </c>
      <c r="H11" s="1">
        <v>60</v>
      </c>
      <c r="I11" s="1"/>
      <c r="J11" s="1">
        <v>508.3</v>
      </c>
      <c r="K11" s="1">
        <f t="shared" si="2"/>
        <v>14.085999999999956</v>
      </c>
      <c r="L11" s="1"/>
      <c r="M11" s="1"/>
      <c r="N11" s="1">
        <v>250</v>
      </c>
      <c r="O11" s="1">
        <v>300</v>
      </c>
      <c r="P11" s="1">
        <f t="shared" si="3"/>
        <v>104.4772</v>
      </c>
      <c r="Q11" s="5">
        <f>ROUND(13*P11-O11-N11-F11,0)</f>
        <v>422</v>
      </c>
      <c r="R11" s="5">
        <v>250</v>
      </c>
      <c r="S11" s="5">
        <v>350</v>
      </c>
      <c r="T11" s="5">
        <v>500</v>
      </c>
      <c r="U11" s="1"/>
      <c r="V11" s="1">
        <f t="shared" si="11"/>
        <v>14.707917134073272</v>
      </c>
      <c r="W11" s="1">
        <f t="shared" si="5"/>
        <v>8.9650373478615446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>
        <v>73.454800000000006</v>
      </c>
      <c r="AC11" s="1" t="s">
        <v>39</v>
      </c>
      <c r="AD11" s="1">
        <f t="shared" si="12"/>
        <v>250</v>
      </c>
      <c r="AE11" s="1">
        <f t="shared" si="7"/>
        <v>350</v>
      </c>
      <c r="AF11" s="1"/>
      <c r="AG11" s="1">
        <f t="shared" si="8"/>
        <v>208.51599999999985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12.473000000000001</v>
      </c>
      <c r="D12" s="1">
        <v>23.981000000000002</v>
      </c>
      <c r="E12" s="1">
        <v>20.844999999999999</v>
      </c>
      <c r="F12" s="1">
        <v>15.609</v>
      </c>
      <c r="G12" s="6">
        <v>1</v>
      </c>
      <c r="H12" s="1">
        <v>120</v>
      </c>
      <c r="I12" s="1"/>
      <c r="J12" s="1">
        <v>22.8</v>
      </c>
      <c r="K12" s="1">
        <f t="shared" si="2"/>
        <v>-1.9550000000000018</v>
      </c>
      <c r="L12" s="1"/>
      <c r="M12" s="1"/>
      <c r="N12" s="1">
        <v>30</v>
      </c>
      <c r="O12" s="1"/>
      <c r="P12" s="1">
        <f t="shared" si="3"/>
        <v>4.1689999999999996</v>
      </c>
      <c r="Q12" s="5">
        <v>10</v>
      </c>
      <c r="R12" s="5">
        <v>20</v>
      </c>
      <c r="S12" s="5"/>
      <c r="T12" s="5"/>
      <c r="U12" s="1"/>
      <c r="V12" s="1">
        <f t="shared" si="11"/>
        <v>15.737347085632051</v>
      </c>
      <c r="W12" s="1">
        <f t="shared" si="5"/>
        <v>10.940033581194532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>
        <v>4.4733999999999998</v>
      </c>
      <c r="AC12" s="1"/>
      <c r="AD12" s="1">
        <f t="shared" si="12"/>
        <v>20</v>
      </c>
      <c r="AE12" s="1">
        <f t="shared" si="7"/>
        <v>0</v>
      </c>
      <c r="AF12" s="1"/>
      <c r="AG12" s="1">
        <f t="shared" si="8"/>
        <v>6.9259999999999948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/>
      <c r="D13" s="1">
        <v>222.00899999999999</v>
      </c>
      <c r="E13" s="1">
        <v>122.66800000000001</v>
      </c>
      <c r="F13" s="1">
        <v>99.340999999999994</v>
      </c>
      <c r="G13" s="6">
        <v>1</v>
      </c>
      <c r="H13" s="1">
        <v>60</v>
      </c>
      <c r="I13" s="1"/>
      <c r="J13" s="1">
        <v>112.4</v>
      </c>
      <c r="K13" s="1">
        <f t="shared" si="2"/>
        <v>10.268000000000001</v>
      </c>
      <c r="L13" s="1"/>
      <c r="M13" s="1"/>
      <c r="N13" s="1">
        <v>0</v>
      </c>
      <c r="O13" s="1"/>
      <c r="P13" s="1">
        <f t="shared" si="3"/>
        <v>24.5336</v>
      </c>
      <c r="Q13" s="5">
        <f t="shared" ref="Q13:Q17" si="13">ROUND(13*P13-O13-N13-F13,0)</f>
        <v>220</v>
      </c>
      <c r="R13" s="5">
        <v>130</v>
      </c>
      <c r="S13" s="5">
        <v>150</v>
      </c>
      <c r="T13" s="5">
        <v>250</v>
      </c>
      <c r="U13" s="1"/>
      <c r="V13" s="1">
        <f t="shared" si="11"/>
        <v>15.462100955424399</v>
      </c>
      <c r="W13" s="1">
        <f t="shared" si="5"/>
        <v>4.0491815306355363</v>
      </c>
      <c r="X13" s="1">
        <v>0</v>
      </c>
      <c r="Y13" s="1">
        <v>24.2026</v>
      </c>
      <c r="Z13" s="1">
        <v>6.7804000000000002</v>
      </c>
      <c r="AA13" s="1">
        <v>10.2758</v>
      </c>
      <c r="AB13" s="1">
        <v>17.4208</v>
      </c>
      <c r="AC13" s="1"/>
      <c r="AD13" s="1">
        <f t="shared" si="12"/>
        <v>130</v>
      </c>
      <c r="AE13" s="1">
        <f t="shared" si="7"/>
        <v>150</v>
      </c>
      <c r="AF13" s="1"/>
      <c r="AG13" s="1">
        <f t="shared" si="8"/>
        <v>48.663000000000011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33</v>
      </c>
      <c r="C14" s="1">
        <v>236.73500000000001</v>
      </c>
      <c r="D14" s="1">
        <v>166.34200000000001</v>
      </c>
      <c r="E14" s="1">
        <v>331.44400000000002</v>
      </c>
      <c r="F14" s="1">
        <v>70.992999999999995</v>
      </c>
      <c r="G14" s="6">
        <v>1</v>
      </c>
      <c r="H14" s="1">
        <v>60</v>
      </c>
      <c r="I14" s="1"/>
      <c r="J14" s="1">
        <v>354.9</v>
      </c>
      <c r="K14" s="1">
        <f t="shared" si="2"/>
        <v>-23.45599999999996</v>
      </c>
      <c r="L14" s="1"/>
      <c r="M14" s="1"/>
      <c r="N14" s="1">
        <v>150</v>
      </c>
      <c r="O14" s="1">
        <v>200</v>
      </c>
      <c r="P14" s="1">
        <f t="shared" si="3"/>
        <v>66.288800000000009</v>
      </c>
      <c r="Q14" s="5">
        <f t="shared" si="13"/>
        <v>441</v>
      </c>
      <c r="R14" s="5">
        <v>200</v>
      </c>
      <c r="S14" s="5">
        <v>250</v>
      </c>
      <c r="T14" s="5"/>
      <c r="U14" s="1"/>
      <c r="V14" s="1">
        <f t="shared" si="11"/>
        <v>13.139368943169885</v>
      </c>
      <c r="W14" s="1">
        <f t="shared" si="5"/>
        <v>6.3508918550343338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>
        <v>47.587800000000001</v>
      </c>
      <c r="AC14" s="1" t="s">
        <v>39</v>
      </c>
      <c r="AD14" s="1">
        <f t="shared" si="12"/>
        <v>200</v>
      </c>
      <c r="AE14" s="1">
        <f t="shared" si="7"/>
        <v>250</v>
      </c>
      <c r="AF14" s="1"/>
      <c r="AG14" s="1">
        <f t="shared" si="8"/>
        <v>132.33900000000017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265</v>
      </c>
      <c r="D15" s="1">
        <v>136</v>
      </c>
      <c r="E15" s="1">
        <v>227</v>
      </c>
      <c r="F15" s="1">
        <v>173</v>
      </c>
      <c r="G15" s="6">
        <v>0.25</v>
      </c>
      <c r="H15" s="1">
        <v>120</v>
      </c>
      <c r="I15" s="1"/>
      <c r="J15" s="1">
        <v>228</v>
      </c>
      <c r="K15" s="1">
        <f t="shared" si="2"/>
        <v>-1</v>
      </c>
      <c r="L15" s="1"/>
      <c r="M15" s="1"/>
      <c r="N15" s="1">
        <v>150</v>
      </c>
      <c r="O15" s="1"/>
      <c r="P15" s="1">
        <f t="shared" si="3"/>
        <v>45.4</v>
      </c>
      <c r="Q15" s="5">
        <f t="shared" si="13"/>
        <v>267</v>
      </c>
      <c r="R15" s="5">
        <f t="shared" ref="R15:R21" si="14">Q15</f>
        <v>267</v>
      </c>
      <c r="S15" s="5"/>
      <c r="T15" s="5"/>
      <c r="U15" s="1"/>
      <c r="V15" s="1">
        <f t="shared" si="11"/>
        <v>12.995594713656388</v>
      </c>
      <c r="W15" s="1">
        <f t="shared" si="5"/>
        <v>7.1145374449339212</v>
      </c>
      <c r="X15" s="1">
        <v>39.4</v>
      </c>
      <c r="Y15" s="1">
        <v>44</v>
      </c>
      <c r="Z15" s="1">
        <v>49.4</v>
      </c>
      <c r="AA15" s="1">
        <v>36.4</v>
      </c>
      <c r="AB15" s="1">
        <v>32</v>
      </c>
      <c r="AC15" s="1"/>
      <c r="AD15" s="1">
        <f t="shared" si="12"/>
        <v>66.75</v>
      </c>
      <c r="AE15" s="1">
        <f t="shared" si="7"/>
        <v>0</v>
      </c>
      <c r="AF15" s="1"/>
      <c r="AG15" s="1">
        <f t="shared" si="8"/>
        <v>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31</v>
      </c>
      <c r="C16" s="1">
        <v>192</v>
      </c>
      <c r="D16" s="1"/>
      <c r="E16" s="1">
        <v>132</v>
      </c>
      <c r="F16" s="1">
        <v>59</v>
      </c>
      <c r="G16" s="6">
        <v>0.15</v>
      </c>
      <c r="H16" s="1">
        <v>60</v>
      </c>
      <c r="I16" s="1"/>
      <c r="J16" s="1">
        <v>130</v>
      </c>
      <c r="K16" s="1">
        <f t="shared" si="2"/>
        <v>2</v>
      </c>
      <c r="L16" s="1"/>
      <c r="M16" s="1"/>
      <c r="N16" s="1">
        <v>200</v>
      </c>
      <c r="O16" s="1"/>
      <c r="P16" s="1">
        <f t="shared" si="3"/>
        <v>26.4</v>
      </c>
      <c r="Q16" s="5">
        <f t="shared" si="13"/>
        <v>84</v>
      </c>
      <c r="R16" s="5">
        <f t="shared" si="14"/>
        <v>84</v>
      </c>
      <c r="S16" s="5"/>
      <c r="T16" s="5"/>
      <c r="U16" s="1"/>
      <c r="V16" s="1">
        <f t="shared" si="11"/>
        <v>12.992424242424244</v>
      </c>
      <c r="W16" s="1">
        <f t="shared" si="5"/>
        <v>9.8106060606060606</v>
      </c>
      <c r="X16" s="1">
        <v>27</v>
      </c>
      <c r="Y16" s="1">
        <v>3.6</v>
      </c>
      <c r="Z16" s="1">
        <v>33.799999999999997</v>
      </c>
      <c r="AA16" s="1">
        <v>14.6</v>
      </c>
      <c r="AB16" s="1">
        <v>19.600000000000001</v>
      </c>
      <c r="AC16" s="1"/>
      <c r="AD16" s="1">
        <f t="shared" si="12"/>
        <v>12.6</v>
      </c>
      <c r="AE16" s="1">
        <f t="shared" si="7"/>
        <v>0</v>
      </c>
      <c r="AF16" s="1"/>
      <c r="AG16" s="1">
        <f t="shared" si="8"/>
        <v>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31</v>
      </c>
      <c r="C17" s="1">
        <v>215</v>
      </c>
      <c r="D17" s="1"/>
      <c r="E17" s="1">
        <v>156</v>
      </c>
      <c r="F17" s="1">
        <v>49</v>
      </c>
      <c r="G17" s="6">
        <v>0.15</v>
      </c>
      <c r="H17" s="1">
        <v>60</v>
      </c>
      <c r="I17" s="1"/>
      <c r="J17" s="1">
        <v>163</v>
      </c>
      <c r="K17" s="1">
        <f t="shared" si="2"/>
        <v>-7</v>
      </c>
      <c r="L17" s="1"/>
      <c r="M17" s="1"/>
      <c r="N17" s="1">
        <v>300</v>
      </c>
      <c r="O17" s="1"/>
      <c r="P17" s="1">
        <f t="shared" si="3"/>
        <v>31.2</v>
      </c>
      <c r="Q17" s="5">
        <f t="shared" si="13"/>
        <v>57</v>
      </c>
      <c r="R17" s="5">
        <f t="shared" si="14"/>
        <v>57</v>
      </c>
      <c r="S17" s="5"/>
      <c r="T17" s="5"/>
      <c r="U17" s="1"/>
      <c r="V17" s="1">
        <f t="shared" si="11"/>
        <v>13.012820512820513</v>
      </c>
      <c r="W17" s="1">
        <f t="shared" si="5"/>
        <v>11.185897435897436</v>
      </c>
      <c r="X17" s="1">
        <v>33.6</v>
      </c>
      <c r="Y17" s="1">
        <v>26</v>
      </c>
      <c r="Z17" s="1">
        <v>36.4</v>
      </c>
      <c r="AA17" s="1">
        <v>26.8</v>
      </c>
      <c r="AB17" s="1">
        <v>32.799999999999997</v>
      </c>
      <c r="AC17" s="1"/>
      <c r="AD17" s="1">
        <f t="shared" si="12"/>
        <v>8.5499999999999989</v>
      </c>
      <c r="AE17" s="1">
        <f t="shared" si="7"/>
        <v>0</v>
      </c>
      <c r="AF17" s="1"/>
      <c r="AG17" s="1">
        <f t="shared" si="8"/>
        <v>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93</v>
      </c>
      <c r="D18" s="1">
        <v>160</v>
      </c>
      <c r="E18" s="1">
        <v>150</v>
      </c>
      <c r="F18" s="1">
        <v>100</v>
      </c>
      <c r="G18" s="6">
        <v>0.15</v>
      </c>
      <c r="H18" s="1">
        <v>60</v>
      </c>
      <c r="I18" s="1"/>
      <c r="J18" s="1">
        <v>156</v>
      </c>
      <c r="K18" s="1">
        <f t="shared" si="2"/>
        <v>-6</v>
      </c>
      <c r="L18" s="1"/>
      <c r="M18" s="1"/>
      <c r="N18" s="1">
        <v>401</v>
      </c>
      <c r="O18" s="1"/>
      <c r="P18" s="1">
        <f t="shared" si="3"/>
        <v>30</v>
      </c>
      <c r="Q18" s="5"/>
      <c r="R18" s="5">
        <f t="shared" si="14"/>
        <v>0</v>
      </c>
      <c r="S18" s="5"/>
      <c r="T18" s="5"/>
      <c r="U18" s="1"/>
      <c r="V18" s="1">
        <f t="shared" si="11"/>
        <v>16.7</v>
      </c>
      <c r="W18" s="1">
        <f t="shared" si="5"/>
        <v>16.7</v>
      </c>
      <c r="X18" s="1">
        <v>46.8</v>
      </c>
      <c r="Y18" s="1">
        <v>34.799999999999997</v>
      </c>
      <c r="Z18" s="1">
        <v>35.6</v>
      </c>
      <c r="AA18" s="1">
        <v>28.8</v>
      </c>
      <c r="AB18" s="1">
        <v>44.4</v>
      </c>
      <c r="AC18" s="1"/>
      <c r="AD18" s="1">
        <f t="shared" si="12"/>
        <v>0</v>
      </c>
      <c r="AE18" s="1">
        <f t="shared" si="7"/>
        <v>0</v>
      </c>
      <c r="AF18" s="1"/>
      <c r="AG18" s="1">
        <f t="shared" si="8"/>
        <v>-51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33</v>
      </c>
      <c r="C19" s="1">
        <v>80.441000000000003</v>
      </c>
      <c r="D19" s="1">
        <v>117.536</v>
      </c>
      <c r="E19" s="1">
        <v>74.798000000000002</v>
      </c>
      <c r="F19" s="1">
        <v>123.179</v>
      </c>
      <c r="G19" s="6">
        <v>1</v>
      </c>
      <c r="H19" s="1">
        <v>60</v>
      </c>
      <c r="I19" s="1"/>
      <c r="J19" s="1">
        <v>101</v>
      </c>
      <c r="K19" s="1">
        <f t="shared" si="2"/>
        <v>-26.201999999999998</v>
      </c>
      <c r="L19" s="1"/>
      <c r="M19" s="1"/>
      <c r="N19" s="1">
        <v>200</v>
      </c>
      <c r="O19" s="1">
        <v>200</v>
      </c>
      <c r="P19" s="1">
        <f t="shared" si="3"/>
        <v>14.9596</v>
      </c>
      <c r="Q19" s="5"/>
      <c r="R19" s="5">
        <f t="shared" si="14"/>
        <v>0</v>
      </c>
      <c r="S19" s="5"/>
      <c r="T19" s="5">
        <v>50</v>
      </c>
      <c r="U19" s="1"/>
      <c r="V19" s="1">
        <f t="shared" si="11"/>
        <v>34.972793390197594</v>
      </c>
      <c r="W19" s="1">
        <f t="shared" si="5"/>
        <v>34.972793390197594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>
        <v>11.039199999999999</v>
      </c>
      <c r="AC19" s="1"/>
      <c r="AD19" s="1">
        <f t="shared" si="12"/>
        <v>0</v>
      </c>
      <c r="AE19" s="1">
        <f t="shared" si="7"/>
        <v>0</v>
      </c>
      <c r="AF19" s="1"/>
      <c r="AG19" s="1">
        <f t="shared" si="8"/>
        <v>-298.78499999999997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33</v>
      </c>
      <c r="C20" s="1">
        <v>39.110999999999997</v>
      </c>
      <c r="D20" s="1">
        <v>0.128</v>
      </c>
      <c r="E20" s="1">
        <v>39.238999999999997</v>
      </c>
      <c r="F20" s="1"/>
      <c r="G20" s="6">
        <v>1</v>
      </c>
      <c r="H20" s="1">
        <v>60</v>
      </c>
      <c r="I20" s="1"/>
      <c r="J20" s="1">
        <v>40.5</v>
      </c>
      <c r="K20" s="1">
        <f t="shared" si="2"/>
        <v>-1.2610000000000028</v>
      </c>
      <c r="L20" s="1"/>
      <c r="M20" s="1"/>
      <c r="N20" s="1">
        <v>239</v>
      </c>
      <c r="O20" s="1"/>
      <c r="P20" s="1">
        <f t="shared" si="3"/>
        <v>7.8477999999999994</v>
      </c>
      <c r="Q20" s="5"/>
      <c r="R20" s="5">
        <f t="shared" si="14"/>
        <v>0</v>
      </c>
      <c r="S20" s="5"/>
      <c r="T20" s="5"/>
      <c r="U20" s="1"/>
      <c r="V20" s="1">
        <f t="shared" si="11"/>
        <v>30.454394862254393</v>
      </c>
      <c r="W20" s="1">
        <f t="shared" si="5"/>
        <v>30.454394862254393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>
        <v>5.5048000000000004</v>
      </c>
      <c r="AC20" s="1"/>
      <c r="AD20" s="1">
        <f t="shared" si="12"/>
        <v>0</v>
      </c>
      <c r="AE20" s="1">
        <f t="shared" si="7"/>
        <v>0</v>
      </c>
      <c r="AF20" s="1"/>
      <c r="AG20" s="1">
        <f t="shared" si="8"/>
        <v>-121.28300000000002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33</v>
      </c>
      <c r="C21" s="1">
        <v>130.733</v>
      </c>
      <c r="D21" s="1">
        <v>28.417999999999999</v>
      </c>
      <c r="E21" s="1">
        <v>165.90299999999999</v>
      </c>
      <c r="F21" s="1">
        <v>-6.7519999999999998</v>
      </c>
      <c r="G21" s="6">
        <v>1</v>
      </c>
      <c r="H21" s="1">
        <v>45</v>
      </c>
      <c r="I21" s="1"/>
      <c r="J21" s="1">
        <v>173.4</v>
      </c>
      <c r="K21" s="1">
        <f t="shared" si="2"/>
        <v>-7.4970000000000141</v>
      </c>
      <c r="L21" s="1"/>
      <c r="M21" s="1"/>
      <c r="N21" s="1">
        <v>200</v>
      </c>
      <c r="O21" s="1">
        <v>200</v>
      </c>
      <c r="P21" s="1">
        <f t="shared" si="3"/>
        <v>33.180599999999998</v>
      </c>
      <c r="Q21" s="5"/>
      <c r="R21" s="5">
        <f t="shared" si="14"/>
        <v>0</v>
      </c>
      <c r="S21" s="5"/>
      <c r="T21" s="5"/>
      <c r="U21" s="1"/>
      <c r="V21" s="1">
        <f t="shared" si="11"/>
        <v>11.851744694188774</v>
      </c>
      <c r="W21" s="1">
        <f t="shared" si="5"/>
        <v>11.851744694188774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>
        <v>29.1478</v>
      </c>
      <c r="AC21" s="1" t="s">
        <v>37</v>
      </c>
      <c r="AD21" s="1">
        <f t="shared" si="12"/>
        <v>0</v>
      </c>
      <c r="AE21" s="1">
        <f t="shared" si="7"/>
        <v>0</v>
      </c>
      <c r="AF21" s="1"/>
      <c r="AG21" s="1">
        <f t="shared" si="8"/>
        <v>104.46099999999996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33</v>
      </c>
      <c r="C22" s="1">
        <v>32.741999999999997</v>
      </c>
      <c r="D22" s="1">
        <v>114.66</v>
      </c>
      <c r="E22" s="1">
        <v>66.896000000000001</v>
      </c>
      <c r="F22" s="1">
        <v>79.206000000000003</v>
      </c>
      <c r="G22" s="6">
        <v>1</v>
      </c>
      <c r="H22" s="1">
        <v>60</v>
      </c>
      <c r="I22" s="1"/>
      <c r="J22" s="1">
        <v>67.599999999999994</v>
      </c>
      <c r="K22" s="1">
        <f t="shared" si="2"/>
        <v>-0.70399999999999352</v>
      </c>
      <c r="L22" s="1"/>
      <c r="M22" s="1"/>
      <c r="N22" s="1">
        <v>66</v>
      </c>
      <c r="O22" s="1"/>
      <c r="P22" s="1">
        <f t="shared" si="3"/>
        <v>13.379200000000001</v>
      </c>
      <c r="Q22" s="5">
        <f t="shared" ref="Q22:Q23" si="15">ROUND(13*P22-O22-N22-F22,0)</f>
        <v>29</v>
      </c>
      <c r="R22" s="5">
        <v>55</v>
      </c>
      <c r="S22" s="5">
        <v>40</v>
      </c>
      <c r="T22" s="5">
        <v>100</v>
      </c>
      <c r="U22" s="1"/>
      <c r="V22" s="1">
        <f t="shared" si="11"/>
        <v>17.953689308777804</v>
      </c>
      <c r="W22" s="1">
        <f t="shared" si="5"/>
        <v>10.853115283425019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>
        <v>12.24</v>
      </c>
      <c r="AC22" s="1"/>
      <c r="AD22" s="1">
        <f t="shared" si="12"/>
        <v>55</v>
      </c>
      <c r="AE22" s="1">
        <f t="shared" si="7"/>
        <v>40</v>
      </c>
      <c r="AF22" s="1"/>
      <c r="AG22" s="1">
        <f t="shared" si="8"/>
        <v>26.481999999999985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242</v>
      </c>
      <c r="D23" s="1">
        <v>240</v>
      </c>
      <c r="E23" s="1">
        <v>256</v>
      </c>
      <c r="F23" s="1">
        <v>224</v>
      </c>
      <c r="G23" s="6">
        <v>0.25</v>
      </c>
      <c r="H23" s="1">
        <v>120</v>
      </c>
      <c r="I23" s="1"/>
      <c r="J23" s="1">
        <v>253</v>
      </c>
      <c r="K23" s="1">
        <f t="shared" si="2"/>
        <v>3</v>
      </c>
      <c r="L23" s="1"/>
      <c r="M23" s="1"/>
      <c r="N23" s="1">
        <v>250</v>
      </c>
      <c r="O23" s="1"/>
      <c r="P23" s="1">
        <f t="shared" si="3"/>
        <v>51.2</v>
      </c>
      <c r="Q23" s="5">
        <f t="shared" si="15"/>
        <v>192</v>
      </c>
      <c r="R23" s="5">
        <v>100</v>
      </c>
      <c r="S23" s="5">
        <v>150</v>
      </c>
      <c r="T23" s="5">
        <v>250</v>
      </c>
      <c r="U23" s="1"/>
      <c r="V23" s="1">
        <f t="shared" si="11"/>
        <v>14.140625</v>
      </c>
      <c r="W23" s="1">
        <f t="shared" si="5"/>
        <v>9.2578125</v>
      </c>
      <c r="X23" s="1">
        <v>45.8</v>
      </c>
      <c r="Y23" s="1">
        <v>48.8</v>
      </c>
      <c r="Z23" s="1">
        <v>49.6</v>
      </c>
      <c r="AA23" s="1">
        <v>37.200000000000003</v>
      </c>
      <c r="AB23" s="1">
        <v>38.200000000000003</v>
      </c>
      <c r="AC23" s="1"/>
      <c r="AD23" s="1">
        <f t="shared" si="12"/>
        <v>25</v>
      </c>
      <c r="AE23" s="1">
        <f t="shared" si="7"/>
        <v>37.5</v>
      </c>
      <c r="AF23" s="1"/>
      <c r="AG23" s="1">
        <f t="shared" si="8"/>
        <v>102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9" t="s">
        <v>52</v>
      </c>
      <c r="B24" s="9" t="s">
        <v>31</v>
      </c>
      <c r="C24" s="9"/>
      <c r="D24" s="9">
        <v>10</v>
      </c>
      <c r="E24" s="9">
        <v>10</v>
      </c>
      <c r="F24" s="9"/>
      <c r="G24" s="10">
        <v>0</v>
      </c>
      <c r="H24" s="9" t="e">
        <v>#N/A</v>
      </c>
      <c r="I24" s="9"/>
      <c r="J24" s="9">
        <v>22</v>
      </c>
      <c r="K24" s="9">
        <f t="shared" si="2"/>
        <v>-12</v>
      </c>
      <c r="L24" s="9"/>
      <c r="M24" s="9"/>
      <c r="N24" s="9"/>
      <c r="O24" s="9"/>
      <c r="P24" s="9">
        <f t="shared" si="3"/>
        <v>2</v>
      </c>
      <c r="Q24" s="11"/>
      <c r="R24" s="11"/>
      <c r="S24" s="11"/>
      <c r="T24" s="11"/>
      <c r="U24" s="9"/>
      <c r="V24" s="9">
        <f t="shared" si="9"/>
        <v>0</v>
      </c>
      <c r="W24" s="9">
        <f t="shared" si="5"/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/>
      <c r="AD24" s="9">
        <f t="shared" si="10"/>
        <v>0</v>
      </c>
      <c r="AE24" s="9">
        <f t="shared" si="7"/>
        <v>0</v>
      </c>
      <c r="AF24" s="1"/>
      <c r="AG24" s="1">
        <f t="shared" si="8"/>
        <v>30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33</v>
      </c>
      <c r="C25" s="1">
        <v>113.19499999999999</v>
      </c>
      <c r="D25" s="1">
        <v>281.89299999999997</v>
      </c>
      <c r="E25" s="1">
        <v>211.07599999999999</v>
      </c>
      <c r="F25" s="1">
        <v>181.48699999999999</v>
      </c>
      <c r="G25" s="6">
        <v>1</v>
      </c>
      <c r="H25" s="1">
        <v>45</v>
      </c>
      <c r="I25" s="1"/>
      <c r="J25" s="1">
        <v>194.3</v>
      </c>
      <c r="K25" s="1">
        <f t="shared" si="2"/>
        <v>16.775999999999982</v>
      </c>
      <c r="L25" s="1"/>
      <c r="M25" s="1"/>
      <c r="N25" s="1">
        <v>200</v>
      </c>
      <c r="O25" s="1"/>
      <c r="P25" s="1">
        <f t="shared" si="3"/>
        <v>42.215199999999996</v>
      </c>
      <c r="Q25" s="5">
        <f t="shared" ref="Q25:Q26" si="16">ROUND(13*P25-O25-N25-F25,0)</f>
        <v>167</v>
      </c>
      <c r="R25" s="5">
        <v>100</v>
      </c>
      <c r="S25" s="5">
        <v>150</v>
      </c>
      <c r="T25" s="5">
        <v>200</v>
      </c>
      <c r="U25" s="1"/>
      <c r="V25" s="1">
        <f t="shared" ref="V25:V28" si="17">(F25+N25+O25+R25+S25)/P25</f>
        <v>14.958758930432641</v>
      </c>
      <c r="W25" s="1">
        <f t="shared" si="5"/>
        <v>9.0367213705016205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>
        <v>38.688600000000001</v>
      </c>
      <c r="AC25" s="1"/>
      <c r="AD25" s="1">
        <f t="shared" ref="AD25:AD28" si="18">R25*G25</f>
        <v>100</v>
      </c>
      <c r="AE25" s="1">
        <f t="shared" si="7"/>
        <v>150</v>
      </c>
      <c r="AF25" s="1"/>
      <c r="AG25" s="1">
        <f t="shared" si="8"/>
        <v>84.740999999999985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219</v>
      </c>
      <c r="D26" s="1">
        <v>96</v>
      </c>
      <c r="E26" s="1">
        <v>207</v>
      </c>
      <c r="F26" s="1">
        <v>107</v>
      </c>
      <c r="G26" s="6">
        <v>0.25</v>
      </c>
      <c r="H26" s="1">
        <v>120</v>
      </c>
      <c r="I26" s="1"/>
      <c r="J26" s="1">
        <v>205</v>
      </c>
      <c r="K26" s="1">
        <f t="shared" si="2"/>
        <v>2</v>
      </c>
      <c r="L26" s="1"/>
      <c r="M26" s="1"/>
      <c r="N26" s="1">
        <v>303</v>
      </c>
      <c r="O26" s="1"/>
      <c r="P26" s="1">
        <f t="shared" si="3"/>
        <v>41.4</v>
      </c>
      <c r="Q26" s="5">
        <f t="shared" si="16"/>
        <v>128</v>
      </c>
      <c r="R26" s="5">
        <v>50</v>
      </c>
      <c r="S26" s="5">
        <v>100</v>
      </c>
      <c r="T26" s="5">
        <v>150</v>
      </c>
      <c r="U26" s="1"/>
      <c r="V26" s="1">
        <f t="shared" si="17"/>
        <v>13.526570048309178</v>
      </c>
      <c r="W26" s="1">
        <f t="shared" si="5"/>
        <v>9.9033816425120769</v>
      </c>
      <c r="X26" s="1">
        <v>45.2</v>
      </c>
      <c r="Y26" s="1">
        <v>39</v>
      </c>
      <c r="Z26" s="1">
        <v>46</v>
      </c>
      <c r="AA26" s="1">
        <v>36.799999999999997</v>
      </c>
      <c r="AB26" s="1">
        <v>47.6</v>
      </c>
      <c r="AC26" s="1"/>
      <c r="AD26" s="1">
        <f t="shared" si="18"/>
        <v>12.5</v>
      </c>
      <c r="AE26" s="1">
        <f t="shared" si="7"/>
        <v>25</v>
      </c>
      <c r="AF26" s="1"/>
      <c r="AG26" s="1">
        <f t="shared" si="8"/>
        <v>83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33</v>
      </c>
      <c r="C27" s="1">
        <v>25.891999999999999</v>
      </c>
      <c r="D27" s="1">
        <v>12.513999999999999</v>
      </c>
      <c r="E27" s="1">
        <v>8.7829999999999995</v>
      </c>
      <c r="F27" s="1">
        <v>29.623000000000001</v>
      </c>
      <c r="G27" s="6">
        <v>1</v>
      </c>
      <c r="H27" s="1">
        <v>120</v>
      </c>
      <c r="I27" s="1"/>
      <c r="J27" s="1">
        <v>9.4</v>
      </c>
      <c r="K27" s="1">
        <f t="shared" si="2"/>
        <v>-0.61700000000000088</v>
      </c>
      <c r="L27" s="1"/>
      <c r="M27" s="1"/>
      <c r="N27" s="1">
        <v>10</v>
      </c>
      <c r="O27" s="1"/>
      <c r="P27" s="1">
        <f t="shared" si="3"/>
        <v>1.7565999999999999</v>
      </c>
      <c r="Q27" s="5"/>
      <c r="R27" s="5">
        <f t="shared" ref="R27" si="19">Q27</f>
        <v>0</v>
      </c>
      <c r="S27" s="5"/>
      <c r="T27" s="5"/>
      <c r="U27" s="1"/>
      <c r="V27" s="1">
        <f t="shared" si="17"/>
        <v>22.556643515882961</v>
      </c>
      <c r="W27" s="1">
        <f t="shared" si="5"/>
        <v>22.556643515882961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>
        <v>2.7984</v>
      </c>
      <c r="AC27" s="1"/>
      <c r="AD27" s="1">
        <f t="shared" si="18"/>
        <v>0</v>
      </c>
      <c r="AE27" s="1">
        <f t="shared" si="7"/>
        <v>0</v>
      </c>
      <c r="AF27" s="1"/>
      <c r="AG27" s="1">
        <f t="shared" si="8"/>
        <v>-13.274000000000004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</v>
      </c>
      <c r="D28" s="1">
        <v>288</v>
      </c>
      <c r="E28" s="1">
        <v>135</v>
      </c>
      <c r="F28" s="1">
        <v>151</v>
      </c>
      <c r="G28" s="6">
        <v>0.4</v>
      </c>
      <c r="H28" s="1">
        <v>45</v>
      </c>
      <c r="I28" s="1"/>
      <c r="J28" s="1">
        <v>150</v>
      </c>
      <c r="K28" s="1">
        <f t="shared" si="2"/>
        <v>-15</v>
      </c>
      <c r="L28" s="1"/>
      <c r="M28" s="1"/>
      <c r="N28" s="1">
        <v>0</v>
      </c>
      <c r="O28" s="1"/>
      <c r="P28" s="1">
        <f t="shared" si="3"/>
        <v>27</v>
      </c>
      <c r="Q28" s="5">
        <f>ROUND(13*P28-O28-N28-F28,0)</f>
        <v>200</v>
      </c>
      <c r="R28" s="5">
        <v>100</v>
      </c>
      <c r="S28" s="5">
        <v>150</v>
      </c>
      <c r="T28" s="5">
        <v>300</v>
      </c>
      <c r="U28" s="1"/>
      <c r="V28" s="1">
        <f t="shared" si="17"/>
        <v>14.851851851851851</v>
      </c>
      <c r="W28" s="1">
        <f t="shared" si="5"/>
        <v>5.5925925925925926</v>
      </c>
      <c r="X28" s="1">
        <v>15</v>
      </c>
      <c r="Y28" s="1">
        <v>33.6</v>
      </c>
      <c r="Z28" s="1">
        <v>9.8000000000000007</v>
      </c>
      <c r="AA28" s="1">
        <v>3.2</v>
      </c>
      <c r="AB28" s="1">
        <v>38.6</v>
      </c>
      <c r="AC28" s="1"/>
      <c r="AD28" s="1">
        <f t="shared" si="18"/>
        <v>40</v>
      </c>
      <c r="AE28" s="1">
        <f t="shared" si="7"/>
        <v>60</v>
      </c>
      <c r="AF28" s="1"/>
      <c r="AG28" s="1">
        <f t="shared" si="8"/>
        <v>54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57</v>
      </c>
      <c r="B29" s="9" t="s">
        <v>31</v>
      </c>
      <c r="C29" s="9">
        <v>-24</v>
      </c>
      <c r="D29" s="9">
        <v>24</v>
      </c>
      <c r="E29" s="9"/>
      <c r="F29" s="9"/>
      <c r="G29" s="10">
        <v>0</v>
      </c>
      <c r="H29" s="9" t="e">
        <v>#N/A</v>
      </c>
      <c r="I29" s="9"/>
      <c r="J29" s="9"/>
      <c r="K29" s="9">
        <f t="shared" si="2"/>
        <v>0</v>
      </c>
      <c r="L29" s="9"/>
      <c r="M29" s="9"/>
      <c r="N29" s="9"/>
      <c r="O29" s="9"/>
      <c r="P29" s="9">
        <f t="shared" si="3"/>
        <v>0</v>
      </c>
      <c r="Q29" s="11"/>
      <c r="R29" s="11"/>
      <c r="S29" s="11"/>
      <c r="T29" s="11"/>
      <c r="U29" s="9"/>
      <c r="V29" s="9" t="e">
        <f t="shared" si="9"/>
        <v>#DIV/0!</v>
      </c>
      <c r="W29" s="9" t="e">
        <f t="shared" si="5"/>
        <v>#DIV/0!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/>
      <c r="AD29" s="9">
        <f t="shared" si="10"/>
        <v>0</v>
      </c>
      <c r="AE29" s="9">
        <f t="shared" si="7"/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33</v>
      </c>
      <c r="C30" s="1">
        <v>106.255</v>
      </c>
      <c r="D30" s="1">
        <v>339.34300000000002</v>
      </c>
      <c r="E30" s="1">
        <v>273.37799999999999</v>
      </c>
      <c r="F30" s="1">
        <v>168.678</v>
      </c>
      <c r="G30" s="6">
        <v>1</v>
      </c>
      <c r="H30" s="1">
        <v>60</v>
      </c>
      <c r="I30" s="1"/>
      <c r="J30" s="1">
        <v>261.5</v>
      </c>
      <c r="K30" s="1">
        <f t="shared" si="2"/>
        <v>11.877999999999986</v>
      </c>
      <c r="L30" s="1"/>
      <c r="M30" s="1"/>
      <c r="N30" s="1">
        <v>150</v>
      </c>
      <c r="O30" s="1">
        <v>100</v>
      </c>
      <c r="P30" s="1">
        <f t="shared" si="3"/>
        <v>54.675599999999996</v>
      </c>
      <c r="Q30" s="5">
        <f>ROUND(13*P30-O30-N30-F30,0)</f>
        <v>292</v>
      </c>
      <c r="R30" s="5">
        <v>150</v>
      </c>
      <c r="S30" s="5">
        <v>250</v>
      </c>
      <c r="T30" s="5">
        <v>350</v>
      </c>
      <c r="U30" s="1"/>
      <c r="V30" s="1">
        <f t="shared" ref="V30:V34" si="20">(F30+N30+O30+R30+S30)/P30</f>
        <v>14.973370205356687</v>
      </c>
      <c r="W30" s="1">
        <f t="shared" si="5"/>
        <v>7.6574925560944926</v>
      </c>
      <c r="X30" s="1">
        <v>43.5488</v>
      </c>
      <c r="Y30" s="1">
        <v>47.011800000000001</v>
      </c>
      <c r="Z30" s="1">
        <v>39.256999999999998</v>
      </c>
      <c r="AA30" s="1">
        <v>29.9724</v>
      </c>
      <c r="AB30" s="1">
        <v>35.6524</v>
      </c>
      <c r="AC30" s="1"/>
      <c r="AD30" s="1">
        <f t="shared" ref="AD30:AD34" si="21">R30*G30</f>
        <v>150</v>
      </c>
      <c r="AE30" s="1">
        <f t="shared" si="7"/>
        <v>250</v>
      </c>
      <c r="AF30" s="1"/>
      <c r="AG30" s="1">
        <f t="shared" si="8"/>
        <v>109.45600000000002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31</v>
      </c>
      <c r="C31" s="1"/>
      <c r="D31" s="1"/>
      <c r="E31" s="1"/>
      <c r="F31" s="1"/>
      <c r="G31" s="6">
        <v>0.22</v>
      </c>
      <c r="H31" s="1">
        <v>120</v>
      </c>
      <c r="I31" s="1"/>
      <c r="J31" s="1"/>
      <c r="K31" s="1">
        <f t="shared" si="2"/>
        <v>0</v>
      </c>
      <c r="L31" s="1"/>
      <c r="M31" s="1"/>
      <c r="N31" s="1">
        <v>100</v>
      </c>
      <c r="O31" s="1">
        <v>100</v>
      </c>
      <c r="P31" s="1">
        <f t="shared" si="3"/>
        <v>0</v>
      </c>
      <c r="Q31" s="5"/>
      <c r="R31" s="5">
        <f t="shared" ref="R31:R33" si="22">Q31</f>
        <v>0</v>
      </c>
      <c r="S31" s="5"/>
      <c r="T31" s="5"/>
      <c r="U31" s="1"/>
      <c r="V31" s="1" t="e">
        <f t="shared" si="20"/>
        <v>#DIV/0!</v>
      </c>
      <c r="W31" s="1" t="e">
        <f t="shared" si="5"/>
        <v>#DIV/0!</v>
      </c>
      <c r="X31" s="1">
        <v>3.2</v>
      </c>
      <c r="Y31" s="1">
        <v>0</v>
      </c>
      <c r="Z31" s="1">
        <v>0</v>
      </c>
      <c r="AA31" s="1">
        <v>0</v>
      </c>
      <c r="AB31" s="1">
        <v>0</v>
      </c>
      <c r="AC31" s="1" t="s">
        <v>60</v>
      </c>
      <c r="AD31" s="1">
        <f t="shared" si="21"/>
        <v>0</v>
      </c>
      <c r="AE31" s="1">
        <f t="shared" si="7"/>
        <v>0</v>
      </c>
      <c r="AF31" s="1"/>
      <c r="AG31" s="1">
        <f t="shared" si="8"/>
        <v>-200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60</v>
      </c>
      <c r="D32" s="1"/>
      <c r="E32" s="1">
        <v>47</v>
      </c>
      <c r="F32" s="1">
        <v>13</v>
      </c>
      <c r="G32" s="6">
        <v>0.4</v>
      </c>
      <c r="H32" s="1">
        <v>60</v>
      </c>
      <c r="I32" s="1"/>
      <c r="J32" s="1">
        <v>240.3</v>
      </c>
      <c r="K32" s="1">
        <f t="shared" si="2"/>
        <v>-193.3</v>
      </c>
      <c r="L32" s="1"/>
      <c r="M32" s="1"/>
      <c r="N32" s="1">
        <v>310</v>
      </c>
      <c r="O32" s="1"/>
      <c r="P32" s="1">
        <f t="shared" si="3"/>
        <v>9.4</v>
      </c>
      <c r="Q32" s="5"/>
      <c r="R32" s="5">
        <f t="shared" si="22"/>
        <v>0</v>
      </c>
      <c r="S32" s="5"/>
      <c r="T32" s="5"/>
      <c r="U32" s="1"/>
      <c r="V32" s="1">
        <f t="shared" si="20"/>
        <v>34.361702127659576</v>
      </c>
      <c r="W32" s="1">
        <f t="shared" si="5"/>
        <v>34.361702127659576</v>
      </c>
      <c r="X32" s="1">
        <v>34</v>
      </c>
      <c r="Y32" s="1">
        <v>0</v>
      </c>
      <c r="Z32" s="1">
        <v>0</v>
      </c>
      <c r="AA32" s="1">
        <v>0</v>
      </c>
      <c r="AB32" s="1">
        <v>0</v>
      </c>
      <c r="AC32" s="1" t="s">
        <v>62</v>
      </c>
      <c r="AD32" s="1">
        <f t="shared" si="21"/>
        <v>0</v>
      </c>
      <c r="AE32" s="1">
        <f t="shared" si="7"/>
        <v>0</v>
      </c>
      <c r="AF32" s="1"/>
      <c r="AG32" s="1">
        <f t="shared" si="8"/>
        <v>-182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33</v>
      </c>
      <c r="C33" s="1">
        <v>4.1269999999999998</v>
      </c>
      <c r="D33" s="1"/>
      <c r="E33" s="1">
        <v>2.73</v>
      </c>
      <c r="F33" s="1">
        <v>1.397</v>
      </c>
      <c r="G33" s="6">
        <v>1</v>
      </c>
      <c r="H33" s="1">
        <v>60</v>
      </c>
      <c r="I33" s="1"/>
      <c r="J33" s="1">
        <v>38.4</v>
      </c>
      <c r="K33" s="1">
        <f t="shared" si="2"/>
        <v>-35.67</v>
      </c>
      <c r="L33" s="1"/>
      <c r="M33" s="1"/>
      <c r="N33" s="1">
        <v>300</v>
      </c>
      <c r="O33" s="1"/>
      <c r="P33" s="1">
        <f t="shared" si="3"/>
        <v>0.54600000000000004</v>
      </c>
      <c r="Q33" s="5"/>
      <c r="R33" s="5">
        <f t="shared" si="22"/>
        <v>0</v>
      </c>
      <c r="S33" s="5"/>
      <c r="T33" s="5"/>
      <c r="U33" s="1"/>
      <c r="V33" s="1">
        <f t="shared" si="20"/>
        <v>552.00915750915749</v>
      </c>
      <c r="W33" s="1">
        <f t="shared" si="5"/>
        <v>552.00915750915749</v>
      </c>
      <c r="X33" s="1">
        <v>30.3904</v>
      </c>
      <c r="Y33" s="1">
        <v>0</v>
      </c>
      <c r="Z33" s="1">
        <v>0</v>
      </c>
      <c r="AA33" s="1">
        <v>0</v>
      </c>
      <c r="AB33" s="1">
        <v>0</v>
      </c>
      <c r="AC33" s="1" t="s">
        <v>60</v>
      </c>
      <c r="AD33" s="1">
        <f t="shared" si="21"/>
        <v>0</v>
      </c>
      <c r="AE33" s="1">
        <f t="shared" si="7"/>
        <v>0</v>
      </c>
      <c r="AF33" s="1"/>
      <c r="AG33" s="1">
        <f t="shared" si="8"/>
        <v>-293.20699999999999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33</v>
      </c>
      <c r="C34" s="1">
        <v>137.72999999999999</v>
      </c>
      <c r="D34" s="1"/>
      <c r="E34" s="1">
        <v>20.193999999999999</v>
      </c>
      <c r="F34" s="1"/>
      <c r="G34" s="6">
        <v>1</v>
      </c>
      <c r="H34" s="1">
        <v>60</v>
      </c>
      <c r="I34" s="1"/>
      <c r="J34" s="1">
        <v>19.8</v>
      </c>
      <c r="K34" s="1">
        <f t="shared" si="2"/>
        <v>0.39399999999999835</v>
      </c>
      <c r="L34" s="1"/>
      <c r="M34" s="1"/>
      <c r="N34" s="1">
        <v>0</v>
      </c>
      <c r="O34" s="1"/>
      <c r="P34" s="1">
        <f t="shared" si="3"/>
        <v>4.0388000000000002</v>
      </c>
      <c r="Q34" s="15">
        <v>35</v>
      </c>
      <c r="R34" s="5">
        <v>0</v>
      </c>
      <c r="S34" s="5"/>
      <c r="T34" s="15">
        <v>0</v>
      </c>
      <c r="U34" s="16"/>
      <c r="V34" s="1">
        <f t="shared" si="20"/>
        <v>0</v>
      </c>
      <c r="W34" s="1">
        <f t="shared" si="5"/>
        <v>0</v>
      </c>
      <c r="X34" s="1">
        <v>2.6764000000000001</v>
      </c>
      <c r="Y34" s="1">
        <v>3.9971999999999999</v>
      </c>
      <c r="Z34" s="1">
        <v>3.4723999999999999</v>
      </c>
      <c r="AA34" s="1">
        <v>2.7183999999999999</v>
      </c>
      <c r="AB34" s="1">
        <v>-3.2238000000000002</v>
      </c>
      <c r="AC34" s="1" t="s">
        <v>134</v>
      </c>
      <c r="AD34" s="1">
        <f t="shared" si="21"/>
        <v>0</v>
      </c>
      <c r="AE34" s="1">
        <f t="shared" si="7"/>
        <v>0</v>
      </c>
      <c r="AF34" s="1"/>
      <c r="AG34" s="1">
        <f t="shared" si="8"/>
        <v>25.581999999999994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9" t="s">
        <v>65</v>
      </c>
      <c r="B35" s="9" t="s">
        <v>33</v>
      </c>
      <c r="C35" s="9"/>
      <c r="D35" s="9"/>
      <c r="E35" s="9"/>
      <c r="F35" s="9"/>
      <c r="G35" s="10">
        <v>0</v>
      </c>
      <c r="H35" s="9">
        <v>60</v>
      </c>
      <c r="I35" s="9"/>
      <c r="J35" s="9"/>
      <c r="K35" s="9">
        <f t="shared" si="2"/>
        <v>0</v>
      </c>
      <c r="L35" s="9"/>
      <c r="M35" s="9"/>
      <c r="N35" s="9"/>
      <c r="O35" s="9"/>
      <c r="P35" s="9">
        <f t="shared" si="3"/>
        <v>0</v>
      </c>
      <c r="Q35" s="11"/>
      <c r="R35" s="11"/>
      <c r="S35" s="11"/>
      <c r="T35" s="11"/>
      <c r="U35" s="9"/>
      <c r="V35" s="9" t="e">
        <f t="shared" si="9"/>
        <v>#DIV/0!</v>
      </c>
      <c r="W35" s="9" t="e">
        <f t="shared" si="5"/>
        <v>#DIV/0!</v>
      </c>
      <c r="X35" s="9">
        <v>2.786</v>
      </c>
      <c r="Y35" s="9">
        <v>4.8287999999999993</v>
      </c>
      <c r="Z35" s="9">
        <v>4.0430000000000001</v>
      </c>
      <c r="AA35" s="9">
        <v>0.81199999999999994</v>
      </c>
      <c r="AB35" s="9">
        <v>1.6220000000000001</v>
      </c>
      <c r="AC35" s="9" t="s">
        <v>66</v>
      </c>
      <c r="AD35" s="9">
        <f t="shared" si="10"/>
        <v>0</v>
      </c>
      <c r="AE35" s="9">
        <f t="shared" si="7"/>
        <v>0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67</v>
      </c>
      <c r="B36" s="9" t="s">
        <v>31</v>
      </c>
      <c r="C36" s="9">
        <v>11</v>
      </c>
      <c r="D36" s="9"/>
      <c r="E36" s="9">
        <v>-1</v>
      </c>
      <c r="F36" s="9">
        <v>11</v>
      </c>
      <c r="G36" s="10">
        <v>0</v>
      </c>
      <c r="H36" s="9">
        <v>45</v>
      </c>
      <c r="I36" s="9"/>
      <c r="J36" s="9">
        <v>143</v>
      </c>
      <c r="K36" s="9">
        <f t="shared" si="2"/>
        <v>-144</v>
      </c>
      <c r="L36" s="9"/>
      <c r="M36" s="9"/>
      <c r="N36" s="9"/>
      <c r="O36" s="9"/>
      <c r="P36" s="9">
        <f t="shared" si="3"/>
        <v>-0.2</v>
      </c>
      <c r="Q36" s="11"/>
      <c r="R36" s="11"/>
      <c r="S36" s="11"/>
      <c r="T36" s="11"/>
      <c r="U36" s="9"/>
      <c r="V36" s="9">
        <f t="shared" si="9"/>
        <v>-55</v>
      </c>
      <c r="W36" s="9">
        <f t="shared" si="5"/>
        <v>-55</v>
      </c>
      <c r="X36" s="9">
        <v>0</v>
      </c>
      <c r="Y36" s="9">
        <v>49.2</v>
      </c>
      <c r="Z36" s="9">
        <v>86</v>
      </c>
      <c r="AA36" s="9">
        <v>75.2</v>
      </c>
      <c r="AB36" s="9">
        <v>40.6</v>
      </c>
      <c r="AC36" s="12" t="s">
        <v>68</v>
      </c>
      <c r="AD36" s="9">
        <f t="shared" si="10"/>
        <v>0</v>
      </c>
      <c r="AE36" s="9">
        <f t="shared" si="7"/>
        <v>0</v>
      </c>
      <c r="AF36" s="1"/>
      <c r="AG36" s="1">
        <f t="shared" si="8"/>
        <v>-14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9" t="s">
        <v>69</v>
      </c>
      <c r="B37" s="9" t="s">
        <v>33</v>
      </c>
      <c r="C37" s="9"/>
      <c r="D37" s="9"/>
      <c r="E37" s="9">
        <v>-0.59199999999999997</v>
      </c>
      <c r="F37" s="9"/>
      <c r="G37" s="10">
        <v>0</v>
      </c>
      <c r="H37" s="9">
        <v>45</v>
      </c>
      <c r="I37" s="9"/>
      <c r="J37" s="9"/>
      <c r="K37" s="9">
        <f t="shared" si="2"/>
        <v>-0.59199999999999997</v>
      </c>
      <c r="L37" s="9"/>
      <c r="M37" s="9"/>
      <c r="N37" s="9"/>
      <c r="O37" s="9"/>
      <c r="P37" s="9">
        <f t="shared" si="3"/>
        <v>-0.11839999999999999</v>
      </c>
      <c r="Q37" s="11"/>
      <c r="R37" s="11"/>
      <c r="S37" s="11"/>
      <c r="T37" s="11"/>
      <c r="U37" s="9"/>
      <c r="V37" s="9">
        <f t="shared" si="9"/>
        <v>0</v>
      </c>
      <c r="W37" s="9">
        <f t="shared" si="5"/>
        <v>0</v>
      </c>
      <c r="X37" s="9">
        <v>0.69500000000000006</v>
      </c>
      <c r="Y37" s="9">
        <v>13.9542</v>
      </c>
      <c r="Z37" s="9">
        <v>18.753399999999999</v>
      </c>
      <c r="AA37" s="9">
        <v>44.965400000000002</v>
      </c>
      <c r="AB37" s="9">
        <v>29.1556</v>
      </c>
      <c r="AC37" s="9" t="s">
        <v>70</v>
      </c>
      <c r="AD37" s="9">
        <f t="shared" si="10"/>
        <v>0</v>
      </c>
      <c r="AE37" s="9">
        <f t="shared" si="7"/>
        <v>0</v>
      </c>
      <c r="AF37" s="1"/>
      <c r="AG37" s="1">
        <f t="shared" si="8"/>
        <v>-1.7759999999999998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33</v>
      </c>
      <c r="C38" s="1">
        <v>-12.542999999999999</v>
      </c>
      <c r="D38" s="1">
        <v>214.32</v>
      </c>
      <c r="E38" s="14">
        <f>93.959+E91</f>
        <v>135.178</v>
      </c>
      <c r="F38" s="14">
        <f>106.368+F91</f>
        <v>145.215</v>
      </c>
      <c r="G38" s="6">
        <v>1</v>
      </c>
      <c r="H38" s="1">
        <v>45</v>
      </c>
      <c r="I38" s="1"/>
      <c r="J38" s="1">
        <v>83</v>
      </c>
      <c r="K38" s="1">
        <f t="shared" ref="K38:K69" si="23">E38-J38</f>
        <v>52.177999999999997</v>
      </c>
      <c r="L38" s="1"/>
      <c r="M38" s="1"/>
      <c r="N38" s="1">
        <v>150</v>
      </c>
      <c r="O38" s="1">
        <v>150</v>
      </c>
      <c r="P38" s="1">
        <f t="shared" si="3"/>
        <v>27.035599999999999</v>
      </c>
      <c r="Q38" s="5"/>
      <c r="R38" s="5">
        <v>50</v>
      </c>
      <c r="S38" s="5">
        <v>100</v>
      </c>
      <c r="T38" s="5">
        <v>500</v>
      </c>
      <c r="U38" s="1"/>
      <c r="V38" s="1">
        <f t="shared" ref="V38:V40" si="24">(F38+N38+O38+R38+S38)/P38</f>
        <v>22.015971533829472</v>
      </c>
      <c r="W38" s="1">
        <f t="shared" si="5"/>
        <v>16.467731435588632</v>
      </c>
      <c r="X38" s="1">
        <v>28.963799999999999</v>
      </c>
      <c r="Y38" s="1">
        <v>28.142199999999999</v>
      </c>
      <c r="Z38" s="1">
        <v>19.357800000000001</v>
      </c>
      <c r="AA38" s="1">
        <v>28.138999999999999</v>
      </c>
      <c r="AB38" s="1">
        <v>15.0284</v>
      </c>
      <c r="AC38" s="1" t="s">
        <v>72</v>
      </c>
      <c r="AD38" s="1">
        <f t="shared" ref="AD38:AD40" si="25">R38*G38</f>
        <v>50</v>
      </c>
      <c r="AE38" s="1">
        <f t="shared" si="7"/>
        <v>100</v>
      </c>
      <c r="AF38" s="1"/>
      <c r="AG38" s="1">
        <f t="shared" si="8"/>
        <v>-39.68100000000004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241.721</v>
      </c>
      <c r="D39" s="1">
        <v>42.548999999999999</v>
      </c>
      <c r="E39" s="1">
        <v>304.20999999999998</v>
      </c>
      <c r="F39" s="1">
        <v>-19.940000000000001</v>
      </c>
      <c r="G39" s="6">
        <v>1</v>
      </c>
      <c r="H39" s="1">
        <v>45</v>
      </c>
      <c r="I39" s="1"/>
      <c r="J39" s="1">
        <v>299</v>
      </c>
      <c r="K39" s="1">
        <f t="shared" si="23"/>
        <v>5.2099999999999795</v>
      </c>
      <c r="L39" s="1"/>
      <c r="M39" s="1"/>
      <c r="N39" s="1">
        <v>600</v>
      </c>
      <c r="O39" s="1">
        <v>300</v>
      </c>
      <c r="P39" s="1">
        <f t="shared" si="3"/>
        <v>60.841999999999999</v>
      </c>
      <c r="Q39" s="5"/>
      <c r="R39" s="5">
        <f t="shared" ref="R39" si="26">Q39</f>
        <v>0</v>
      </c>
      <c r="S39" s="5"/>
      <c r="T39" s="5"/>
      <c r="U39" s="1"/>
      <c r="V39" s="1">
        <f t="shared" si="24"/>
        <v>14.464679004634956</v>
      </c>
      <c r="W39" s="1">
        <f t="shared" si="5"/>
        <v>14.464679004634956</v>
      </c>
      <c r="X39" s="1">
        <v>76.403800000000004</v>
      </c>
      <c r="Y39" s="1">
        <v>44.964599999999997</v>
      </c>
      <c r="Z39" s="1">
        <v>61.570799999999998</v>
      </c>
      <c r="AA39" s="1">
        <v>33.614999999999988</v>
      </c>
      <c r="AB39" s="1">
        <v>37.692799999999998</v>
      </c>
      <c r="AC39" s="1" t="s">
        <v>74</v>
      </c>
      <c r="AD39" s="1">
        <f t="shared" si="25"/>
        <v>0</v>
      </c>
      <c r="AE39" s="1">
        <f t="shared" si="7"/>
        <v>0</v>
      </c>
      <c r="AF39" s="1"/>
      <c r="AG39" s="1">
        <f t="shared" si="8"/>
        <v>32.569999999999936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-1</v>
      </c>
      <c r="D40" s="1">
        <v>240</v>
      </c>
      <c r="E40" s="1">
        <v>141</v>
      </c>
      <c r="F40" s="1">
        <v>94</v>
      </c>
      <c r="G40" s="6">
        <v>0.36</v>
      </c>
      <c r="H40" s="1">
        <v>45</v>
      </c>
      <c r="I40" s="1"/>
      <c r="J40" s="1">
        <v>147</v>
      </c>
      <c r="K40" s="1">
        <f t="shared" si="23"/>
        <v>-6</v>
      </c>
      <c r="L40" s="1"/>
      <c r="M40" s="1"/>
      <c r="N40" s="1">
        <v>111</v>
      </c>
      <c r="O40" s="1"/>
      <c r="P40" s="1">
        <f t="shared" si="3"/>
        <v>28.2</v>
      </c>
      <c r="Q40" s="5">
        <f>ROUND(13*P40-O40-N40-F40,0)</f>
        <v>162</v>
      </c>
      <c r="R40" s="5">
        <v>100</v>
      </c>
      <c r="S40" s="5">
        <v>150</v>
      </c>
      <c r="T40" s="5"/>
      <c r="U40" s="1"/>
      <c r="V40" s="1">
        <f t="shared" si="24"/>
        <v>16.134751773049647</v>
      </c>
      <c r="W40" s="1">
        <f t="shared" si="5"/>
        <v>7.2695035460992914</v>
      </c>
      <c r="X40" s="1">
        <v>27.2</v>
      </c>
      <c r="Y40" s="1">
        <v>29.6</v>
      </c>
      <c r="Z40" s="1">
        <v>22.2</v>
      </c>
      <c r="AA40" s="1">
        <v>28.8</v>
      </c>
      <c r="AB40" s="1">
        <v>19</v>
      </c>
      <c r="AC40" s="1"/>
      <c r="AD40" s="1">
        <f t="shared" si="25"/>
        <v>36</v>
      </c>
      <c r="AE40" s="1">
        <f t="shared" si="7"/>
        <v>54</v>
      </c>
      <c r="AF40" s="1"/>
      <c r="AG40" s="1">
        <f t="shared" si="8"/>
        <v>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76</v>
      </c>
      <c r="B41" s="9" t="s">
        <v>33</v>
      </c>
      <c r="C41" s="9">
        <v>1.369</v>
      </c>
      <c r="D41" s="9"/>
      <c r="E41" s="9">
        <v>-1.3</v>
      </c>
      <c r="F41" s="9">
        <v>1.369</v>
      </c>
      <c r="G41" s="10">
        <v>0</v>
      </c>
      <c r="H41" s="9">
        <v>60</v>
      </c>
      <c r="I41" s="9"/>
      <c r="J41" s="9">
        <v>9.1</v>
      </c>
      <c r="K41" s="9">
        <f t="shared" si="23"/>
        <v>-10.4</v>
      </c>
      <c r="L41" s="9"/>
      <c r="M41" s="9"/>
      <c r="N41" s="9"/>
      <c r="O41" s="9"/>
      <c r="P41" s="9">
        <f t="shared" si="3"/>
        <v>-0.26</v>
      </c>
      <c r="Q41" s="11"/>
      <c r="R41" s="11"/>
      <c r="S41" s="11"/>
      <c r="T41" s="11"/>
      <c r="U41" s="9"/>
      <c r="V41" s="9">
        <f t="shared" si="9"/>
        <v>-5.2653846153846153</v>
      </c>
      <c r="W41" s="9">
        <f t="shared" si="5"/>
        <v>-5.2653846153846153</v>
      </c>
      <c r="X41" s="9">
        <v>0.24440000000000001</v>
      </c>
      <c r="Y41" s="9">
        <v>18.480599999999999</v>
      </c>
      <c r="Z41" s="9">
        <v>24.619399999999999</v>
      </c>
      <c r="AA41" s="9">
        <v>19.519600000000001</v>
      </c>
      <c r="AB41" s="9">
        <v>23.392800000000001</v>
      </c>
      <c r="AC41" s="9" t="s">
        <v>70</v>
      </c>
      <c r="AD41" s="9">
        <f t="shared" ref="AD41:AD67" si="27">Q41*G41</f>
        <v>0</v>
      </c>
      <c r="AE41" s="9">
        <f t="shared" si="7"/>
        <v>0</v>
      </c>
      <c r="AF41" s="1"/>
      <c r="AG41" s="1">
        <f t="shared" si="8"/>
        <v>-5.2690000000000001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9" t="s">
        <v>77</v>
      </c>
      <c r="B42" s="9" t="s">
        <v>31</v>
      </c>
      <c r="C42" s="9">
        <v>28</v>
      </c>
      <c r="D42" s="9"/>
      <c r="E42" s="9">
        <v>6</v>
      </c>
      <c r="F42" s="9">
        <v>22</v>
      </c>
      <c r="G42" s="10">
        <v>0</v>
      </c>
      <c r="H42" s="9" t="e">
        <v>#N/A</v>
      </c>
      <c r="I42" s="9"/>
      <c r="J42" s="9">
        <v>45</v>
      </c>
      <c r="K42" s="9">
        <f t="shared" si="23"/>
        <v>-39</v>
      </c>
      <c r="L42" s="9"/>
      <c r="M42" s="9"/>
      <c r="N42" s="9"/>
      <c r="O42" s="9"/>
      <c r="P42" s="9">
        <f t="shared" si="3"/>
        <v>1.2</v>
      </c>
      <c r="Q42" s="11"/>
      <c r="R42" s="11"/>
      <c r="S42" s="11"/>
      <c r="T42" s="11"/>
      <c r="U42" s="9"/>
      <c r="V42" s="9">
        <f t="shared" si="9"/>
        <v>18.333333333333336</v>
      </c>
      <c r="W42" s="9">
        <f t="shared" si="5"/>
        <v>18.333333333333336</v>
      </c>
      <c r="X42" s="9">
        <v>3.6</v>
      </c>
      <c r="Y42" s="9">
        <v>5.6</v>
      </c>
      <c r="Z42" s="9">
        <v>-1.6</v>
      </c>
      <c r="AA42" s="9">
        <v>4.4000000000000004</v>
      </c>
      <c r="AB42" s="9">
        <v>18.8</v>
      </c>
      <c r="AC42" s="12" t="s">
        <v>78</v>
      </c>
      <c r="AD42" s="9">
        <f t="shared" si="27"/>
        <v>0</v>
      </c>
      <c r="AE42" s="9">
        <f t="shared" si="7"/>
        <v>0</v>
      </c>
      <c r="AF42" s="1"/>
      <c r="AG42" s="1">
        <f t="shared" si="8"/>
        <v>-4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79.03</v>
      </c>
      <c r="D43" s="1"/>
      <c r="E43" s="1">
        <v>79.132000000000005</v>
      </c>
      <c r="F43" s="1">
        <v>-0.10199999999999999</v>
      </c>
      <c r="G43" s="6">
        <v>1</v>
      </c>
      <c r="H43" s="1">
        <v>60</v>
      </c>
      <c r="I43" s="1"/>
      <c r="J43" s="1">
        <v>85.5</v>
      </c>
      <c r="K43" s="1">
        <f t="shared" si="23"/>
        <v>-6.367999999999995</v>
      </c>
      <c r="L43" s="1"/>
      <c r="M43" s="1"/>
      <c r="N43" s="1">
        <v>200</v>
      </c>
      <c r="O43" s="1">
        <v>200</v>
      </c>
      <c r="P43" s="1">
        <f t="shared" si="3"/>
        <v>15.826400000000001</v>
      </c>
      <c r="Q43" s="5"/>
      <c r="R43" s="5">
        <f>Q43</f>
        <v>0</v>
      </c>
      <c r="S43" s="5"/>
      <c r="T43" s="5"/>
      <c r="U43" s="1"/>
      <c r="V43" s="1">
        <f>(F43+N43+O43+R43+S43)/P43</f>
        <v>25.267780417530201</v>
      </c>
      <c r="W43" s="1">
        <f t="shared" si="5"/>
        <v>25.267780417530201</v>
      </c>
      <c r="X43" s="1">
        <v>30.87</v>
      </c>
      <c r="Y43" s="1">
        <v>3.2294</v>
      </c>
      <c r="Z43" s="1">
        <v>22.582799999999999</v>
      </c>
      <c r="AA43" s="1">
        <v>8.0495999999999999</v>
      </c>
      <c r="AB43" s="1">
        <v>21.4786</v>
      </c>
      <c r="AC43" s="1" t="s">
        <v>39</v>
      </c>
      <c r="AD43" s="1">
        <f>R43*G43</f>
        <v>0</v>
      </c>
      <c r="AE43" s="1">
        <f t="shared" si="7"/>
        <v>0</v>
      </c>
      <c r="AF43" s="1"/>
      <c r="AG43" s="1">
        <f t="shared" si="8"/>
        <v>-162.50199999999998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80</v>
      </c>
      <c r="B44" s="9" t="s">
        <v>31</v>
      </c>
      <c r="C44" s="9">
        <v>-20</v>
      </c>
      <c r="D44" s="9">
        <v>30</v>
      </c>
      <c r="E44" s="9">
        <v>9</v>
      </c>
      <c r="F44" s="9"/>
      <c r="G44" s="10">
        <v>0</v>
      </c>
      <c r="H44" s="9" t="e">
        <v>#N/A</v>
      </c>
      <c r="I44" s="9"/>
      <c r="J44" s="9">
        <v>8</v>
      </c>
      <c r="K44" s="9">
        <f t="shared" si="23"/>
        <v>1</v>
      </c>
      <c r="L44" s="9"/>
      <c r="M44" s="9"/>
      <c r="N44" s="9"/>
      <c r="O44" s="9"/>
      <c r="P44" s="9">
        <f t="shared" si="3"/>
        <v>1.8</v>
      </c>
      <c r="Q44" s="11"/>
      <c r="R44" s="11"/>
      <c r="S44" s="11"/>
      <c r="T44" s="11"/>
      <c r="U44" s="9"/>
      <c r="V44" s="9">
        <f t="shared" si="9"/>
        <v>0</v>
      </c>
      <c r="W44" s="9">
        <f t="shared" si="5"/>
        <v>0</v>
      </c>
      <c r="X44" s="9">
        <v>4</v>
      </c>
      <c r="Y44" s="9">
        <v>0</v>
      </c>
      <c r="Z44" s="9">
        <v>0</v>
      </c>
      <c r="AA44" s="9">
        <v>0</v>
      </c>
      <c r="AB44" s="9">
        <v>0</v>
      </c>
      <c r="AC44" s="9" t="s">
        <v>81</v>
      </c>
      <c r="AD44" s="9">
        <f t="shared" si="27"/>
        <v>0</v>
      </c>
      <c r="AE44" s="9">
        <f t="shared" si="7"/>
        <v>0</v>
      </c>
      <c r="AF44" s="1"/>
      <c r="AG44" s="1">
        <f t="shared" si="8"/>
        <v>27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31</v>
      </c>
      <c r="C45" s="1">
        <v>43</v>
      </c>
      <c r="D45" s="1">
        <v>2</v>
      </c>
      <c r="E45" s="1">
        <v>35</v>
      </c>
      <c r="F45" s="1">
        <v>1</v>
      </c>
      <c r="G45" s="6">
        <v>0.09</v>
      </c>
      <c r="H45" s="1">
        <v>45</v>
      </c>
      <c r="I45" s="1"/>
      <c r="J45" s="1">
        <v>41</v>
      </c>
      <c r="K45" s="1">
        <f t="shared" si="23"/>
        <v>-6</v>
      </c>
      <c r="L45" s="1"/>
      <c r="M45" s="1"/>
      <c r="N45" s="1">
        <v>75</v>
      </c>
      <c r="O45" s="1"/>
      <c r="P45" s="1">
        <f t="shared" si="3"/>
        <v>7</v>
      </c>
      <c r="Q45" s="5">
        <f>ROUND(13*P45-O45-N45-F45,0)</f>
        <v>15</v>
      </c>
      <c r="R45" s="5">
        <v>35</v>
      </c>
      <c r="S45" s="5"/>
      <c r="T45" s="5">
        <v>100</v>
      </c>
      <c r="U45" s="1"/>
      <c r="V45" s="1">
        <f>(F45+N45+O45+R45+S45)/P45</f>
        <v>15.857142857142858</v>
      </c>
      <c r="W45" s="1">
        <f t="shared" si="5"/>
        <v>10.857142857142858</v>
      </c>
      <c r="X45" s="1">
        <v>9</v>
      </c>
      <c r="Y45" s="1">
        <v>2.4</v>
      </c>
      <c r="Z45" s="1">
        <v>10.6</v>
      </c>
      <c r="AA45" s="1">
        <v>1.8</v>
      </c>
      <c r="AB45" s="1">
        <v>2.2000000000000002</v>
      </c>
      <c r="AC45" s="1"/>
      <c r="AD45" s="1">
        <f>R45*G45</f>
        <v>3.15</v>
      </c>
      <c r="AE45" s="1">
        <f t="shared" si="7"/>
        <v>0</v>
      </c>
      <c r="AF45" s="1"/>
      <c r="AG45" s="1">
        <f t="shared" si="8"/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9" t="s">
        <v>83</v>
      </c>
      <c r="B46" s="9" t="s">
        <v>31</v>
      </c>
      <c r="C46" s="9"/>
      <c r="D46" s="9">
        <v>3</v>
      </c>
      <c r="E46" s="9">
        <v>3</v>
      </c>
      <c r="F46" s="9"/>
      <c r="G46" s="10">
        <v>0</v>
      </c>
      <c r="H46" s="9">
        <v>45</v>
      </c>
      <c r="I46" s="9"/>
      <c r="J46" s="9">
        <v>27</v>
      </c>
      <c r="K46" s="9">
        <f t="shared" si="23"/>
        <v>-24</v>
      </c>
      <c r="L46" s="9"/>
      <c r="M46" s="9"/>
      <c r="N46" s="9"/>
      <c r="O46" s="9"/>
      <c r="P46" s="9">
        <f t="shared" si="3"/>
        <v>0.6</v>
      </c>
      <c r="Q46" s="11"/>
      <c r="R46" s="11"/>
      <c r="S46" s="11"/>
      <c r="T46" s="11"/>
      <c r="U46" s="9"/>
      <c r="V46" s="9">
        <f t="shared" si="9"/>
        <v>0</v>
      </c>
      <c r="W46" s="9">
        <f t="shared" si="5"/>
        <v>0</v>
      </c>
      <c r="X46" s="9">
        <v>35.6</v>
      </c>
      <c r="Y46" s="9">
        <v>70</v>
      </c>
      <c r="Z46" s="9">
        <v>16.8</v>
      </c>
      <c r="AA46" s="9">
        <v>29</v>
      </c>
      <c r="AB46" s="9">
        <v>69.599999999999994</v>
      </c>
      <c r="AC46" s="9" t="s">
        <v>70</v>
      </c>
      <c r="AD46" s="9">
        <f t="shared" si="27"/>
        <v>0</v>
      </c>
      <c r="AE46" s="9">
        <f t="shared" si="7"/>
        <v>0</v>
      </c>
      <c r="AF46" s="1"/>
      <c r="AG46" s="1">
        <f t="shared" si="8"/>
        <v>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31</v>
      </c>
      <c r="C47" s="1"/>
      <c r="D47" s="1">
        <v>415</v>
      </c>
      <c r="E47" s="1">
        <v>139</v>
      </c>
      <c r="F47" s="1">
        <v>260</v>
      </c>
      <c r="G47" s="6">
        <v>0.3</v>
      </c>
      <c r="H47" s="1">
        <v>45</v>
      </c>
      <c r="I47" s="1"/>
      <c r="J47" s="1">
        <v>152</v>
      </c>
      <c r="K47" s="1">
        <f t="shared" si="23"/>
        <v>-13</v>
      </c>
      <c r="L47" s="1"/>
      <c r="M47" s="1"/>
      <c r="N47" s="1">
        <v>70</v>
      </c>
      <c r="O47" s="1">
        <v>50</v>
      </c>
      <c r="P47" s="1">
        <f t="shared" si="3"/>
        <v>27.8</v>
      </c>
      <c r="Q47" s="5"/>
      <c r="R47" s="5">
        <v>50</v>
      </c>
      <c r="S47" s="5">
        <v>50</v>
      </c>
      <c r="T47" s="5">
        <v>150</v>
      </c>
      <c r="U47" s="1"/>
      <c r="V47" s="1">
        <f t="shared" ref="V47:V52" si="28">(F47+N47+O47+R47+S47)/P47</f>
        <v>17.266187050359711</v>
      </c>
      <c r="W47" s="1">
        <f t="shared" si="5"/>
        <v>13.669064748201439</v>
      </c>
      <c r="X47" s="1">
        <v>35.799999999999997</v>
      </c>
      <c r="Y47" s="1">
        <v>42.4</v>
      </c>
      <c r="Z47" s="1">
        <v>15</v>
      </c>
      <c r="AA47" s="1">
        <v>23.2</v>
      </c>
      <c r="AB47" s="1">
        <v>55.6</v>
      </c>
      <c r="AC47" s="1"/>
      <c r="AD47" s="1">
        <f t="shared" ref="AD47:AD52" si="29">R47*G47</f>
        <v>15</v>
      </c>
      <c r="AE47" s="1">
        <f t="shared" si="7"/>
        <v>15</v>
      </c>
      <c r="AF47" s="1"/>
      <c r="AG47" s="1">
        <f t="shared" si="8"/>
        <v>37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31</v>
      </c>
      <c r="C48" s="1">
        <v>246</v>
      </c>
      <c r="D48" s="1">
        <v>2</v>
      </c>
      <c r="E48" s="1">
        <v>221</v>
      </c>
      <c r="F48" s="1">
        <v>7</v>
      </c>
      <c r="G48" s="6">
        <v>0.27</v>
      </c>
      <c r="H48" s="1">
        <v>45</v>
      </c>
      <c r="I48" s="1"/>
      <c r="J48" s="1">
        <v>328</v>
      </c>
      <c r="K48" s="1">
        <f t="shared" si="23"/>
        <v>-107</v>
      </c>
      <c r="L48" s="1"/>
      <c r="M48" s="1"/>
      <c r="N48" s="1">
        <v>593</v>
      </c>
      <c r="O48" s="1"/>
      <c r="P48" s="1">
        <f t="shared" si="3"/>
        <v>44.2</v>
      </c>
      <c r="Q48" s="5"/>
      <c r="R48" s="5">
        <f t="shared" ref="R48:R51" si="30">Q48</f>
        <v>0</v>
      </c>
      <c r="S48" s="5"/>
      <c r="T48" s="5"/>
      <c r="U48" s="1"/>
      <c r="V48" s="1">
        <f t="shared" si="28"/>
        <v>13.574660633484163</v>
      </c>
      <c r="W48" s="1">
        <f t="shared" si="5"/>
        <v>13.574660633484163</v>
      </c>
      <c r="X48" s="1">
        <v>64.400000000000006</v>
      </c>
      <c r="Y48" s="1">
        <v>37.6</v>
      </c>
      <c r="Z48" s="1">
        <v>52.2</v>
      </c>
      <c r="AA48" s="1">
        <v>46</v>
      </c>
      <c r="AB48" s="1">
        <v>30</v>
      </c>
      <c r="AC48" s="1" t="s">
        <v>37</v>
      </c>
      <c r="AD48" s="1">
        <f t="shared" si="29"/>
        <v>0</v>
      </c>
      <c r="AE48" s="1">
        <f t="shared" si="7"/>
        <v>0</v>
      </c>
      <c r="AF48" s="1"/>
      <c r="AG48" s="1">
        <f t="shared" si="8"/>
        <v>63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69.150000000000006</v>
      </c>
      <c r="D49" s="1"/>
      <c r="E49" s="1">
        <v>58.613999999999997</v>
      </c>
      <c r="F49" s="1">
        <v>10.536</v>
      </c>
      <c r="G49" s="6">
        <v>1</v>
      </c>
      <c r="H49" s="1">
        <v>45</v>
      </c>
      <c r="I49" s="1"/>
      <c r="J49" s="1">
        <v>106</v>
      </c>
      <c r="K49" s="1">
        <f t="shared" si="23"/>
        <v>-47.386000000000003</v>
      </c>
      <c r="L49" s="1"/>
      <c r="M49" s="1"/>
      <c r="N49" s="1">
        <v>200</v>
      </c>
      <c r="O49" s="1"/>
      <c r="P49" s="1">
        <f t="shared" si="3"/>
        <v>11.722799999999999</v>
      </c>
      <c r="Q49" s="5"/>
      <c r="R49" s="5">
        <f t="shared" si="30"/>
        <v>0</v>
      </c>
      <c r="S49" s="5"/>
      <c r="T49" s="5"/>
      <c r="U49" s="1"/>
      <c r="V49" s="1">
        <f t="shared" si="28"/>
        <v>17.959531852458458</v>
      </c>
      <c r="W49" s="1">
        <f t="shared" si="5"/>
        <v>17.959531852458458</v>
      </c>
      <c r="X49" s="1">
        <v>19.2776</v>
      </c>
      <c r="Y49" s="1">
        <v>11.0936</v>
      </c>
      <c r="Z49" s="1">
        <v>16.612400000000001</v>
      </c>
      <c r="AA49" s="1">
        <v>3.8740000000000001</v>
      </c>
      <c r="AB49" s="1">
        <v>13.023199999999999</v>
      </c>
      <c r="AC49" s="1"/>
      <c r="AD49" s="1">
        <f t="shared" si="29"/>
        <v>0</v>
      </c>
      <c r="AE49" s="1">
        <f t="shared" si="7"/>
        <v>0</v>
      </c>
      <c r="AF49" s="1"/>
      <c r="AG49" s="1">
        <f t="shared" si="8"/>
        <v>-34.694000000000017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63.895000000000003</v>
      </c>
      <c r="D50" s="1">
        <v>202.26900000000001</v>
      </c>
      <c r="E50" s="1">
        <v>150.65</v>
      </c>
      <c r="F50" s="1">
        <v>113.244</v>
      </c>
      <c r="G50" s="6">
        <v>1</v>
      </c>
      <c r="H50" s="1">
        <v>45</v>
      </c>
      <c r="I50" s="1"/>
      <c r="J50" s="1">
        <v>125</v>
      </c>
      <c r="K50" s="1">
        <f t="shared" si="23"/>
        <v>25.650000000000006</v>
      </c>
      <c r="L50" s="1"/>
      <c r="M50" s="1"/>
      <c r="N50" s="1">
        <v>94</v>
      </c>
      <c r="O50" s="1"/>
      <c r="P50" s="1">
        <f t="shared" si="3"/>
        <v>30.130000000000003</v>
      </c>
      <c r="Q50" s="5">
        <f>ROUND(13*P50-O50-N50-F50,0)</f>
        <v>184</v>
      </c>
      <c r="R50" s="5">
        <v>100</v>
      </c>
      <c r="S50" s="5">
        <v>150</v>
      </c>
      <c r="T50" s="5"/>
      <c r="U50" s="1"/>
      <c r="V50" s="1">
        <f t="shared" si="28"/>
        <v>15.175705277132426</v>
      </c>
      <c r="W50" s="1">
        <f t="shared" si="5"/>
        <v>6.8783272485894456</v>
      </c>
      <c r="X50" s="1">
        <v>22.951000000000001</v>
      </c>
      <c r="Y50" s="1">
        <v>20.561399999999999</v>
      </c>
      <c r="Z50" s="1">
        <v>5.1104000000000003</v>
      </c>
      <c r="AA50" s="1">
        <v>18.0426</v>
      </c>
      <c r="AB50" s="1">
        <v>9.8558000000000003</v>
      </c>
      <c r="AC50" s="1"/>
      <c r="AD50" s="1">
        <f t="shared" si="29"/>
        <v>100</v>
      </c>
      <c r="AE50" s="1">
        <f t="shared" si="7"/>
        <v>150</v>
      </c>
      <c r="AF50" s="1"/>
      <c r="AG50" s="1">
        <f t="shared" si="8"/>
        <v>60.706000000000017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31</v>
      </c>
      <c r="C51" s="1">
        <v>246.30199999999999</v>
      </c>
      <c r="D51" s="1">
        <v>0.69799999999999995</v>
      </c>
      <c r="E51" s="1">
        <v>244</v>
      </c>
      <c r="F51" s="1">
        <v>-2</v>
      </c>
      <c r="G51" s="6">
        <v>0.4</v>
      </c>
      <c r="H51" s="1">
        <v>60</v>
      </c>
      <c r="I51" s="1"/>
      <c r="J51" s="1">
        <v>327</v>
      </c>
      <c r="K51" s="1">
        <f t="shared" si="23"/>
        <v>-83</v>
      </c>
      <c r="L51" s="1"/>
      <c r="M51" s="1"/>
      <c r="N51" s="1">
        <v>685</v>
      </c>
      <c r="O51" s="1"/>
      <c r="P51" s="1">
        <f t="shared" si="3"/>
        <v>48.8</v>
      </c>
      <c r="Q51" s="5"/>
      <c r="R51" s="5">
        <f t="shared" si="30"/>
        <v>0</v>
      </c>
      <c r="S51" s="5"/>
      <c r="T51" s="5"/>
      <c r="U51" s="1"/>
      <c r="V51" s="1">
        <f t="shared" si="28"/>
        <v>13.995901639344263</v>
      </c>
      <c r="W51" s="1">
        <f t="shared" si="5"/>
        <v>13.995901639344263</v>
      </c>
      <c r="X51" s="1">
        <v>87.539599999999993</v>
      </c>
      <c r="Y51" s="1">
        <v>82.4</v>
      </c>
      <c r="Z51" s="1">
        <v>81</v>
      </c>
      <c r="AA51" s="1">
        <v>63.8</v>
      </c>
      <c r="AB51" s="1">
        <v>57.6</v>
      </c>
      <c r="AC51" s="1"/>
      <c r="AD51" s="1">
        <f t="shared" si="29"/>
        <v>0</v>
      </c>
      <c r="AE51" s="1">
        <f t="shared" si="7"/>
        <v>0</v>
      </c>
      <c r="AF51" s="1"/>
      <c r="AG51" s="1">
        <f t="shared" si="8"/>
        <v>49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31</v>
      </c>
      <c r="C52" s="1">
        <v>290.64299999999997</v>
      </c>
      <c r="D52" s="1"/>
      <c r="E52" s="1">
        <v>287</v>
      </c>
      <c r="F52" s="1">
        <v>3</v>
      </c>
      <c r="G52" s="6">
        <v>0.4</v>
      </c>
      <c r="H52" s="1">
        <v>60</v>
      </c>
      <c r="I52" s="1"/>
      <c r="J52" s="1">
        <v>368</v>
      </c>
      <c r="K52" s="1">
        <f t="shared" si="23"/>
        <v>-81</v>
      </c>
      <c r="L52" s="1"/>
      <c r="M52" s="1"/>
      <c r="N52" s="1">
        <v>439</v>
      </c>
      <c r="O52" s="1"/>
      <c r="P52" s="1">
        <f t="shared" si="3"/>
        <v>57.4</v>
      </c>
      <c r="Q52" s="5">
        <f>ROUND(13*P52-O52-N52-F52,0)</f>
        <v>304</v>
      </c>
      <c r="R52" s="5">
        <v>150</v>
      </c>
      <c r="S52" s="5">
        <v>350</v>
      </c>
      <c r="T52" s="5">
        <v>500</v>
      </c>
      <c r="U52" s="1"/>
      <c r="V52" s="1">
        <f t="shared" si="28"/>
        <v>16.411149825783973</v>
      </c>
      <c r="W52" s="1">
        <f t="shared" si="5"/>
        <v>7.7003484320557494</v>
      </c>
      <c r="X52" s="1">
        <v>69.2714</v>
      </c>
      <c r="Y52" s="1">
        <v>72.400000000000006</v>
      </c>
      <c r="Z52" s="1">
        <v>69</v>
      </c>
      <c r="AA52" s="1">
        <v>58</v>
      </c>
      <c r="AB52" s="1">
        <v>44</v>
      </c>
      <c r="AC52" s="1"/>
      <c r="AD52" s="1">
        <f t="shared" si="29"/>
        <v>60</v>
      </c>
      <c r="AE52" s="1">
        <f t="shared" si="7"/>
        <v>140</v>
      </c>
      <c r="AF52" s="1"/>
      <c r="AG52" s="1">
        <f t="shared" si="8"/>
        <v>115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9" t="s">
        <v>90</v>
      </c>
      <c r="B53" s="9" t="s">
        <v>31</v>
      </c>
      <c r="C53" s="9"/>
      <c r="D53" s="9"/>
      <c r="E53" s="9">
        <v>2</v>
      </c>
      <c r="F53" s="9">
        <v>-2</v>
      </c>
      <c r="G53" s="10">
        <v>0</v>
      </c>
      <c r="H53" s="9" t="e">
        <v>#N/A</v>
      </c>
      <c r="I53" s="9"/>
      <c r="J53" s="9">
        <v>4</v>
      </c>
      <c r="K53" s="9">
        <f t="shared" si="23"/>
        <v>-2</v>
      </c>
      <c r="L53" s="9"/>
      <c r="M53" s="9"/>
      <c r="N53" s="9"/>
      <c r="O53" s="9"/>
      <c r="P53" s="9">
        <f t="shared" si="3"/>
        <v>0.4</v>
      </c>
      <c r="Q53" s="11"/>
      <c r="R53" s="11"/>
      <c r="S53" s="11"/>
      <c r="T53" s="11"/>
      <c r="U53" s="9"/>
      <c r="V53" s="9">
        <f t="shared" si="9"/>
        <v>-5</v>
      </c>
      <c r="W53" s="9">
        <f t="shared" si="5"/>
        <v>-5</v>
      </c>
      <c r="X53" s="9"/>
      <c r="Y53" s="9"/>
      <c r="Z53" s="9"/>
      <c r="AA53" s="9"/>
      <c r="AB53" s="9"/>
      <c r="AC53" s="9"/>
      <c r="AD53" s="9">
        <f t="shared" si="27"/>
        <v>0</v>
      </c>
      <c r="AE53" s="9">
        <f t="shared" si="7"/>
        <v>0</v>
      </c>
      <c r="AF53" s="1"/>
      <c r="AG53" s="1">
        <f t="shared" si="8"/>
        <v>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31</v>
      </c>
      <c r="C54" s="1">
        <v>370.63499999999999</v>
      </c>
      <c r="D54" s="1">
        <v>32</v>
      </c>
      <c r="E54" s="1">
        <v>366</v>
      </c>
      <c r="F54" s="1">
        <v>33</v>
      </c>
      <c r="G54" s="6">
        <v>0.4</v>
      </c>
      <c r="H54" s="1">
        <v>60</v>
      </c>
      <c r="I54" s="1"/>
      <c r="J54" s="1">
        <v>383</v>
      </c>
      <c r="K54" s="1">
        <f t="shared" si="23"/>
        <v>-17</v>
      </c>
      <c r="L54" s="1"/>
      <c r="M54" s="1"/>
      <c r="N54" s="1">
        <v>417</v>
      </c>
      <c r="O54" s="1">
        <v>70</v>
      </c>
      <c r="P54" s="1">
        <f t="shared" si="3"/>
        <v>73.2</v>
      </c>
      <c r="Q54" s="5">
        <f t="shared" ref="Q54:Q55" si="31">ROUND(13*P54-O54-N54-F54,0)</f>
        <v>432</v>
      </c>
      <c r="R54" s="5">
        <v>150</v>
      </c>
      <c r="S54" s="5">
        <v>350</v>
      </c>
      <c r="T54" s="5">
        <v>500</v>
      </c>
      <c r="U54" s="1"/>
      <c r="V54" s="1">
        <f t="shared" ref="V54:V55" si="32">(F54+N54+O54+R54+S54)/P54</f>
        <v>13.934426229508196</v>
      </c>
      <c r="W54" s="1">
        <f t="shared" si="5"/>
        <v>7.1038251366120218</v>
      </c>
      <c r="X54" s="1">
        <v>68.472999999999999</v>
      </c>
      <c r="Y54" s="1">
        <v>62.4</v>
      </c>
      <c r="Z54" s="1">
        <v>74</v>
      </c>
      <c r="AA54" s="1">
        <v>67.2</v>
      </c>
      <c r="AB54" s="1">
        <v>56.2</v>
      </c>
      <c r="AC54" s="1"/>
      <c r="AD54" s="1">
        <f t="shared" ref="AD54:AD55" si="33">R54*G54</f>
        <v>60</v>
      </c>
      <c r="AE54" s="1">
        <f t="shared" si="7"/>
        <v>140</v>
      </c>
      <c r="AF54" s="1"/>
      <c r="AG54" s="1">
        <f t="shared" si="8"/>
        <v>146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31</v>
      </c>
      <c r="C55" s="1">
        <v>80</v>
      </c>
      <c r="D55" s="1"/>
      <c r="E55" s="1">
        <v>36</v>
      </c>
      <c r="F55" s="1">
        <v>44</v>
      </c>
      <c r="G55" s="6">
        <v>0.1</v>
      </c>
      <c r="H55" s="1">
        <v>60</v>
      </c>
      <c r="I55" s="1"/>
      <c r="J55" s="1">
        <v>36</v>
      </c>
      <c r="K55" s="1">
        <f t="shared" si="23"/>
        <v>0</v>
      </c>
      <c r="L55" s="1"/>
      <c r="M55" s="1"/>
      <c r="N55" s="1">
        <v>0</v>
      </c>
      <c r="O55" s="1"/>
      <c r="P55" s="1">
        <f t="shared" si="3"/>
        <v>7.2</v>
      </c>
      <c r="Q55" s="5">
        <f t="shared" si="31"/>
        <v>50</v>
      </c>
      <c r="R55" s="5">
        <f t="shared" ref="R55" si="34">Q55</f>
        <v>50</v>
      </c>
      <c r="S55" s="5"/>
      <c r="T55" s="5"/>
      <c r="U55" s="1"/>
      <c r="V55" s="1">
        <f t="shared" si="32"/>
        <v>13.055555555555555</v>
      </c>
      <c r="W55" s="1">
        <f t="shared" si="5"/>
        <v>6.1111111111111107</v>
      </c>
      <c r="X55" s="1">
        <v>4</v>
      </c>
      <c r="Y55" s="1">
        <v>0</v>
      </c>
      <c r="Z55" s="1">
        <v>0</v>
      </c>
      <c r="AA55" s="1">
        <v>0</v>
      </c>
      <c r="AB55" s="1">
        <v>0</v>
      </c>
      <c r="AC55" s="1" t="s">
        <v>60</v>
      </c>
      <c r="AD55" s="1">
        <f t="shared" si="33"/>
        <v>5</v>
      </c>
      <c r="AE55" s="1">
        <f t="shared" si="7"/>
        <v>0</v>
      </c>
      <c r="AF55" s="1"/>
      <c r="AG55" s="1">
        <f t="shared" si="8"/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93</v>
      </c>
      <c r="B56" s="9" t="s">
        <v>33</v>
      </c>
      <c r="C56" s="9"/>
      <c r="D56" s="9"/>
      <c r="E56" s="9">
        <v>-1.6120000000000001</v>
      </c>
      <c r="F56" s="9"/>
      <c r="G56" s="10">
        <v>0</v>
      </c>
      <c r="H56" s="9">
        <v>45</v>
      </c>
      <c r="I56" s="9"/>
      <c r="J56" s="9"/>
      <c r="K56" s="9">
        <f t="shared" si="23"/>
        <v>-1.6120000000000001</v>
      </c>
      <c r="L56" s="9"/>
      <c r="M56" s="9"/>
      <c r="N56" s="9"/>
      <c r="O56" s="9"/>
      <c r="P56" s="9">
        <f t="shared" si="3"/>
        <v>-0.32240000000000002</v>
      </c>
      <c r="Q56" s="11"/>
      <c r="R56" s="11"/>
      <c r="S56" s="11"/>
      <c r="T56" s="11"/>
      <c r="U56" s="9"/>
      <c r="V56" s="9">
        <f t="shared" si="9"/>
        <v>0</v>
      </c>
      <c r="W56" s="9">
        <f t="shared" si="5"/>
        <v>0</v>
      </c>
      <c r="X56" s="9">
        <v>0.32600000000000001</v>
      </c>
      <c r="Y56" s="9">
        <v>10.3042</v>
      </c>
      <c r="Z56" s="9">
        <v>10.2606</v>
      </c>
      <c r="AA56" s="9">
        <v>14.1088</v>
      </c>
      <c r="AB56" s="9">
        <v>5.0326000000000004</v>
      </c>
      <c r="AC56" s="9" t="s">
        <v>70</v>
      </c>
      <c r="AD56" s="9">
        <f t="shared" si="27"/>
        <v>0</v>
      </c>
      <c r="AE56" s="9">
        <f t="shared" si="7"/>
        <v>0</v>
      </c>
      <c r="AF56" s="1"/>
      <c r="AG56" s="1">
        <f t="shared" si="8"/>
        <v>-4.8360000000000003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31</v>
      </c>
      <c r="C57" s="1"/>
      <c r="D57" s="1">
        <v>354</v>
      </c>
      <c r="E57" s="1">
        <v>96</v>
      </c>
      <c r="F57" s="1">
        <v>241</v>
      </c>
      <c r="G57" s="6">
        <v>0.4</v>
      </c>
      <c r="H57" s="1">
        <v>45</v>
      </c>
      <c r="I57" s="1"/>
      <c r="J57" s="1">
        <v>110</v>
      </c>
      <c r="K57" s="1">
        <f t="shared" si="23"/>
        <v>-14</v>
      </c>
      <c r="L57" s="1"/>
      <c r="M57" s="1"/>
      <c r="N57" s="1">
        <v>0</v>
      </c>
      <c r="O57" s="1"/>
      <c r="P57" s="1">
        <f t="shared" si="3"/>
        <v>19.2</v>
      </c>
      <c r="Q57" s="5">
        <v>10</v>
      </c>
      <c r="R57" s="5">
        <v>50</v>
      </c>
      <c r="S57" s="5"/>
      <c r="T57" s="5">
        <v>50</v>
      </c>
      <c r="U57" s="1"/>
      <c r="V57" s="1">
        <f t="shared" ref="V57:V59" si="35">(F57+N57+O57+R57+S57)/P57</f>
        <v>15.15625</v>
      </c>
      <c r="W57" s="1">
        <f t="shared" si="5"/>
        <v>12.552083333333334</v>
      </c>
      <c r="X57" s="1">
        <v>26</v>
      </c>
      <c r="Y57" s="1">
        <v>43.4</v>
      </c>
      <c r="Z57" s="1">
        <v>12.2</v>
      </c>
      <c r="AA57" s="1">
        <v>31.2</v>
      </c>
      <c r="AB57" s="1">
        <v>25.8</v>
      </c>
      <c r="AC57" s="1"/>
      <c r="AD57" s="1">
        <f t="shared" ref="AD57:AD59" si="36">R57*G57</f>
        <v>20</v>
      </c>
      <c r="AE57" s="1">
        <f t="shared" si="7"/>
        <v>0</v>
      </c>
      <c r="AF57" s="1"/>
      <c r="AG57" s="1">
        <f t="shared" si="8"/>
        <v>37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130.58099999999999</v>
      </c>
      <c r="D58" s="1">
        <v>178.08199999999999</v>
      </c>
      <c r="E58" s="1">
        <v>215.64400000000001</v>
      </c>
      <c r="F58" s="1">
        <v>90.379000000000005</v>
      </c>
      <c r="G58" s="6">
        <v>1</v>
      </c>
      <c r="H58" s="1">
        <v>45</v>
      </c>
      <c r="I58" s="1"/>
      <c r="J58" s="1">
        <v>204</v>
      </c>
      <c r="K58" s="1">
        <f t="shared" si="23"/>
        <v>11.644000000000005</v>
      </c>
      <c r="L58" s="1"/>
      <c r="M58" s="1"/>
      <c r="N58" s="1">
        <v>300</v>
      </c>
      <c r="O58" s="1"/>
      <c r="P58" s="1">
        <f t="shared" si="3"/>
        <v>43.128799999999998</v>
      </c>
      <c r="Q58" s="5">
        <f t="shared" ref="Q58:Q59" si="37">ROUND(13*P58-O58-N58-F58,0)</f>
        <v>170</v>
      </c>
      <c r="R58" s="5">
        <v>100</v>
      </c>
      <c r="S58" s="5">
        <v>150</v>
      </c>
      <c r="T58" s="5"/>
      <c r="U58" s="1"/>
      <c r="V58" s="1">
        <f t="shared" si="35"/>
        <v>14.84805976516852</v>
      </c>
      <c r="W58" s="1">
        <f t="shared" si="5"/>
        <v>9.0514690879412374</v>
      </c>
      <c r="X58" s="1">
        <v>40.456200000000003</v>
      </c>
      <c r="Y58" s="1">
        <v>35.817799999999998</v>
      </c>
      <c r="Z58" s="1">
        <v>37.876399999999997</v>
      </c>
      <c r="AA58" s="1">
        <v>11.673999999999999</v>
      </c>
      <c r="AB58" s="1">
        <v>36.510399999999997</v>
      </c>
      <c r="AC58" s="1"/>
      <c r="AD58" s="1">
        <f t="shared" si="36"/>
        <v>100</v>
      </c>
      <c r="AE58" s="1">
        <f t="shared" si="7"/>
        <v>150</v>
      </c>
      <c r="AF58" s="1"/>
      <c r="AG58" s="1">
        <f t="shared" si="8"/>
        <v>86.552999999999997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91</v>
      </c>
      <c r="D59" s="1"/>
      <c r="E59" s="1">
        <v>42</v>
      </c>
      <c r="F59" s="1">
        <v>49</v>
      </c>
      <c r="G59" s="6">
        <v>0.1</v>
      </c>
      <c r="H59" s="1">
        <v>60</v>
      </c>
      <c r="I59" s="1"/>
      <c r="J59" s="1">
        <v>42</v>
      </c>
      <c r="K59" s="1">
        <f t="shared" si="23"/>
        <v>0</v>
      </c>
      <c r="L59" s="1"/>
      <c r="M59" s="1"/>
      <c r="N59" s="1">
        <v>0</v>
      </c>
      <c r="O59" s="1"/>
      <c r="P59" s="1">
        <f t="shared" si="3"/>
        <v>8.4</v>
      </c>
      <c r="Q59" s="5">
        <f t="shared" si="37"/>
        <v>60</v>
      </c>
      <c r="R59" s="5">
        <f t="shared" ref="R59" si="38">Q59</f>
        <v>60</v>
      </c>
      <c r="S59" s="5"/>
      <c r="T59" s="5"/>
      <c r="U59" s="1"/>
      <c r="V59" s="1">
        <f t="shared" si="35"/>
        <v>12.976190476190476</v>
      </c>
      <c r="W59" s="1">
        <f t="shared" si="5"/>
        <v>5.833333333333333</v>
      </c>
      <c r="X59" s="1">
        <v>1.8</v>
      </c>
      <c r="Y59" s="1">
        <v>0</v>
      </c>
      <c r="Z59" s="1">
        <v>0</v>
      </c>
      <c r="AA59" s="1">
        <v>0</v>
      </c>
      <c r="AB59" s="1">
        <v>0</v>
      </c>
      <c r="AC59" s="1" t="s">
        <v>60</v>
      </c>
      <c r="AD59" s="1">
        <f t="shared" si="36"/>
        <v>6</v>
      </c>
      <c r="AE59" s="1">
        <f t="shared" si="7"/>
        <v>0</v>
      </c>
      <c r="AF59" s="1"/>
      <c r="AG59" s="1">
        <f t="shared" si="8"/>
        <v>17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9" t="s">
        <v>97</v>
      </c>
      <c r="B60" s="9" t="s">
        <v>31</v>
      </c>
      <c r="C60" s="9">
        <v>14</v>
      </c>
      <c r="D60" s="9"/>
      <c r="E60" s="9">
        <v>13</v>
      </c>
      <c r="F60" s="9">
        <v>-1</v>
      </c>
      <c r="G60" s="10">
        <v>0</v>
      </c>
      <c r="H60" s="9">
        <v>45</v>
      </c>
      <c r="I60" s="9"/>
      <c r="J60" s="9">
        <v>15</v>
      </c>
      <c r="K60" s="9">
        <f t="shared" si="23"/>
        <v>-2</v>
      </c>
      <c r="L60" s="9"/>
      <c r="M60" s="9"/>
      <c r="N60" s="9"/>
      <c r="O60" s="9"/>
      <c r="P60" s="9">
        <f t="shared" si="3"/>
        <v>2.6</v>
      </c>
      <c r="Q60" s="11"/>
      <c r="R60" s="11"/>
      <c r="S60" s="11"/>
      <c r="T60" s="11"/>
      <c r="U60" s="9"/>
      <c r="V60" s="9">
        <f t="shared" si="9"/>
        <v>-0.38461538461538458</v>
      </c>
      <c r="W60" s="9">
        <f t="shared" si="5"/>
        <v>-0.38461538461538458</v>
      </c>
      <c r="X60" s="9">
        <v>2.2000000000000002</v>
      </c>
      <c r="Y60" s="9">
        <v>3.8</v>
      </c>
      <c r="Z60" s="9">
        <v>4.2</v>
      </c>
      <c r="AA60" s="9">
        <v>0.4</v>
      </c>
      <c r="AB60" s="9">
        <v>3.4</v>
      </c>
      <c r="AC60" s="9" t="s">
        <v>66</v>
      </c>
      <c r="AD60" s="9">
        <f t="shared" si="27"/>
        <v>0</v>
      </c>
      <c r="AE60" s="9">
        <f t="shared" si="7"/>
        <v>0</v>
      </c>
      <c r="AF60" s="1"/>
      <c r="AG60" s="1">
        <f t="shared" si="8"/>
        <v>40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98</v>
      </c>
      <c r="B61" s="9" t="s">
        <v>33</v>
      </c>
      <c r="C61" s="9">
        <v>35.326000000000001</v>
      </c>
      <c r="D61" s="9"/>
      <c r="E61" s="9">
        <v>40.295999999999999</v>
      </c>
      <c r="F61" s="9">
        <v>-5.19</v>
      </c>
      <c r="G61" s="10">
        <v>0</v>
      </c>
      <c r="H61" s="9">
        <v>45</v>
      </c>
      <c r="I61" s="9"/>
      <c r="J61" s="9">
        <v>39</v>
      </c>
      <c r="K61" s="9">
        <f t="shared" si="23"/>
        <v>1.2959999999999994</v>
      </c>
      <c r="L61" s="9"/>
      <c r="M61" s="9"/>
      <c r="N61" s="9"/>
      <c r="O61" s="9"/>
      <c r="P61" s="9">
        <f t="shared" si="3"/>
        <v>8.0592000000000006</v>
      </c>
      <c r="Q61" s="11"/>
      <c r="R61" s="11"/>
      <c r="S61" s="11"/>
      <c r="T61" s="11"/>
      <c r="U61" s="9"/>
      <c r="V61" s="9">
        <f t="shared" si="9"/>
        <v>-0.64398451459201911</v>
      </c>
      <c r="W61" s="9">
        <f t="shared" si="5"/>
        <v>-0.64398451459201911</v>
      </c>
      <c r="X61" s="9">
        <v>5.1773999999999996</v>
      </c>
      <c r="Y61" s="9">
        <v>3.5179999999999998</v>
      </c>
      <c r="Z61" s="9">
        <v>6.7864000000000004</v>
      </c>
      <c r="AA61" s="9">
        <v>1.2734000000000001</v>
      </c>
      <c r="AB61" s="9">
        <v>4.4034000000000004</v>
      </c>
      <c r="AC61" s="9" t="s">
        <v>99</v>
      </c>
      <c r="AD61" s="9">
        <f t="shared" si="27"/>
        <v>0</v>
      </c>
      <c r="AE61" s="9">
        <f t="shared" si="7"/>
        <v>0</v>
      </c>
      <c r="AF61" s="1"/>
      <c r="AG61" s="1">
        <f t="shared" si="8"/>
        <v>126.078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100</v>
      </c>
      <c r="B62" s="9" t="s">
        <v>31</v>
      </c>
      <c r="C62" s="9"/>
      <c r="D62" s="9">
        <v>6</v>
      </c>
      <c r="E62" s="9"/>
      <c r="F62" s="9"/>
      <c r="G62" s="10">
        <v>0</v>
      </c>
      <c r="H62" s="9" t="e">
        <v>#N/A</v>
      </c>
      <c r="I62" s="9"/>
      <c r="J62" s="9">
        <v>6</v>
      </c>
      <c r="K62" s="9">
        <f t="shared" si="23"/>
        <v>-6</v>
      </c>
      <c r="L62" s="9"/>
      <c r="M62" s="9"/>
      <c r="N62" s="9"/>
      <c r="O62" s="9"/>
      <c r="P62" s="9">
        <f t="shared" si="3"/>
        <v>0</v>
      </c>
      <c r="Q62" s="11"/>
      <c r="R62" s="11"/>
      <c r="S62" s="11"/>
      <c r="T62" s="11"/>
      <c r="U62" s="9"/>
      <c r="V62" s="9" t="e">
        <f t="shared" si="9"/>
        <v>#DIV/0!</v>
      </c>
      <c r="W62" s="9" t="e">
        <f t="shared" si="5"/>
        <v>#DIV/0!</v>
      </c>
      <c r="X62" s="9"/>
      <c r="Y62" s="9"/>
      <c r="Z62" s="9"/>
      <c r="AA62" s="9"/>
      <c r="AB62" s="9"/>
      <c r="AC62" s="9"/>
      <c r="AD62" s="9">
        <f t="shared" si="27"/>
        <v>0</v>
      </c>
      <c r="AE62" s="9">
        <f t="shared" si="7"/>
        <v>0</v>
      </c>
      <c r="AF62" s="1"/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31</v>
      </c>
      <c r="C63" s="1">
        <v>63</v>
      </c>
      <c r="D63" s="1">
        <v>2</v>
      </c>
      <c r="E63" s="1">
        <v>32</v>
      </c>
      <c r="F63" s="1">
        <v>15</v>
      </c>
      <c r="G63" s="6">
        <v>0.09</v>
      </c>
      <c r="H63" s="1">
        <v>45</v>
      </c>
      <c r="I63" s="1"/>
      <c r="J63" s="1">
        <v>38</v>
      </c>
      <c r="K63" s="1">
        <f t="shared" si="23"/>
        <v>-6</v>
      </c>
      <c r="L63" s="1"/>
      <c r="M63" s="1"/>
      <c r="N63" s="1">
        <v>59</v>
      </c>
      <c r="O63" s="1"/>
      <c r="P63" s="1">
        <f t="shared" si="3"/>
        <v>6.4</v>
      </c>
      <c r="Q63" s="5">
        <f t="shared" ref="Q63:Q64" si="39">ROUND(13*P63-O63-N63-F63,0)</f>
        <v>9</v>
      </c>
      <c r="R63" s="5">
        <v>20</v>
      </c>
      <c r="S63" s="5"/>
      <c r="T63" s="5">
        <v>40</v>
      </c>
      <c r="U63" s="1"/>
      <c r="V63" s="1">
        <f t="shared" ref="V63:V64" si="40">(F63+N63+O63+R63+S63)/P63</f>
        <v>14.6875</v>
      </c>
      <c r="W63" s="1">
        <f t="shared" si="5"/>
        <v>11.5625</v>
      </c>
      <c r="X63" s="1">
        <v>7.8</v>
      </c>
      <c r="Y63" s="1">
        <v>2</v>
      </c>
      <c r="Z63" s="1">
        <v>7.8</v>
      </c>
      <c r="AA63" s="1">
        <v>6.2</v>
      </c>
      <c r="AB63" s="1">
        <v>4.8</v>
      </c>
      <c r="AC63" s="1"/>
      <c r="AD63" s="1">
        <f t="shared" ref="AD63:AD64" si="41">R63*G63</f>
        <v>1.7999999999999998</v>
      </c>
      <c r="AE63" s="1">
        <f t="shared" si="7"/>
        <v>0</v>
      </c>
      <c r="AF63" s="1"/>
      <c r="AG63" s="1">
        <f t="shared" si="8"/>
        <v>13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31</v>
      </c>
      <c r="C64" s="1">
        <v>310</v>
      </c>
      <c r="D64" s="1"/>
      <c r="E64" s="1">
        <v>184</v>
      </c>
      <c r="F64" s="1">
        <v>117</v>
      </c>
      <c r="G64" s="6">
        <v>0.35</v>
      </c>
      <c r="H64" s="1">
        <v>45</v>
      </c>
      <c r="I64" s="1"/>
      <c r="J64" s="1">
        <v>185</v>
      </c>
      <c r="K64" s="1">
        <f t="shared" si="23"/>
        <v>-1</v>
      </c>
      <c r="L64" s="1"/>
      <c r="M64" s="1"/>
      <c r="N64" s="1">
        <v>179</v>
      </c>
      <c r="O64" s="1"/>
      <c r="P64" s="1">
        <f t="shared" si="3"/>
        <v>36.799999999999997</v>
      </c>
      <c r="Q64" s="5">
        <f t="shared" si="39"/>
        <v>182</v>
      </c>
      <c r="R64" s="5">
        <f t="shared" ref="R64" si="42">Q64</f>
        <v>182</v>
      </c>
      <c r="S64" s="5"/>
      <c r="T64" s="5"/>
      <c r="U64" s="1"/>
      <c r="V64" s="1">
        <f t="shared" si="40"/>
        <v>12.989130434782609</v>
      </c>
      <c r="W64" s="1">
        <f t="shared" si="5"/>
        <v>8.0434782608695663</v>
      </c>
      <c r="X64" s="1">
        <v>34.200000000000003</v>
      </c>
      <c r="Y64" s="1">
        <v>22.2</v>
      </c>
      <c r="Z64" s="1">
        <v>42</v>
      </c>
      <c r="AA64" s="1">
        <v>11.8</v>
      </c>
      <c r="AB64" s="1">
        <v>33.6</v>
      </c>
      <c r="AC64" s="1"/>
      <c r="AD64" s="1">
        <f t="shared" si="41"/>
        <v>63.699999999999996</v>
      </c>
      <c r="AE64" s="1">
        <f t="shared" si="7"/>
        <v>0</v>
      </c>
      <c r="AF64" s="1"/>
      <c r="AG64" s="1">
        <f t="shared" si="8"/>
        <v>74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103</v>
      </c>
      <c r="B65" s="9" t="s">
        <v>31</v>
      </c>
      <c r="C65" s="9"/>
      <c r="D65" s="9">
        <v>4</v>
      </c>
      <c r="E65" s="9">
        <v>4</v>
      </c>
      <c r="F65" s="9"/>
      <c r="G65" s="10">
        <v>0</v>
      </c>
      <c r="H65" s="9" t="e">
        <v>#N/A</v>
      </c>
      <c r="I65" s="9"/>
      <c r="J65" s="9">
        <v>11</v>
      </c>
      <c r="K65" s="9">
        <f t="shared" si="23"/>
        <v>-7</v>
      </c>
      <c r="L65" s="9"/>
      <c r="M65" s="9"/>
      <c r="N65" s="9"/>
      <c r="O65" s="9"/>
      <c r="P65" s="9">
        <f t="shared" si="3"/>
        <v>0.8</v>
      </c>
      <c r="Q65" s="11"/>
      <c r="R65" s="11"/>
      <c r="S65" s="11"/>
      <c r="T65" s="11"/>
      <c r="U65" s="9"/>
      <c r="V65" s="9">
        <f t="shared" si="9"/>
        <v>0</v>
      </c>
      <c r="W65" s="9">
        <f t="shared" si="5"/>
        <v>0</v>
      </c>
      <c r="X65" s="9">
        <v>0.2</v>
      </c>
      <c r="Y65" s="9"/>
      <c r="Z65" s="9"/>
      <c r="AA65" s="9"/>
      <c r="AB65" s="9"/>
      <c r="AC65" s="9" t="s">
        <v>104</v>
      </c>
      <c r="AD65" s="9">
        <f t="shared" si="27"/>
        <v>0</v>
      </c>
      <c r="AE65" s="9">
        <f t="shared" si="7"/>
        <v>0</v>
      </c>
      <c r="AF65" s="1"/>
      <c r="AG65" s="1">
        <f t="shared" si="8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33</v>
      </c>
      <c r="C66" s="1">
        <v>93.227999999999994</v>
      </c>
      <c r="D66" s="1">
        <v>106.703</v>
      </c>
      <c r="E66" s="1">
        <v>147.09200000000001</v>
      </c>
      <c r="F66" s="1">
        <v>52.838999999999999</v>
      </c>
      <c r="G66" s="6">
        <v>1</v>
      </c>
      <c r="H66" s="1">
        <v>45</v>
      </c>
      <c r="I66" s="1"/>
      <c r="J66" s="1">
        <v>143</v>
      </c>
      <c r="K66" s="1">
        <f t="shared" si="23"/>
        <v>4.092000000000013</v>
      </c>
      <c r="L66" s="1"/>
      <c r="M66" s="1"/>
      <c r="N66" s="1">
        <v>150</v>
      </c>
      <c r="O66" s="1"/>
      <c r="P66" s="1">
        <f t="shared" si="3"/>
        <v>29.418400000000002</v>
      </c>
      <c r="Q66" s="5">
        <f>ROUND(13*P66-O66-N66-F66,0)</f>
        <v>180</v>
      </c>
      <c r="R66" s="5">
        <v>100</v>
      </c>
      <c r="S66" s="5">
        <v>150</v>
      </c>
      <c r="T66" s="5"/>
      <c r="U66" s="1"/>
      <c r="V66" s="1">
        <f>(F66+N66+O66+R66+S66)/P66</f>
        <v>15.39305332716939</v>
      </c>
      <c r="W66" s="1">
        <f t="shared" si="5"/>
        <v>6.8949704946564054</v>
      </c>
      <c r="X66" s="1">
        <v>21.779800000000002</v>
      </c>
      <c r="Y66" s="1">
        <v>21.9666</v>
      </c>
      <c r="Z66" s="1">
        <v>22.536999999999999</v>
      </c>
      <c r="AA66" s="1">
        <v>5.3078000000000003</v>
      </c>
      <c r="AB66" s="1">
        <v>22.946400000000001</v>
      </c>
      <c r="AC66" s="1"/>
      <c r="AD66" s="1">
        <f>R66*G66</f>
        <v>100</v>
      </c>
      <c r="AE66" s="1">
        <f t="shared" si="7"/>
        <v>150</v>
      </c>
      <c r="AF66" s="1"/>
      <c r="AG66" s="1">
        <f t="shared" si="8"/>
        <v>58.437000000000069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9" t="s">
        <v>106</v>
      </c>
      <c r="B67" s="9" t="s">
        <v>31</v>
      </c>
      <c r="C67" s="9">
        <v>9</v>
      </c>
      <c r="D67" s="9"/>
      <c r="E67" s="9">
        <v>9</v>
      </c>
      <c r="F67" s="9"/>
      <c r="G67" s="10">
        <v>0</v>
      </c>
      <c r="H67" s="9">
        <v>45</v>
      </c>
      <c r="I67" s="9"/>
      <c r="J67" s="9">
        <v>11</v>
      </c>
      <c r="K67" s="9">
        <f t="shared" si="23"/>
        <v>-2</v>
      </c>
      <c r="L67" s="9"/>
      <c r="M67" s="9"/>
      <c r="N67" s="9"/>
      <c r="O67" s="9"/>
      <c r="P67" s="9">
        <f t="shared" si="3"/>
        <v>1.8</v>
      </c>
      <c r="Q67" s="11"/>
      <c r="R67" s="11"/>
      <c r="S67" s="11"/>
      <c r="T67" s="11"/>
      <c r="U67" s="9"/>
      <c r="V67" s="9">
        <f t="shared" si="9"/>
        <v>0</v>
      </c>
      <c r="W67" s="9">
        <f t="shared" si="5"/>
        <v>0</v>
      </c>
      <c r="X67" s="9">
        <v>0.8</v>
      </c>
      <c r="Y67" s="9">
        <v>0</v>
      </c>
      <c r="Z67" s="9">
        <v>0.2</v>
      </c>
      <c r="AA67" s="9">
        <v>0.6</v>
      </c>
      <c r="AB67" s="9">
        <v>4.2</v>
      </c>
      <c r="AC67" s="9" t="s">
        <v>99</v>
      </c>
      <c r="AD67" s="9">
        <f t="shared" si="27"/>
        <v>0</v>
      </c>
      <c r="AE67" s="9">
        <f t="shared" si="7"/>
        <v>0</v>
      </c>
      <c r="AF67" s="1"/>
      <c r="AG67" s="1">
        <f t="shared" si="8"/>
        <v>27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31</v>
      </c>
      <c r="C68" s="1">
        <v>399</v>
      </c>
      <c r="D68" s="1">
        <v>56</v>
      </c>
      <c r="E68" s="1">
        <v>367</v>
      </c>
      <c r="F68" s="1">
        <v>69</v>
      </c>
      <c r="G68" s="6">
        <v>0.28000000000000003</v>
      </c>
      <c r="H68" s="1">
        <v>45</v>
      </c>
      <c r="I68" s="1"/>
      <c r="J68" s="1">
        <v>382</v>
      </c>
      <c r="K68" s="1">
        <f t="shared" si="23"/>
        <v>-15</v>
      </c>
      <c r="L68" s="1"/>
      <c r="M68" s="1"/>
      <c r="N68" s="1">
        <v>470</v>
      </c>
      <c r="O68" s="1"/>
      <c r="P68" s="1">
        <f t="shared" si="3"/>
        <v>73.400000000000006</v>
      </c>
      <c r="Q68" s="5">
        <v>370</v>
      </c>
      <c r="R68" s="5">
        <v>150</v>
      </c>
      <c r="S68" s="5">
        <v>250</v>
      </c>
      <c r="T68" s="5"/>
      <c r="U68" s="1"/>
      <c r="V68" s="1">
        <f t="shared" ref="V68:V78" si="43">(F68+N68+O68+R68+S68)/P68</f>
        <v>12.792915531335149</v>
      </c>
      <c r="W68" s="1">
        <f t="shared" si="5"/>
        <v>7.3433242506811984</v>
      </c>
      <c r="X68" s="1">
        <v>65.2</v>
      </c>
      <c r="Y68" s="1">
        <v>55.2</v>
      </c>
      <c r="Z68" s="1">
        <v>78</v>
      </c>
      <c r="AA68" s="1">
        <v>51.8</v>
      </c>
      <c r="AB68" s="1">
        <v>58.4</v>
      </c>
      <c r="AC68" s="1" t="s">
        <v>72</v>
      </c>
      <c r="AD68" s="1">
        <f t="shared" ref="AD68:AD78" si="44">R68*G68</f>
        <v>42.000000000000007</v>
      </c>
      <c r="AE68" s="1">
        <f t="shared" si="7"/>
        <v>70</v>
      </c>
      <c r="AF68" s="1"/>
      <c r="AG68" s="1">
        <f t="shared" si="8"/>
        <v>192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31</v>
      </c>
      <c r="C69" s="1">
        <v>209</v>
      </c>
      <c r="D69" s="1">
        <v>144</v>
      </c>
      <c r="E69" s="1">
        <v>304</v>
      </c>
      <c r="F69" s="1">
        <v>38</v>
      </c>
      <c r="G69" s="6">
        <v>0.28000000000000003</v>
      </c>
      <c r="H69" s="1">
        <v>45</v>
      </c>
      <c r="I69" s="1"/>
      <c r="J69" s="1">
        <v>315</v>
      </c>
      <c r="K69" s="1">
        <f t="shared" si="23"/>
        <v>-11</v>
      </c>
      <c r="L69" s="1"/>
      <c r="M69" s="1"/>
      <c r="N69" s="1">
        <v>266</v>
      </c>
      <c r="O69" s="1"/>
      <c r="P69" s="1">
        <f t="shared" si="3"/>
        <v>60.8</v>
      </c>
      <c r="Q69" s="5">
        <f t="shared" ref="Q69:Q72" si="45">ROUND(13*P69-O69-N69-F69,0)</f>
        <v>486</v>
      </c>
      <c r="R69" s="5">
        <v>200</v>
      </c>
      <c r="S69" s="5">
        <v>350</v>
      </c>
      <c r="T69" s="5"/>
      <c r="U69" s="1"/>
      <c r="V69" s="1">
        <f t="shared" si="43"/>
        <v>14.046052631578949</v>
      </c>
      <c r="W69" s="1">
        <f t="shared" si="5"/>
        <v>5</v>
      </c>
      <c r="X69" s="1">
        <v>43.8</v>
      </c>
      <c r="Y69" s="1">
        <v>40.4</v>
      </c>
      <c r="Z69" s="1">
        <v>43.6</v>
      </c>
      <c r="AA69" s="1">
        <v>32.4</v>
      </c>
      <c r="AB69" s="1">
        <v>36</v>
      </c>
      <c r="AC69" s="1"/>
      <c r="AD69" s="1">
        <f t="shared" si="44"/>
        <v>56.000000000000007</v>
      </c>
      <c r="AE69" s="1">
        <f t="shared" si="7"/>
        <v>98.000000000000014</v>
      </c>
      <c r="AF69" s="1"/>
      <c r="AG69" s="1">
        <f t="shared" si="8"/>
        <v>122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31</v>
      </c>
      <c r="C70" s="1">
        <v>188</v>
      </c>
      <c r="D70" s="1">
        <v>472</v>
      </c>
      <c r="E70" s="1">
        <v>475</v>
      </c>
      <c r="F70" s="1">
        <v>184</v>
      </c>
      <c r="G70" s="6">
        <v>0.35</v>
      </c>
      <c r="H70" s="1">
        <v>45</v>
      </c>
      <c r="I70" s="1"/>
      <c r="J70" s="1">
        <v>474</v>
      </c>
      <c r="K70" s="1">
        <f t="shared" ref="K70:K91" si="46">E70-J70</f>
        <v>1</v>
      </c>
      <c r="L70" s="1"/>
      <c r="M70" s="1"/>
      <c r="N70" s="1">
        <v>492</v>
      </c>
      <c r="O70" s="1"/>
      <c r="P70" s="1">
        <f t="shared" si="3"/>
        <v>95</v>
      </c>
      <c r="Q70" s="5">
        <f t="shared" si="45"/>
        <v>559</v>
      </c>
      <c r="R70" s="5">
        <v>250</v>
      </c>
      <c r="S70" s="5">
        <v>450</v>
      </c>
      <c r="T70" s="5"/>
      <c r="U70" s="1"/>
      <c r="V70" s="1">
        <f t="shared" si="43"/>
        <v>14.48421052631579</v>
      </c>
      <c r="W70" s="1">
        <f t="shared" si="5"/>
        <v>7.1157894736842104</v>
      </c>
      <c r="X70" s="1">
        <v>79.2</v>
      </c>
      <c r="Y70" s="1">
        <v>72.400000000000006</v>
      </c>
      <c r="Z70" s="1">
        <v>66.8</v>
      </c>
      <c r="AA70" s="1">
        <v>61.6</v>
      </c>
      <c r="AB70" s="1">
        <v>77.599999999999994</v>
      </c>
      <c r="AC70" s="1"/>
      <c r="AD70" s="1">
        <f t="shared" si="44"/>
        <v>87.5</v>
      </c>
      <c r="AE70" s="1">
        <f t="shared" si="7"/>
        <v>157.5</v>
      </c>
      <c r="AF70" s="1"/>
      <c r="AG70" s="1">
        <f t="shared" si="8"/>
        <v>190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31</v>
      </c>
      <c r="C71" s="1">
        <v>362</v>
      </c>
      <c r="D71" s="1">
        <v>472</v>
      </c>
      <c r="E71" s="1">
        <v>482</v>
      </c>
      <c r="F71" s="1">
        <v>341</v>
      </c>
      <c r="G71" s="6">
        <v>0.28000000000000003</v>
      </c>
      <c r="H71" s="1">
        <v>45</v>
      </c>
      <c r="I71" s="1"/>
      <c r="J71" s="1">
        <v>497</v>
      </c>
      <c r="K71" s="1">
        <f t="shared" si="46"/>
        <v>-15</v>
      </c>
      <c r="L71" s="1"/>
      <c r="M71" s="1"/>
      <c r="N71" s="1">
        <v>240</v>
      </c>
      <c r="O71" s="1"/>
      <c r="P71" s="1">
        <f t="shared" ref="P71:P91" si="47">E71/5</f>
        <v>96.4</v>
      </c>
      <c r="Q71" s="5">
        <f t="shared" si="45"/>
        <v>672</v>
      </c>
      <c r="R71" s="5">
        <v>300</v>
      </c>
      <c r="S71" s="5">
        <v>500</v>
      </c>
      <c r="T71" s="5"/>
      <c r="U71" s="1"/>
      <c r="V71" s="1">
        <f t="shared" si="43"/>
        <v>14.325726141078837</v>
      </c>
      <c r="W71" s="1">
        <f t="shared" ref="W71:W91" si="48">(F71+N71+O71)/P71</f>
        <v>6.0269709543568464</v>
      </c>
      <c r="X71" s="1">
        <v>76.2</v>
      </c>
      <c r="Y71" s="1">
        <v>87.8</v>
      </c>
      <c r="Z71" s="1">
        <v>85</v>
      </c>
      <c r="AA71" s="1">
        <v>69.2</v>
      </c>
      <c r="AB71" s="1">
        <v>50.2</v>
      </c>
      <c r="AC71" s="1"/>
      <c r="AD71" s="1">
        <f t="shared" si="44"/>
        <v>84.000000000000014</v>
      </c>
      <c r="AE71" s="1">
        <f t="shared" ref="AE71:AE91" si="49">S71*G71</f>
        <v>140</v>
      </c>
      <c r="AF71" s="1"/>
      <c r="AG71" s="1">
        <f t="shared" ref="AG71:AG91" si="50">E71*3-F71-N71-O71-Q71</f>
        <v>193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31</v>
      </c>
      <c r="C72" s="1">
        <v>478</v>
      </c>
      <c r="D72" s="1">
        <v>232</v>
      </c>
      <c r="E72" s="1">
        <v>522</v>
      </c>
      <c r="F72" s="1">
        <v>181</v>
      </c>
      <c r="G72" s="6">
        <v>0.35</v>
      </c>
      <c r="H72" s="1">
        <v>45</v>
      </c>
      <c r="I72" s="1"/>
      <c r="J72" s="1">
        <v>523</v>
      </c>
      <c r="K72" s="1">
        <f t="shared" si="46"/>
        <v>-1</v>
      </c>
      <c r="L72" s="1"/>
      <c r="M72" s="1"/>
      <c r="N72" s="1">
        <v>446</v>
      </c>
      <c r="O72" s="1"/>
      <c r="P72" s="1">
        <f t="shared" si="47"/>
        <v>104.4</v>
      </c>
      <c r="Q72" s="5">
        <f t="shared" si="45"/>
        <v>730</v>
      </c>
      <c r="R72" s="5">
        <v>250</v>
      </c>
      <c r="S72" s="5">
        <v>500</v>
      </c>
      <c r="T72" s="5"/>
      <c r="U72" s="1"/>
      <c r="V72" s="1">
        <f t="shared" si="43"/>
        <v>13.189655172413792</v>
      </c>
      <c r="W72" s="1">
        <f t="shared" si="48"/>
        <v>6.0057471264367814</v>
      </c>
      <c r="X72" s="1">
        <v>80.2</v>
      </c>
      <c r="Y72" s="1">
        <v>76.8</v>
      </c>
      <c r="Z72" s="1">
        <v>91.8</v>
      </c>
      <c r="AA72" s="1">
        <v>64.2</v>
      </c>
      <c r="AB72" s="1">
        <v>57</v>
      </c>
      <c r="AC72" s="1"/>
      <c r="AD72" s="1">
        <f t="shared" si="44"/>
        <v>87.5</v>
      </c>
      <c r="AE72" s="1">
        <f t="shared" si="49"/>
        <v>175</v>
      </c>
      <c r="AF72" s="1"/>
      <c r="AG72" s="1">
        <f t="shared" si="50"/>
        <v>209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31</v>
      </c>
      <c r="C73" s="1">
        <v>2</v>
      </c>
      <c r="D73" s="1">
        <v>448</v>
      </c>
      <c r="E73" s="1">
        <v>123</v>
      </c>
      <c r="F73" s="1">
        <v>322</v>
      </c>
      <c r="G73" s="6">
        <v>0.28000000000000003</v>
      </c>
      <c r="H73" s="1">
        <v>45</v>
      </c>
      <c r="I73" s="1"/>
      <c r="J73" s="1">
        <v>138</v>
      </c>
      <c r="K73" s="1">
        <f t="shared" si="46"/>
        <v>-15</v>
      </c>
      <c r="L73" s="1"/>
      <c r="M73" s="1"/>
      <c r="N73" s="1">
        <v>45</v>
      </c>
      <c r="O73" s="1"/>
      <c r="P73" s="1">
        <f t="shared" si="47"/>
        <v>24.6</v>
      </c>
      <c r="Q73" s="5"/>
      <c r="R73" s="5">
        <f t="shared" ref="R73" si="51">Q73</f>
        <v>0</v>
      </c>
      <c r="S73" s="5"/>
      <c r="T73" s="5"/>
      <c r="U73" s="1"/>
      <c r="V73" s="1">
        <f t="shared" si="43"/>
        <v>14.918699186991869</v>
      </c>
      <c r="W73" s="1">
        <f t="shared" si="48"/>
        <v>14.918699186991869</v>
      </c>
      <c r="X73" s="1">
        <v>35.200000000000003</v>
      </c>
      <c r="Y73" s="1">
        <v>45.6</v>
      </c>
      <c r="Z73" s="1">
        <v>30</v>
      </c>
      <c r="AA73" s="1">
        <v>42.4</v>
      </c>
      <c r="AB73" s="1">
        <v>47.2</v>
      </c>
      <c r="AC73" s="1"/>
      <c r="AD73" s="1">
        <f t="shared" si="44"/>
        <v>0</v>
      </c>
      <c r="AE73" s="1">
        <f t="shared" si="49"/>
        <v>0</v>
      </c>
      <c r="AF73" s="1"/>
      <c r="AG73" s="1">
        <f t="shared" si="50"/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31</v>
      </c>
      <c r="C74" s="1">
        <v>2</v>
      </c>
      <c r="D74" s="1">
        <v>712</v>
      </c>
      <c r="E74" s="1">
        <v>254</v>
      </c>
      <c r="F74" s="1">
        <v>458</v>
      </c>
      <c r="G74" s="6">
        <v>0.35</v>
      </c>
      <c r="H74" s="1">
        <v>45</v>
      </c>
      <c r="I74" s="1"/>
      <c r="J74" s="1">
        <v>260</v>
      </c>
      <c r="K74" s="1">
        <f t="shared" si="46"/>
        <v>-6</v>
      </c>
      <c r="L74" s="1"/>
      <c r="M74" s="1"/>
      <c r="N74" s="1">
        <v>0</v>
      </c>
      <c r="O74" s="1"/>
      <c r="P74" s="1">
        <f t="shared" si="47"/>
        <v>50.8</v>
      </c>
      <c r="Q74" s="5">
        <f>ROUND(13*P74-O74-N74-F74,0)</f>
        <v>202</v>
      </c>
      <c r="R74" s="5">
        <v>100</v>
      </c>
      <c r="S74" s="5">
        <v>150</v>
      </c>
      <c r="T74" s="5"/>
      <c r="U74" s="1"/>
      <c r="V74" s="1">
        <f>(F74+N74+O74+R74+S74)/P74</f>
        <v>13.937007874015748</v>
      </c>
      <c r="W74" s="1">
        <f t="shared" si="48"/>
        <v>9.015748031496063</v>
      </c>
      <c r="X74" s="1">
        <v>35.6</v>
      </c>
      <c r="Y74" s="1">
        <v>70</v>
      </c>
      <c r="Z74" s="1">
        <v>37.6</v>
      </c>
      <c r="AA74" s="1">
        <v>12.8</v>
      </c>
      <c r="AB74" s="1">
        <v>84.4</v>
      </c>
      <c r="AC74" s="1"/>
      <c r="AD74" s="1">
        <f t="shared" si="44"/>
        <v>35</v>
      </c>
      <c r="AE74" s="1">
        <f t="shared" si="49"/>
        <v>52.5</v>
      </c>
      <c r="AF74" s="1"/>
      <c r="AG74" s="1">
        <f t="shared" si="50"/>
        <v>102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31</v>
      </c>
      <c r="C75" s="1">
        <v>780</v>
      </c>
      <c r="D75" s="1"/>
      <c r="E75" s="1">
        <v>773</v>
      </c>
      <c r="F75" s="1">
        <v>5</v>
      </c>
      <c r="G75" s="6">
        <v>0.41</v>
      </c>
      <c r="H75" s="1">
        <v>45</v>
      </c>
      <c r="I75" s="1"/>
      <c r="J75" s="1">
        <v>821</v>
      </c>
      <c r="K75" s="1">
        <f t="shared" si="46"/>
        <v>-48</v>
      </c>
      <c r="L75" s="1"/>
      <c r="M75" s="1"/>
      <c r="N75" s="1">
        <v>1059</v>
      </c>
      <c r="O75" s="1"/>
      <c r="P75" s="1">
        <f t="shared" si="47"/>
        <v>154.6</v>
      </c>
      <c r="Q75" s="5">
        <v>850</v>
      </c>
      <c r="R75" s="5">
        <v>400</v>
      </c>
      <c r="S75" s="5">
        <v>550</v>
      </c>
      <c r="T75" s="5"/>
      <c r="U75" s="1"/>
      <c r="V75" s="1">
        <f t="shared" si="43"/>
        <v>13.027166882276845</v>
      </c>
      <c r="W75" s="1">
        <f t="shared" si="48"/>
        <v>6.8822768434670119</v>
      </c>
      <c r="X75" s="1">
        <v>127.6</v>
      </c>
      <c r="Y75" s="1">
        <v>75</v>
      </c>
      <c r="Z75" s="1">
        <v>135.6</v>
      </c>
      <c r="AA75" s="1">
        <v>56.8</v>
      </c>
      <c r="AB75" s="1">
        <v>98.6</v>
      </c>
      <c r="AC75" s="1" t="s">
        <v>37</v>
      </c>
      <c r="AD75" s="1">
        <f t="shared" si="44"/>
        <v>164</v>
      </c>
      <c r="AE75" s="1">
        <f t="shared" si="49"/>
        <v>225.5</v>
      </c>
      <c r="AF75" s="1"/>
      <c r="AG75" s="1">
        <f t="shared" si="50"/>
        <v>405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31</v>
      </c>
      <c r="C76" s="1">
        <v>162</v>
      </c>
      <c r="D76" s="1"/>
      <c r="E76" s="14">
        <f>104+E89</f>
        <v>127</v>
      </c>
      <c r="F76" s="14">
        <f>53+F89</f>
        <v>63</v>
      </c>
      <c r="G76" s="6">
        <v>0.5</v>
      </c>
      <c r="H76" s="1">
        <v>45</v>
      </c>
      <c r="I76" s="1"/>
      <c r="J76" s="1">
        <v>113</v>
      </c>
      <c r="K76" s="1">
        <f t="shared" si="46"/>
        <v>14</v>
      </c>
      <c r="L76" s="1"/>
      <c r="M76" s="1"/>
      <c r="N76" s="1">
        <v>199</v>
      </c>
      <c r="O76" s="1"/>
      <c r="P76" s="1">
        <f t="shared" si="47"/>
        <v>25.4</v>
      </c>
      <c r="Q76" s="5">
        <f t="shared" ref="Q76:Q77" si="52">ROUND(13*P76-O76-N76-F76,0)</f>
        <v>68</v>
      </c>
      <c r="R76" s="5">
        <v>150</v>
      </c>
      <c r="S76" s="5"/>
      <c r="T76" s="5">
        <v>300</v>
      </c>
      <c r="U76" s="1"/>
      <c r="V76" s="1">
        <f t="shared" si="43"/>
        <v>16.220472440944881</v>
      </c>
      <c r="W76" s="1">
        <f t="shared" si="48"/>
        <v>10.314960629921261</v>
      </c>
      <c r="X76" s="1">
        <v>27</v>
      </c>
      <c r="Y76" s="1">
        <v>11.2</v>
      </c>
      <c r="Z76" s="1">
        <v>35.4</v>
      </c>
      <c r="AA76" s="1">
        <v>17.399999999999999</v>
      </c>
      <c r="AB76" s="1">
        <v>17</v>
      </c>
      <c r="AC76" s="1"/>
      <c r="AD76" s="1">
        <f t="shared" si="44"/>
        <v>75</v>
      </c>
      <c r="AE76" s="1">
        <f t="shared" si="49"/>
        <v>0</v>
      </c>
      <c r="AF76" s="1"/>
      <c r="AG76" s="1">
        <f t="shared" si="50"/>
        <v>51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31</v>
      </c>
      <c r="C77" s="1">
        <v>80</v>
      </c>
      <c r="D77" s="1">
        <v>583</v>
      </c>
      <c r="E77" s="14">
        <f>509+E90</f>
        <v>533</v>
      </c>
      <c r="F77" s="14">
        <f>-11+F90</f>
        <v>77</v>
      </c>
      <c r="G77" s="6">
        <v>0.41</v>
      </c>
      <c r="H77" s="1">
        <v>45</v>
      </c>
      <c r="I77" s="1"/>
      <c r="J77" s="1">
        <v>564</v>
      </c>
      <c r="K77" s="1">
        <f t="shared" si="46"/>
        <v>-31</v>
      </c>
      <c r="L77" s="1"/>
      <c r="M77" s="1"/>
      <c r="N77" s="1">
        <v>805</v>
      </c>
      <c r="O77" s="1"/>
      <c r="P77" s="1">
        <f t="shared" si="47"/>
        <v>106.6</v>
      </c>
      <c r="Q77" s="5">
        <f t="shared" si="52"/>
        <v>504</v>
      </c>
      <c r="R77" s="5">
        <v>200</v>
      </c>
      <c r="S77" s="5">
        <v>310</v>
      </c>
      <c r="T77" s="5"/>
      <c r="U77" s="1"/>
      <c r="V77" s="1">
        <f t="shared" si="43"/>
        <v>13.058161350844278</v>
      </c>
      <c r="W77" s="1">
        <f t="shared" si="48"/>
        <v>8.2739212007504701</v>
      </c>
      <c r="X77" s="1">
        <v>104</v>
      </c>
      <c r="Y77" s="1">
        <v>82.4</v>
      </c>
      <c r="Z77" s="1">
        <v>73.599999999999994</v>
      </c>
      <c r="AA77" s="1">
        <v>83</v>
      </c>
      <c r="AB77" s="1">
        <v>91</v>
      </c>
      <c r="AC77" s="1"/>
      <c r="AD77" s="1">
        <f t="shared" si="44"/>
        <v>82</v>
      </c>
      <c r="AE77" s="1">
        <f t="shared" si="49"/>
        <v>127.1</v>
      </c>
      <c r="AF77" s="1"/>
      <c r="AG77" s="1">
        <f t="shared" si="50"/>
        <v>213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31</v>
      </c>
      <c r="C78" s="1">
        <v>23</v>
      </c>
      <c r="D78" s="1">
        <v>17</v>
      </c>
      <c r="E78" s="1">
        <v>40</v>
      </c>
      <c r="F78" s="1"/>
      <c r="G78" s="6">
        <v>0.41</v>
      </c>
      <c r="H78" s="1">
        <v>45</v>
      </c>
      <c r="I78" s="1"/>
      <c r="J78" s="1">
        <v>81</v>
      </c>
      <c r="K78" s="1">
        <f t="shared" si="46"/>
        <v>-41</v>
      </c>
      <c r="L78" s="1"/>
      <c r="M78" s="1"/>
      <c r="N78" s="1">
        <v>200</v>
      </c>
      <c r="O78" s="1">
        <v>50</v>
      </c>
      <c r="P78" s="1">
        <f t="shared" si="47"/>
        <v>8</v>
      </c>
      <c r="Q78" s="5"/>
      <c r="R78" s="5">
        <v>100</v>
      </c>
      <c r="S78" s="5"/>
      <c r="T78" s="5">
        <v>200</v>
      </c>
      <c r="U78" s="1"/>
      <c r="V78" s="1">
        <f t="shared" si="43"/>
        <v>43.75</v>
      </c>
      <c r="W78" s="1">
        <f t="shared" si="48"/>
        <v>31.25</v>
      </c>
      <c r="X78" s="1">
        <v>12.2</v>
      </c>
      <c r="Y78" s="1">
        <v>0</v>
      </c>
      <c r="Z78" s="1">
        <v>0</v>
      </c>
      <c r="AA78" s="1">
        <v>0</v>
      </c>
      <c r="AB78" s="1">
        <v>0</v>
      </c>
      <c r="AC78" s="1" t="s">
        <v>60</v>
      </c>
      <c r="AD78" s="1">
        <f t="shared" si="44"/>
        <v>41</v>
      </c>
      <c r="AE78" s="1">
        <f t="shared" si="49"/>
        <v>0</v>
      </c>
      <c r="AF78" s="1"/>
      <c r="AG78" s="1">
        <f t="shared" si="50"/>
        <v>-130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9" t="s">
        <v>118</v>
      </c>
      <c r="B79" s="9" t="s">
        <v>31</v>
      </c>
      <c r="C79" s="9">
        <v>73</v>
      </c>
      <c r="D79" s="9"/>
      <c r="E79" s="9">
        <v>49</v>
      </c>
      <c r="F79" s="9">
        <v>23</v>
      </c>
      <c r="G79" s="10">
        <v>0</v>
      </c>
      <c r="H79" s="9">
        <v>45</v>
      </c>
      <c r="I79" s="9"/>
      <c r="J79" s="9">
        <v>50</v>
      </c>
      <c r="K79" s="9">
        <f t="shared" si="46"/>
        <v>-1</v>
      </c>
      <c r="L79" s="9"/>
      <c r="M79" s="9"/>
      <c r="N79" s="9"/>
      <c r="O79" s="9"/>
      <c r="P79" s="9">
        <f t="shared" si="47"/>
        <v>9.8000000000000007</v>
      </c>
      <c r="Q79" s="11"/>
      <c r="R79" s="11"/>
      <c r="S79" s="11"/>
      <c r="T79" s="11"/>
      <c r="U79" s="9"/>
      <c r="V79" s="9">
        <f t="shared" ref="V79:V91" si="53">(F79+N79+O79+Q79)/P79</f>
        <v>2.3469387755102038</v>
      </c>
      <c r="W79" s="9">
        <f t="shared" si="48"/>
        <v>2.3469387755102038</v>
      </c>
      <c r="X79" s="9">
        <v>7.4</v>
      </c>
      <c r="Y79" s="9">
        <v>3</v>
      </c>
      <c r="Z79" s="9">
        <v>11.4</v>
      </c>
      <c r="AA79" s="9">
        <v>3.6</v>
      </c>
      <c r="AB79" s="9">
        <v>4.4000000000000004</v>
      </c>
      <c r="AC79" s="9" t="s">
        <v>119</v>
      </c>
      <c r="AD79" s="9">
        <f t="shared" ref="AD79:AD91" si="54">Q79*G79</f>
        <v>0</v>
      </c>
      <c r="AE79" s="9">
        <f t="shared" si="49"/>
        <v>0</v>
      </c>
      <c r="AF79" s="1"/>
      <c r="AG79" s="1">
        <f t="shared" si="50"/>
        <v>124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31</v>
      </c>
      <c r="C80" s="1">
        <v>147</v>
      </c>
      <c r="D80" s="1">
        <v>37</v>
      </c>
      <c r="E80" s="1">
        <v>154</v>
      </c>
      <c r="F80" s="1">
        <v>3</v>
      </c>
      <c r="G80" s="6">
        <v>0.41</v>
      </c>
      <c r="H80" s="1">
        <v>45</v>
      </c>
      <c r="I80" s="1"/>
      <c r="J80" s="1">
        <v>164</v>
      </c>
      <c r="K80" s="1">
        <f t="shared" si="46"/>
        <v>-10</v>
      </c>
      <c r="L80" s="1"/>
      <c r="M80" s="1"/>
      <c r="N80" s="1">
        <v>164</v>
      </c>
      <c r="O80" s="1"/>
      <c r="P80" s="1">
        <f t="shared" si="47"/>
        <v>30.8</v>
      </c>
      <c r="Q80" s="5">
        <f>ROUND(13*P80-O80-N80-F80,0)</f>
        <v>233</v>
      </c>
      <c r="R80" s="5">
        <f>Q80</f>
        <v>233</v>
      </c>
      <c r="S80" s="5"/>
      <c r="T80" s="5"/>
      <c r="U80" s="1"/>
      <c r="V80" s="1">
        <f>(F80+N80+O80+R80+S80)/P80</f>
        <v>12.987012987012987</v>
      </c>
      <c r="W80" s="1">
        <f t="shared" si="48"/>
        <v>5.4220779220779223</v>
      </c>
      <c r="X80" s="1">
        <v>21.2</v>
      </c>
      <c r="Y80" s="1">
        <v>9.8000000000000007</v>
      </c>
      <c r="Z80" s="1">
        <v>17.399999999999999</v>
      </c>
      <c r="AA80" s="1">
        <v>13.6</v>
      </c>
      <c r="AB80" s="1">
        <v>26.8</v>
      </c>
      <c r="AC80" s="1"/>
      <c r="AD80" s="1">
        <f>R80*G80</f>
        <v>95.53</v>
      </c>
      <c r="AE80" s="1">
        <f t="shared" si="49"/>
        <v>0</v>
      </c>
      <c r="AF80" s="1"/>
      <c r="AG80" s="1">
        <f t="shared" si="50"/>
        <v>62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9" t="s">
        <v>121</v>
      </c>
      <c r="B81" s="9" t="s">
        <v>31</v>
      </c>
      <c r="C81" s="9"/>
      <c r="D81" s="9"/>
      <c r="E81" s="9">
        <v>-1</v>
      </c>
      <c r="F81" s="9"/>
      <c r="G81" s="10">
        <v>0</v>
      </c>
      <c r="H81" s="9">
        <v>60</v>
      </c>
      <c r="I81" s="9"/>
      <c r="J81" s="9"/>
      <c r="K81" s="9">
        <f t="shared" si="46"/>
        <v>-1</v>
      </c>
      <c r="L81" s="9"/>
      <c r="M81" s="9"/>
      <c r="N81" s="9"/>
      <c r="O81" s="9"/>
      <c r="P81" s="9">
        <f t="shared" si="47"/>
        <v>-0.2</v>
      </c>
      <c r="Q81" s="11"/>
      <c r="R81" s="11"/>
      <c r="S81" s="11"/>
      <c r="T81" s="11"/>
      <c r="U81" s="9"/>
      <c r="V81" s="9">
        <f t="shared" si="53"/>
        <v>0</v>
      </c>
      <c r="W81" s="9">
        <f t="shared" si="48"/>
        <v>0</v>
      </c>
      <c r="X81" s="9">
        <v>0</v>
      </c>
      <c r="Y81" s="9">
        <v>7</v>
      </c>
      <c r="Z81" s="9">
        <v>1.6</v>
      </c>
      <c r="AA81" s="9">
        <v>1.6</v>
      </c>
      <c r="AB81" s="9">
        <v>4.5999999999999996</v>
      </c>
      <c r="AC81" s="9" t="s">
        <v>99</v>
      </c>
      <c r="AD81" s="9">
        <f t="shared" si="54"/>
        <v>0</v>
      </c>
      <c r="AE81" s="9">
        <f t="shared" si="49"/>
        <v>0</v>
      </c>
      <c r="AF81" s="1"/>
      <c r="AG81" s="1">
        <f t="shared" si="50"/>
        <v>-3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33</v>
      </c>
      <c r="C82" s="1">
        <v>256.39699999999999</v>
      </c>
      <c r="D82" s="1"/>
      <c r="E82" s="1">
        <v>164.53200000000001</v>
      </c>
      <c r="F82" s="1">
        <v>91.864999999999995</v>
      </c>
      <c r="G82" s="6">
        <v>1</v>
      </c>
      <c r="H82" s="1">
        <v>60</v>
      </c>
      <c r="I82" s="1"/>
      <c r="J82" s="1">
        <v>161.69999999999999</v>
      </c>
      <c r="K82" s="1">
        <f t="shared" si="46"/>
        <v>2.8320000000000221</v>
      </c>
      <c r="L82" s="1"/>
      <c r="M82" s="1"/>
      <c r="N82" s="1">
        <v>152</v>
      </c>
      <c r="O82" s="1"/>
      <c r="P82" s="1">
        <f t="shared" si="47"/>
        <v>32.906400000000005</v>
      </c>
      <c r="Q82" s="5">
        <f>ROUND(13*P82-O82-N82-F82,0)</f>
        <v>184</v>
      </c>
      <c r="R82" s="5">
        <v>100</v>
      </c>
      <c r="S82" s="5">
        <v>150</v>
      </c>
      <c r="T82" s="5">
        <v>200</v>
      </c>
      <c r="U82" s="1"/>
      <c r="V82" s="1">
        <f t="shared" ref="V82:V88" si="55">(F82+N82+O82+R82+S82)/P82</f>
        <v>15.008174701577806</v>
      </c>
      <c r="W82" s="1">
        <f t="shared" si="48"/>
        <v>7.4108684024992089</v>
      </c>
      <c r="X82" s="1">
        <v>28.8536</v>
      </c>
      <c r="Y82" s="1">
        <v>17.7668</v>
      </c>
      <c r="Z82" s="1">
        <v>34.758600000000001</v>
      </c>
      <c r="AA82" s="1">
        <v>20.461400000000001</v>
      </c>
      <c r="AB82" s="1">
        <v>23.183599999999998</v>
      </c>
      <c r="AC82" s="1"/>
      <c r="AD82" s="1">
        <f t="shared" ref="AD82:AD88" si="56">R82*G82</f>
        <v>100</v>
      </c>
      <c r="AE82" s="1">
        <f t="shared" si="49"/>
        <v>150</v>
      </c>
      <c r="AF82" s="1"/>
      <c r="AG82" s="1">
        <f t="shared" si="50"/>
        <v>65.730999999999995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33</v>
      </c>
      <c r="C83" s="1"/>
      <c r="D83" s="1"/>
      <c r="E83" s="1"/>
      <c r="F83" s="1"/>
      <c r="G83" s="6">
        <v>1</v>
      </c>
      <c r="H83" s="1" t="e">
        <v>#N/A</v>
      </c>
      <c r="I83" s="1"/>
      <c r="J83" s="1"/>
      <c r="K83" s="1">
        <f t="shared" si="46"/>
        <v>0</v>
      </c>
      <c r="L83" s="1"/>
      <c r="M83" s="1"/>
      <c r="N83" s="1">
        <v>200</v>
      </c>
      <c r="O83" s="1"/>
      <c r="P83" s="1">
        <f t="shared" si="47"/>
        <v>0</v>
      </c>
      <c r="Q83" s="5"/>
      <c r="R83" s="5">
        <f t="shared" ref="R83" si="57">Q83</f>
        <v>0</v>
      </c>
      <c r="S83" s="5"/>
      <c r="T83" s="5"/>
      <c r="U83" s="1"/>
      <c r="V83" s="1" t="e">
        <f t="shared" si="55"/>
        <v>#DIV/0!</v>
      </c>
      <c r="W83" s="1" t="e">
        <f t="shared" si="4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60</v>
      </c>
      <c r="AD83" s="1">
        <f t="shared" si="56"/>
        <v>0</v>
      </c>
      <c r="AE83" s="1">
        <f t="shared" si="49"/>
        <v>0</v>
      </c>
      <c r="AF83" s="1"/>
      <c r="AG83" s="1">
        <f t="shared" si="50"/>
        <v>-200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31</v>
      </c>
      <c r="C84" s="1">
        <v>1</v>
      </c>
      <c r="D84" s="1"/>
      <c r="E84" s="1"/>
      <c r="F84" s="1">
        <v>1</v>
      </c>
      <c r="G84" s="6">
        <v>0.35</v>
      </c>
      <c r="H84" s="1">
        <v>45</v>
      </c>
      <c r="I84" s="1"/>
      <c r="J84" s="1">
        <v>31</v>
      </c>
      <c r="K84" s="1">
        <f t="shared" si="46"/>
        <v>-31</v>
      </c>
      <c r="L84" s="1"/>
      <c r="M84" s="1"/>
      <c r="N84" s="1">
        <v>250</v>
      </c>
      <c r="O84" s="1">
        <v>50</v>
      </c>
      <c r="P84" s="1">
        <f t="shared" si="47"/>
        <v>0</v>
      </c>
      <c r="Q84" s="5"/>
      <c r="R84" s="5">
        <v>100</v>
      </c>
      <c r="S84" s="5">
        <v>150</v>
      </c>
      <c r="T84" s="5">
        <v>450</v>
      </c>
      <c r="U84" s="1"/>
      <c r="V84" s="1" t="e">
        <f t="shared" si="55"/>
        <v>#DIV/0!</v>
      </c>
      <c r="W84" s="1" t="e">
        <f t="shared" si="48"/>
        <v>#DIV/0!</v>
      </c>
      <c r="X84" s="1">
        <v>19</v>
      </c>
      <c r="Y84" s="1">
        <v>0</v>
      </c>
      <c r="Z84" s="1">
        <v>0</v>
      </c>
      <c r="AA84" s="1">
        <v>0</v>
      </c>
      <c r="AB84" s="1">
        <v>0</v>
      </c>
      <c r="AC84" s="1" t="s">
        <v>125</v>
      </c>
      <c r="AD84" s="1">
        <f t="shared" si="56"/>
        <v>35</v>
      </c>
      <c r="AE84" s="1">
        <f t="shared" si="49"/>
        <v>52.5</v>
      </c>
      <c r="AF84" s="1"/>
      <c r="AG84" s="1">
        <f t="shared" si="50"/>
        <v>-301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31</v>
      </c>
      <c r="C85" s="1"/>
      <c r="D85" s="1"/>
      <c r="E85" s="1"/>
      <c r="F85" s="1"/>
      <c r="G85" s="6">
        <v>0.4</v>
      </c>
      <c r="H85" s="1">
        <v>45</v>
      </c>
      <c r="I85" s="1"/>
      <c r="J85" s="1">
        <v>8</v>
      </c>
      <c r="K85" s="1">
        <f t="shared" si="46"/>
        <v>-8</v>
      </c>
      <c r="L85" s="1"/>
      <c r="M85" s="1"/>
      <c r="N85" s="1">
        <v>250</v>
      </c>
      <c r="O85" s="1">
        <v>50</v>
      </c>
      <c r="P85" s="1">
        <f t="shared" si="47"/>
        <v>0</v>
      </c>
      <c r="Q85" s="5"/>
      <c r="R85" s="5">
        <v>100</v>
      </c>
      <c r="S85" s="5">
        <v>100</v>
      </c>
      <c r="T85" s="5">
        <v>400</v>
      </c>
      <c r="U85" s="1"/>
      <c r="V85" s="1" t="e">
        <f t="shared" si="55"/>
        <v>#DIV/0!</v>
      </c>
      <c r="W85" s="1" t="e">
        <f t="shared" si="48"/>
        <v>#DIV/0!</v>
      </c>
      <c r="X85" s="1">
        <v>20</v>
      </c>
      <c r="Y85" s="1">
        <v>0</v>
      </c>
      <c r="Z85" s="1">
        <v>0</v>
      </c>
      <c r="AA85" s="1">
        <v>0</v>
      </c>
      <c r="AB85" s="1">
        <v>0</v>
      </c>
      <c r="AC85" s="1" t="s">
        <v>125</v>
      </c>
      <c r="AD85" s="1">
        <f t="shared" si="56"/>
        <v>40</v>
      </c>
      <c r="AE85" s="1">
        <f t="shared" si="49"/>
        <v>40</v>
      </c>
      <c r="AF85" s="1"/>
      <c r="AG85" s="1">
        <f t="shared" si="50"/>
        <v>-300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31</v>
      </c>
      <c r="C86" s="1"/>
      <c r="D86" s="1"/>
      <c r="E86" s="1">
        <v>-1</v>
      </c>
      <c r="F86" s="1"/>
      <c r="G86" s="6">
        <v>0.16</v>
      </c>
      <c r="H86" s="1">
        <v>30</v>
      </c>
      <c r="I86" s="1"/>
      <c r="J86" s="1">
        <v>6</v>
      </c>
      <c r="K86" s="1">
        <f t="shared" si="46"/>
        <v>-7</v>
      </c>
      <c r="L86" s="1"/>
      <c r="M86" s="1"/>
      <c r="N86" s="1">
        <v>250</v>
      </c>
      <c r="O86" s="1">
        <v>50</v>
      </c>
      <c r="P86" s="1">
        <f t="shared" si="47"/>
        <v>-0.2</v>
      </c>
      <c r="Q86" s="5"/>
      <c r="R86" s="5">
        <v>100</v>
      </c>
      <c r="S86" s="5"/>
      <c r="T86" s="5">
        <v>350</v>
      </c>
      <c r="U86" s="1"/>
      <c r="V86" s="1">
        <f t="shared" si="55"/>
        <v>-2000</v>
      </c>
      <c r="W86" s="1">
        <f t="shared" si="48"/>
        <v>-1500</v>
      </c>
      <c r="X86" s="1">
        <v>19.2</v>
      </c>
      <c r="Y86" s="1">
        <v>0</v>
      </c>
      <c r="Z86" s="1">
        <v>0</v>
      </c>
      <c r="AA86" s="1">
        <v>0</v>
      </c>
      <c r="AB86" s="1">
        <v>0</v>
      </c>
      <c r="AC86" s="1" t="s">
        <v>125</v>
      </c>
      <c r="AD86" s="1">
        <f t="shared" si="56"/>
        <v>16</v>
      </c>
      <c r="AE86" s="1">
        <f t="shared" si="49"/>
        <v>0</v>
      </c>
      <c r="AF86" s="1"/>
      <c r="AG86" s="1">
        <f t="shared" si="50"/>
        <v>-303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31</v>
      </c>
      <c r="C87" s="1">
        <v>81.644999999999996</v>
      </c>
      <c r="D87" s="1"/>
      <c r="E87" s="1">
        <v>64</v>
      </c>
      <c r="F87" s="1">
        <v>17</v>
      </c>
      <c r="G87" s="6">
        <v>0.75</v>
      </c>
      <c r="H87" s="1">
        <v>60</v>
      </c>
      <c r="I87" s="1"/>
      <c r="J87" s="1">
        <v>75</v>
      </c>
      <c r="K87" s="1">
        <f t="shared" si="46"/>
        <v>-11</v>
      </c>
      <c r="L87" s="1"/>
      <c r="M87" s="1"/>
      <c r="N87" s="1">
        <v>47</v>
      </c>
      <c r="O87" s="1"/>
      <c r="P87" s="1">
        <f t="shared" si="47"/>
        <v>12.8</v>
      </c>
      <c r="Q87" s="5">
        <f t="shared" ref="Q87:Q88" si="58">ROUND(13*P87-O87-N87-F87,0)</f>
        <v>102</v>
      </c>
      <c r="R87" s="5">
        <v>130</v>
      </c>
      <c r="S87" s="5"/>
      <c r="T87" s="5">
        <v>150</v>
      </c>
      <c r="U87" s="1"/>
      <c r="V87" s="1">
        <f t="shared" si="55"/>
        <v>15.15625</v>
      </c>
      <c r="W87" s="1">
        <f t="shared" si="48"/>
        <v>5</v>
      </c>
      <c r="X87" s="1">
        <v>8.270999999999999</v>
      </c>
      <c r="Y87" s="1">
        <v>0</v>
      </c>
      <c r="Z87" s="1">
        <v>0</v>
      </c>
      <c r="AA87" s="1">
        <v>0</v>
      </c>
      <c r="AB87" s="1">
        <v>0</v>
      </c>
      <c r="AC87" s="1" t="s">
        <v>60</v>
      </c>
      <c r="AD87" s="1">
        <f t="shared" si="56"/>
        <v>97.5</v>
      </c>
      <c r="AE87" s="1">
        <f t="shared" si="49"/>
        <v>0</v>
      </c>
      <c r="AF87" s="1"/>
      <c r="AG87" s="1">
        <f t="shared" si="50"/>
        <v>26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31</v>
      </c>
      <c r="C88" s="1"/>
      <c r="D88" s="1">
        <v>64</v>
      </c>
      <c r="E88" s="1">
        <v>64</v>
      </c>
      <c r="F88" s="1"/>
      <c r="G88" s="6">
        <v>0.36</v>
      </c>
      <c r="H88" s="1" t="e">
        <v>#N/A</v>
      </c>
      <c r="I88" s="1"/>
      <c r="J88" s="1">
        <v>84</v>
      </c>
      <c r="K88" s="1">
        <f t="shared" si="46"/>
        <v>-20</v>
      </c>
      <c r="L88" s="1"/>
      <c r="M88" s="1"/>
      <c r="N88" s="1">
        <v>100</v>
      </c>
      <c r="O88" s="1">
        <v>50</v>
      </c>
      <c r="P88" s="1">
        <f t="shared" si="47"/>
        <v>12.8</v>
      </c>
      <c r="Q88" s="5">
        <f t="shared" si="58"/>
        <v>16</v>
      </c>
      <c r="R88" s="5">
        <v>80</v>
      </c>
      <c r="S88" s="5"/>
      <c r="T88" s="5">
        <v>300</v>
      </c>
      <c r="U88" s="1"/>
      <c r="V88" s="1">
        <f t="shared" si="55"/>
        <v>17.96875</v>
      </c>
      <c r="W88" s="1">
        <f t="shared" si="48"/>
        <v>11.71875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60</v>
      </c>
      <c r="AD88" s="1">
        <f t="shared" si="56"/>
        <v>28.799999999999997</v>
      </c>
      <c r="AE88" s="1">
        <f t="shared" si="49"/>
        <v>0</v>
      </c>
      <c r="AF88" s="1"/>
      <c r="AG88" s="1">
        <f t="shared" si="50"/>
        <v>26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130</v>
      </c>
      <c r="B89" s="1" t="s">
        <v>31</v>
      </c>
      <c r="C89" s="1">
        <v>33</v>
      </c>
      <c r="D89" s="1"/>
      <c r="E89" s="14">
        <v>23</v>
      </c>
      <c r="F89" s="14">
        <v>10</v>
      </c>
      <c r="G89" s="6">
        <v>0</v>
      </c>
      <c r="H89" s="1" t="e">
        <v>#N/A</v>
      </c>
      <c r="I89" s="1"/>
      <c r="J89" s="1">
        <v>25</v>
      </c>
      <c r="K89" s="1">
        <f t="shared" si="46"/>
        <v>-2</v>
      </c>
      <c r="L89" s="1"/>
      <c r="M89" s="1"/>
      <c r="N89" s="1"/>
      <c r="O89" s="1"/>
      <c r="P89" s="1">
        <f t="shared" si="47"/>
        <v>4.5999999999999996</v>
      </c>
      <c r="Q89" s="5"/>
      <c r="R89" s="5"/>
      <c r="S89" s="5"/>
      <c r="T89" s="5"/>
      <c r="U89" s="1"/>
      <c r="V89" s="1">
        <f t="shared" si="53"/>
        <v>2.1739130434782612</v>
      </c>
      <c r="W89" s="1">
        <f t="shared" si="48"/>
        <v>2.1739130434782612</v>
      </c>
      <c r="X89" s="1">
        <v>2.4</v>
      </c>
      <c r="Y89" s="1">
        <v>1</v>
      </c>
      <c r="Z89" s="1">
        <v>3</v>
      </c>
      <c r="AA89" s="1">
        <v>1.6</v>
      </c>
      <c r="AB89" s="1">
        <v>1.8</v>
      </c>
      <c r="AC89" s="1"/>
      <c r="AD89" s="1">
        <f t="shared" si="54"/>
        <v>0</v>
      </c>
      <c r="AE89" s="1">
        <f t="shared" si="49"/>
        <v>0</v>
      </c>
      <c r="AF89" s="1"/>
      <c r="AG89" s="1">
        <f t="shared" si="50"/>
        <v>59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131</v>
      </c>
      <c r="B90" s="1" t="s">
        <v>31</v>
      </c>
      <c r="C90" s="1">
        <v>-2</v>
      </c>
      <c r="D90" s="1">
        <v>114</v>
      </c>
      <c r="E90" s="14">
        <v>24</v>
      </c>
      <c r="F90" s="14">
        <v>88</v>
      </c>
      <c r="G90" s="6">
        <v>0</v>
      </c>
      <c r="H90" s="1">
        <v>45</v>
      </c>
      <c r="I90" s="1"/>
      <c r="J90" s="1">
        <v>24</v>
      </c>
      <c r="K90" s="1">
        <f t="shared" si="46"/>
        <v>0</v>
      </c>
      <c r="L90" s="1"/>
      <c r="M90" s="1"/>
      <c r="N90" s="1"/>
      <c r="O90" s="1"/>
      <c r="P90" s="1">
        <f t="shared" si="47"/>
        <v>4.8</v>
      </c>
      <c r="Q90" s="5"/>
      <c r="R90" s="5"/>
      <c r="S90" s="5"/>
      <c r="T90" s="5"/>
      <c r="U90" s="1"/>
      <c r="V90" s="1">
        <f t="shared" si="53"/>
        <v>18.333333333333336</v>
      </c>
      <c r="W90" s="1">
        <f t="shared" si="48"/>
        <v>18.333333333333336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>
        <v>5.2</v>
      </c>
      <c r="AC90" s="1"/>
      <c r="AD90" s="1">
        <f t="shared" si="54"/>
        <v>0</v>
      </c>
      <c r="AE90" s="1">
        <f t="shared" si="49"/>
        <v>0</v>
      </c>
      <c r="AF90" s="1"/>
      <c r="AG90" s="1">
        <f t="shared" si="50"/>
        <v>-16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132</v>
      </c>
      <c r="B91" s="1" t="s">
        <v>33</v>
      </c>
      <c r="C91" s="1">
        <v>80.066000000000003</v>
      </c>
      <c r="D91" s="1"/>
      <c r="E91" s="14">
        <v>41.219000000000001</v>
      </c>
      <c r="F91" s="14">
        <v>38.847000000000001</v>
      </c>
      <c r="G91" s="6">
        <v>0</v>
      </c>
      <c r="H91" s="1">
        <v>45</v>
      </c>
      <c r="I91" s="1"/>
      <c r="J91" s="1">
        <v>39</v>
      </c>
      <c r="K91" s="1">
        <f t="shared" si="46"/>
        <v>2.2190000000000012</v>
      </c>
      <c r="L91" s="1"/>
      <c r="M91" s="1"/>
      <c r="N91" s="1"/>
      <c r="O91" s="1"/>
      <c r="P91" s="1">
        <f t="shared" si="47"/>
        <v>8.2438000000000002</v>
      </c>
      <c r="Q91" s="5"/>
      <c r="R91" s="5"/>
      <c r="S91" s="5"/>
      <c r="T91" s="5"/>
      <c r="U91" s="1"/>
      <c r="V91" s="1">
        <f t="shared" si="53"/>
        <v>4.7122686139886945</v>
      </c>
      <c r="W91" s="1">
        <f t="shared" si="48"/>
        <v>4.7122686139886945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>
        <v>2.0853999999999999</v>
      </c>
      <c r="AC91" s="1"/>
      <c r="AD91" s="1">
        <f t="shared" si="54"/>
        <v>0</v>
      </c>
      <c r="AE91" s="1">
        <f t="shared" si="49"/>
        <v>0</v>
      </c>
      <c r="AF91" s="1"/>
      <c r="AG91" s="1">
        <f t="shared" si="50"/>
        <v>84.81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91" xr:uid="{550AD4D4-468E-4D92-AE68-21FDFCA86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2024-04-29T11:45:20Z</dcterms:created>
  <dcterms:modified xsi:type="dcterms:W3CDTF">2024-05-06T08:59:11Z</dcterms:modified>
</cp:coreProperties>
</file>