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5,24 Ост КИ филиалы\"/>
    </mc:Choice>
  </mc:AlternateContent>
  <xr:revisionPtr revIDLastSave="0" documentId="13_ncr:1_{406304A6-BEF1-4264-9368-CC4EEE6F7C5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6" i="1"/>
  <c r="AD5" i="1" l="1"/>
  <c r="AC90" i="1"/>
  <c r="AC89" i="1"/>
  <c r="AC88" i="1"/>
  <c r="AC87" i="1"/>
  <c r="AC85" i="1"/>
  <c r="AC84" i="1"/>
  <c r="AC81" i="1"/>
  <c r="AC77" i="1"/>
  <c r="AC73" i="1"/>
  <c r="AC69" i="1"/>
  <c r="AC63" i="1"/>
  <c r="AC60" i="1"/>
  <c r="AC57" i="1"/>
  <c r="AC55" i="1"/>
  <c r="AC51" i="1"/>
  <c r="AC50" i="1"/>
  <c r="AC49" i="1"/>
  <c r="AC48" i="1"/>
  <c r="AC47" i="1"/>
  <c r="AC45" i="1"/>
  <c r="AC43" i="1"/>
  <c r="AC39" i="1"/>
  <c r="AC36" i="1"/>
  <c r="AC35" i="1"/>
  <c r="AC34" i="1"/>
  <c r="AC33" i="1"/>
  <c r="AC32" i="1"/>
  <c r="AC31" i="1"/>
  <c r="AC29" i="1"/>
  <c r="AC28" i="1"/>
  <c r="AC25" i="1"/>
  <c r="AC20" i="1"/>
  <c r="AC19" i="1"/>
  <c r="AC18" i="1"/>
  <c r="AC17" i="1"/>
  <c r="AC14" i="1"/>
  <c r="AC12" i="1"/>
  <c r="AC11" i="1"/>
  <c r="AC8" i="1"/>
  <c r="Q86" i="1"/>
  <c r="Q83" i="1"/>
  <c r="Q79" i="1"/>
  <c r="Q76" i="1"/>
  <c r="Q71" i="1"/>
  <c r="Q61" i="1"/>
  <c r="Q56" i="1"/>
  <c r="AC40" i="1"/>
  <c r="Q37" i="1"/>
  <c r="Q22" i="1"/>
  <c r="Q21" i="1"/>
  <c r="Q15" i="1"/>
  <c r="AC56" i="1" l="1"/>
  <c r="U56" i="1"/>
  <c r="AC71" i="1"/>
  <c r="AC86" i="1"/>
  <c r="AC15" i="1"/>
  <c r="AC22" i="1"/>
  <c r="AC61" i="1"/>
  <c r="U76" i="1"/>
  <c r="AC26" i="1"/>
  <c r="AC76" i="1"/>
  <c r="AC83" i="1"/>
  <c r="AC21" i="1"/>
  <c r="AC37" i="1"/>
  <c r="AC70" i="1"/>
  <c r="AC79" i="1"/>
  <c r="AE7" i="1"/>
  <c r="AE11" i="1"/>
  <c r="AE12" i="1"/>
  <c r="AE14" i="1"/>
  <c r="AE15" i="1"/>
  <c r="AE16" i="1"/>
  <c r="AE17" i="1"/>
  <c r="AE18" i="1"/>
  <c r="AE19" i="1"/>
  <c r="AE20" i="1"/>
  <c r="AE21" i="1"/>
  <c r="AE22" i="1"/>
  <c r="AE25" i="1"/>
  <c r="AE26" i="1"/>
  <c r="AE27" i="1"/>
  <c r="AE29" i="1"/>
  <c r="AE31" i="1"/>
  <c r="AE33" i="1"/>
  <c r="AE34" i="1"/>
  <c r="AE35" i="1"/>
  <c r="AE36" i="1"/>
  <c r="AE37" i="1"/>
  <c r="AE38" i="1"/>
  <c r="AE40" i="1"/>
  <c r="AE41" i="1"/>
  <c r="AE42" i="1"/>
  <c r="AE43" i="1"/>
  <c r="AE44" i="1"/>
  <c r="AE45" i="1"/>
  <c r="AE48" i="1"/>
  <c r="AE49" i="1"/>
  <c r="AE50" i="1"/>
  <c r="AE52" i="1"/>
  <c r="AE53" i="1"/>
  <c r="AE54" i="1"/>
  <c r="AE56" i="1"/>
  <c r="AE58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3" i="1"/>
  <c r="AE74" i="1"/>
  <c r="AE76" i="1"/>
  <c r="AE77" i="1"/>
  <c r="AE79" i="1"/>
  <c r="AE81" i="1"/>
  <c r="AE82" i="1"/>
  <c r="AE83" i="1"/>
  <c r="AE84" i="1"/>
  <c r="AE86" i="1"/>
  <c r="AE87" i="1"/>
  <c r="AE88" i="1"/>
  <c r="AE89" i="1"/>
  <c r="AE90" i="1"/>
  <c r="AE91" i="1"/>
  <c r="AE92" i="1"/>
  <c r="E39" i="1"/>
  <c r="K39" i="1" s="1"/>
  <c r="E80" i="1"/>
  <c r="K80" i="1" s="1"/>
  <c r="L7" i="1"/>
  <c r="O7" i="1" s="1"/>
  <c r="U7" i="1" s="1"/>
  <c r="L8" i="1"/>
  <c r="O8" i="1" s="1"/>
  <c r="U8" i="1" s="1"/>
  <c r="L9" i="1"/>
  <c r="O9" i="1" s="1"/>
  <c r="U9" i="1" s="1"/>
  <c r="L10" i="1"/>
  <c r="O10" i="1" s="1"/>
  <c r="L11" i="1"/>
  <c r="O11" i="1" s="1"/>
  <c r="U11" i="1" s="1"/>
  <c r="L12" i="1"/>
  <c r="O12" i="1" s="1"/>
  <c r="U12" i="1" s="1"/>
  <c r="L13" i="1"/>
  <c r="O13" i="1" s="1"/>
  <c r="U13" i="1" s="1"/>
  <c r="L14" i="1"/>
  <c r="O14" i="1" s="1"/>
  <c r="U14" i="1" s="1"/>
  <c r="L15" i="1"/>
  <c r="O15" i="1" s="1"/>
  <c r="U15" i="1" s="1"/>
  <c r="L16" i="1"/>
  <c r="O16" i="1" s="1"/>
  <c r="U16" i="1" s="1"/>
  <c r="L17" i="1"/>
  <c r="O17" i="1" s="1"/>
  <c r="U17" i="1" s="1"/>
  <c r="L18" i="1"/>
  <c r="O18" i="1" s="1"/>
  <c r="U18" i="1" s="1"/>
  <c r="L19" i="1"/>
  <c r="O19" i="1" s="1"/>
  <c r="U19" i="1" s="1"/>
  <c r="L20" i="1"/>
  <c r="O20" i="1" s="1"/>
  <c r="U20" i="1" s="1"/>
  <c r="L21" i="1"/>
  <c r="O21" i="1" s="1"/>
  <c r="U21" i="1" s="1"/>
  <c r="L22" i="1"/>
  <c r="O22" i="1" s="1"/>
  <c r="U22" i="1" s="1"/>
  <c r="L23" i="1"/>
  <c r="O23" i="1" s="1"/>
  <c r="L24" i="1"/>
  <c r="O24" i="1" s="1"/>
  <c r="L25" i="1"/>
  <c r="O25" i="1" s="1"/>
  <c r="U25" i="1" s="1"/>
  <c r="L26" i="1"/>
  <c r="O26" i="1" s="1"/>
  <c r="U26" i="1" s="1"/>
  <c r="L27" i="1"/>
  <c r="O27" i="1" s="1"/>
  <c r="U27" i="1" s="1"/>
  <c r="L28" i="1"/>
  <c r="O28" i="1" s="1"/>
  <c r="U28" i="1" s="1"/>
  <c r="L29" i="1"/>
  <c r="O29" i="1" s="1"/>
  <c r="U29" i="1" s="1"/>
  <c r="L30" i="1"/>
  <c r="O30" i="1" s="1"/>
  <c r="L31" i="1"/>
  <c r="O31" i="1" s="1"/>
  <c r="U31" i="1" s="1"/>
  <c r="L32" i="1"/>
  <c r="O32" i="1" s="1"/>
  <c r="U32" i="1" s="1"/>
  <c r="L33" i="1"/>
  <c r="O33" i="1" s="1"/>
  <c r="U33" i="1" s="1"/>
  <c r="L34" i="1"/>
  <c r="O34" i="1" s="1"/>
  <c r="U34" i="1" s="1"/>
  <c r="L35" i="1"/>
  <c r="O35" i="1" s="1"/>
  <c r="U35" i="1" s="1"/>
  <c r="L36" i="1"/>
  <c r="O36" i="1" s="1"/>
  <c r="U36" i="1" s="1"/>
  <c r="L37" i="1"/>
  <c r="O37" i="1" s="1"/>
  <c r="U37" i="1" s="1"/>
  <c r="L38" i="1"/>
  <c r="O38" i="1" s="1"/>
  <c r="U38" i="1" s="1"/>
  <c r="L39" i="1"/>
  <c r="O39" i="1" s="1"/>
  <c r="U39" i="1" s="1"/>
  <c r="L40" i="1"/>
  <c r="O40" i="1" s="1"/>
  <c r="U40" i="1" s="1"/>
  <c r="L41" i="1"/>
  <c r="O41" i="1" s="1"/>
  <c r="U41" i="1" s="1"/>
  <c r="L42" i="1"/>
  <c r="O42" i="1" s="1"/>
  <c r="U42" i="1" s="1"/>
  <c r="L43" i="1"/>
  <c r="O43" i="1" s="1"/>
  <c r="U43" i="1" s="1"/>
  <c r="L44" i="1"/>
  <c r="O44" i="1" s="1"/>
  <c r="U44" i="1" s="1"/>
  <c r="L45" i="1"/>
  <c r="O45" i="1" s="1"/>
  <c r="U45" i="1" s="1"/>
  <c r="L46" i="1"/>
  <c r="O46" i="1" s="1"/>
  <c r="L47" i="1"/>
  <c r="O47" i="1" s="1"/>
  <c r="U47" i="1" s="1"/>
  <c r="L48" i="1"/>
  <c r="O48" i="1" s="1"/>
  <c r="U48" i="1" s="1"/>
  <c r="L49" i="1"/>
  <c r="O49" i="1" s="1"/>
  <c r="U49" i="1" s="1"/>
  <c r="L50" i="1"/>
  <c r="O50" i="1" s="1"/>
  <c r="U50" i="1" s="1"/>
  <c r="L51" i="1"/>
  <c r="O51" i="1" s="1"/>
  <c r="U51" i="1" s="1"/>
  <c r="L52" i="1"/>
  <c r="O52" i="1" s="1"/>
  <c r="U52" i="1" s="1"/>
  <c r="L53" i="1"/>
  <c r="O53" i="1" s="1"/>
  <c r="U53" i="1" s="1"/>
  <c r="L54" i="1"/>
  <c r="O54" i="1" s="1"/>
  <c r="U54" i="1" s="1"/>
  <c r="L55" i="1"/>
  <c r="O55" i="1" s="1"/>
  <c r="U55" i="1" s="1"/>
  <c r="L56" i="1"/>
  <c r="O56" i="1" s="1"/>
  <c r="L57" i="1"/>
  <c r="O57" i="1" s="1"/>
  <c r="U57" i="1" s="1"/>
  <c r="L58" i="1"/>
  <c r="O58" i="1" s="1"/>
  <c r="U58" i="1" s="1"/>
  <c r="L59" i="1"/>
  <c r="O59" i="1" s="1"/>
  <c r="U59" i="1" s="1"/>
  <c r="L60" i="1"/>
  <c r="O60" i="1" s="1"/>
  <c r="U60" i="1" s="1"/>
  <c r="L61" i="1"/>
  <c r="O61" i="1" s="1"/>
  <c r="U61" i="1" s="1"/>
  <c r="L62" i="1"/>
  <c r="O62" i="1" s="1"/>
  <c r="U62" i="1" s="1"/>
  <c r="L63" i="1"/>
  <c r="O63" i="1" s="1"/>
  <c r="U63" i="1" s="1"/>
  <c r="L64" i="1"/>
  <c r="O64" i="1" s="1"/>
  <c r="U64" i="1" s="1"/>
  <c r="L65" i="1"/>
  <c r="O65" i="1" s="1"/>
  <c r="U65" i="1" s="1"/>
  <c r="L66" i="1"/>
  <c r="O66" i="1" s="1"/>
  <c r="U66" i="1" s="1"/>
  <c r="L67" i="1"/>
  <c r="O67" i="1" s="1"/>
  <c r="U67" i="1" s="1"/>
  <c r="L68" i="1"/>
  <c r="O68" i="1" s="1"/>
  <c r="U68" i="1" s="1"/>
  <c r="L69" i="1"/>
  <c r="O69" i="1" s="1"/>
  <c r="U69" i="1" s="1"/>
  <c r="L70" i="1"/>
  <c r="O70" i="1" s="1"/>
  <c r="U70" i="1" s="1"/>
  <c r="L71" i="1"/>
  <c r="O71" i="1" s="1"/>
  <c r="U71" i="1" s="1"/>
  <c r="L72" i="1"/>
  <c r="O72" i="1" s="1"/>
  <c r="L73" i="1"/>
  <c r="O73" i="1" s="1"/>
  <c r="U73" i="1" s="1"/>
  <c r="L74" i="1"/>
  <c r="O74" i="1" s="1"/>
  <c r="U74" i="1" s="1"/>
  <c r="L75" i="1"/>
  <c r="O75" i="1" s="1"/>
  <c r="P75" i="1" s="1"/>
  <c r="L76" i="1"/>
  <c r="O76" i="1" s="1"/>
  <c r="L77" i="1"/>
  <c r="O77" i="1" s="1"/>
  <c r="U77" i="1" s="1"/>
  <c r="L78" i="1"/>
  <c r="O78" i="1" s="1"/>
  <c r="P78" i="1" s="1"/>
  <c r="L79" i="1"/>
  <c r="O79" i="1" s="1"/>
  <c r="U79" i="1" s="1"/>
  <c r="L80" i="1"/>
  <c r="O80" i="1" s="1"/>
  <c r="P80" i="1" s="1"/>
  <c r="Q80" i="1" s="1"/>
  <c r="U80" i="1" s="1"/>
  <c r="L81" i="1"/>
  <c r="O81" i="1" s="1"/>
  <c r="U81" i="1" s="1"/>
  <c r="L82" i="1"/>
  <c r="O82" i="1" s="1"/>
  <c r="U82" i="1" s="1"/>
  <c r="L83" i="1"/>
  <c r="O83" i="1" s="1"/>
  <c r="U83" i="1" s="1"/>
  <c r="L84" i="1"/>
  <c r="O84" i="1" s="1"/>
  <c r="U84" i="1" s="1"/>
  <c r="L85" i="1"/>
  <c r="O85" i="1" s="1"/>
  <c r="U85" i="1" s="1"/>
  <c r="L86" i="1"/>
  <c r="O86" i="1" s="1"/>
  <c r="U86" i="1" s="1"/>
  <c r="L87" i="1"/>
  <c r="O87" i="1" s="1"/>
  <c r="U87" i="1" s="1"/>
  <c r="L88" i="1"/>
  <c r="O88" i="1" s="1"/>
  <c r="U88" i="1" s="1"/>
  <c r="L89" i="1"/>
  <c r="O89" i="1" s="1"/>
  <c r="U89" i="1" s="1"/>
  <c r="L90" i="1"/>
  <c r="O90" i="1" s="1"/>
  <c r="U90" i="1" s="1"/>
  <c r="L91" i="1"/>
  <c r="O91" i="1" s="1"/>
  <c r="V91" i="1" s="1"/>
  <c r="L92" i="1"/>
  <c r="O92" i="1" s="1"/>
  <c r="V92" i="1" s="1"/>
  <c r="L6" i="1"/>
  <c r="O6" i="1" s="1"/>
  <c r="AC7" i="1"/>
  <c r="AC16" i="1"/>
  <c r="AC27" i="1"/>
  <c r="AC38" i="1"/>
  <c r="AC41" i="1"/>
  <c r="AC42" i="1"/>
  <c r="AC44" i="1"/>
  <c r="AC52" i="1"/>
  <c r="AC53" i="1"/>
  <c r="AC54" i="1"/>
  <c r="AC58" i="1"/>
  <c r="AC62" i="1"/>
  <c r="AC64" i="1"/>
  <c r="AC65" i="1"/>
  <c r="AC66" i="1"/>
  <c r="AC67" i="1"/>
  <c r="AC68" i="1"/>
  <c r="AC74" i="1"/>
  <c r="AC82" i="1"/>
  <c r="AC91" i="1"/>
  <c r="AC92" i="1"/>
  <c r="K92" i="1"/>
  <c r="K91" i="1"/>
  <c r="K90" i="1"/>
  <c r="K89" i="1"/>
  <c r="K88" i="1"/>
  <c r="K87" i="1"/>
  <c r="K86" i="1"/>
  <c r="K85" i="1"/>
  <c r="K84" i="1"/>
  <c r="K83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J5" i="1"/>
  <c r="F5" i="1"/>
  <c r="V6" i="1" l="1"/>
  <c r="U6" i="1"/>
  <c r="P23" i="1"/>
  <c r="U23" i="1"/>
  <c r="P72" i="1"/>
  <c r="U72" i="1"/>
  <c r="P46" i="1"/>
  <c r="U46" i="1"/>
  <c r="P30" i="1"/>
  <c r="U30" i="1"/>
  <c r="P24" i="1"/>
  <c r="U24" i="1"/>
  <c r="P10" i="1"/>
  <c r="U10" i="1"/>
  <c r="AC80" i="1"/>
  <c r="AE78" i="1"/>
  <c r="Q78" i="1"/>
  <c r="U78" i="1" s="1"/>
  <c r="AE72" i="1"/>
  <c r="AE46" i="1"/>
  <c r="P32" i="1"/>
  <c r="AE32" i="1" s="1"/>
  <c r="AE30" i="1"/>
  <c r="P28" i="1"/>
  <c r="AE28" i="1" s="1"/>
  <c r="AE24" i="1"/>
  <c r="AE10" i="1"/>
  <c r="P8" i="1"/>
  <c r="AE8" i="1" s="1"/>
  <c r="AE75" i="1"/>
  <c r="Q75" i="1"/>
  <c r="U75" i="1" s="1"/>
  <c r="P57" i="1"/>
  <c r="AE57" i="1" s="1"/>
  <c r="P55" i="1"/>
  <c r="AE55" i="1" s="1"/>
  <c r="P51" i="1"/>
  <c r="AE51" i="1" s="1"/>
  <c r="AE23" i="1"/>
  <c r="AE80" i="1"/>
  <c r="AE39" i="1"/>
  <c r="P6" i="1"/>
  <c r="P9" i="1"/>
  <c r="P13" i="1"/>
  <c r="P47" i="1"/>
  <c r="P59" i="1"/>
  <c r="P85" i="1"/>
  <c r="E5" i="1"/>
  <c r="U92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5" i="1"/>
  <c r="O5" i="1"/>
  <c r="K5" i="1"/>
  <c r="AC9" i="1" l="1"/>
  <c r="AC23" i="1"/>
  <c r="AC75" i="1"/>
  <c r="AC10" i="1"/>
  <c r="AC24" i="1"/>
  <c r="AC30" i="1"/>
  <c r="AC46" i="1"/>
  <c r="AC72" i="1"/>
  <c r="AC78" i="1"/>
  <c r="AC59" i="1"/>
  <c r="AC13" i="1"/>
  <c r="Q5" i="1"/>
  <c r="AC6" i="1"/>
  <c r="AE85" i="1"/>
  <c r="AE47" i="1"/>
  <c r="AE9" i="1"/>
  <c r="AE59" i="1"/>
  <c r="AE13" i="1"/>
  <c r="AE6" i="1"/>
  <c r="P5" i="1"/>
  <c r="AC5" i="1" l="1"/>
</calcChain>
</file>

<file path=xl/sharedStrings.xml><?xml version="1.0" encoding="utf-8"?>
<sst xmlns="http://schemas.openxmlformats.org/spreadsheetml/2006/main" count="258" uniqueCount="136">
  <si>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</si>
  <si>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</si>
  <si>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</si>
  <si>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</si>
  <si>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</si>
  <si>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</si>
  <si>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</si>
  <si>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</si>
  <si>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</si>
  <si>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</si>
  <si>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</si>
  <si>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</si>
  <si>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</si>
  <si>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</si>
  <si>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</si>
  <si>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</si>
  <si>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</si>
  <si>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</si>
  <si>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</si>
  <si>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</si>
  <si>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</si>
  <si>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</si>
  <si>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</si>
  <si>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27,04,</t>
  </si>
  <si>
    <t>29,04,</t>
  </si>
  <si>
    <t>23,04,</t>
  </si>
  <si>
    <t>16,04,</t>
  </si>
  <si>
    <t>09,04,</t>
  </si>
  <si>
    <t>02,04,</t>
  </si>
  <si>
    <t>26,03,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</si>
  <si>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</si>
  <si>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</si>
  <si>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</si>
  <si>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</si>
  <si>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не в матрице (на замену)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</si>
  <si>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</si>
  <si>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</si>
  <si>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</si>
  <si>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</si>
  <si>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дефицит на 27,04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</si>
  <si>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</si>
  <si>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</si>
  <si>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</si>
  <si>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</si>
  <si>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+100</t>
  </si>
  <si>
    <t>5015 БУРГУНДИЯ с/к в/у 1/250 ОСТАНКИНО</t>
  </si>
  <si>
    <t>не в матрице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</si>
  <si>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</si>
  <si>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</si>
  <si>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</si>
  <si>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</si>
  <si>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</si>
  <si>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</si>
  <si>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</si>
  <si>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</si>
  <si>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</si>
  <si>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</si>
  <si>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</si>
  <si>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</si>
  <si>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</si>
  <si>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+150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</si>
  <si>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</si>
  <si>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</si>
  <si>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</si>
  <si>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</si>
  <si>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</si>
  <si>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5981 МОЛОЧНЫЕ ТРАДИЦ. сос п/о мгс 1*6_45с   ОСТАНКИНО</t>
  </si>
  <si>
    <t>5992 ВРЕМЯ ОКРОШКИ Папа может вар п/о 0.4кг   ОСТАНКИНО</t>
  </si>
  <si>
    <t>новинка / дефицит на 27,04</t>
  </si>
  <si>
    <t>5993 ВРЕМЯ ОКРОШКИ Папа может вар п/о   ОСТАНКИНО</t>
  </si>
  <si>
    <t>5997 ОСОБАЯ Коровино вар п/о  ОСТАНКИНО</t>
  </si>
  <si>
    <t>6042 МОЛОЧНЫЕ К ЗАВТРАКУ сос п/о в/у 0.4кг   ОСТАНКИНО</t>
  </si>
  <si>
    <t>завод вывел из производства</t>
  </si>
  <si>
    <t>6113 СОЧНЫЕ сос п/о мгс 1*6_Ашан  ОСТАНКИНО</t>
  </si>
  <si>
    <t>+300</t>
  </si>
  <si>
    <t>6123 МОЛОЧНЫЕ КЛАССИЧЕСКИЕ ПМ сос п/о мгс 2*4   ОСТАНКИНО</t>
  </si>
  <si>
    <t>6144 МОЛОЧНЫЕ ТРАДИЦ. сос п/о в/у 1/360 (1+1)  Останкино</t>
  </si>
  <si>
    <t>не в матрице (ротация)</t>
  </si>
  <si>
    <t>6159 ВРЕМЯ ОЛИВЬЕ Папа может вар п/о  Останкино</t>
  </si>
  <si>
    <t>6220 ГОВЯЖЬЯ папа может вар п/о  Останкино</t>
  </si>
  <si>
    <t>6227 МОЛОЧНЫЕ ТРАДИЦ. сос п/о мгс 0,6кг LTF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</si>
  <si>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</si>
  <si>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</si>
  <si>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</si>
  <si>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</si>
  <si>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</si>
  <si>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</si>
  <si>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</si>
  <si>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6365 СЕРВЕЛАТ КАРЕЛЬСКИЙ ПМ в/к в/у 0.28кг  ОСТАНКИНО</t>
  </si>
  <si>
    <t>6375 СЕРВЕЛАТ ПРИМА в/к в/у 0.28кг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</si>
  <si>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</si>
  <si>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</si>
  <si>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</si>
  <si>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6498 МОЛОЧНАЯ Папа может вар п/о  ОСТАНКИНО</t>
  </si>
  <si>
    <t>6509 СЕРВЕЛАТ ФИНСКИЙ ПМ в/к в/у 0,35кг 8шт.  ОСТАНКИНО</t>
  </si>
  <si>
    <t>6527 ШПИКАЧКИ СОЧНЫЕ ПМ сар б/о мгс 1*3 45с ОСТАНКИНО</t>
  </si>
  <si>
    <t>6555 ПОСОЛЬСКАЯ с/к с/н в/у 1/100 10шт.  ОСТАНКИНО</t>
  </si>
  <si>
    <t>6563 СЛИВОЧНЫЕ СН сос п/о мгс 1*6  ОСТАНКИНО</t>
  </si>
  <si>
    <t>6566 СЕРВЕЛАТ С БЕЛ.ГРИБАМИ в/к в/у 0,31кг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</si>
  <si>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</si>
  <si>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</si>
  <si>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</si>
  <si>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</si>
  <si>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не в матрице (вывел Зверев)</t>
  </si>
  <si>
    <t>6644 СОЧНЫЕ ПМ сос п/о мгс 0,41кг 10шт.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</si>
  <si>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</si>
  <si>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</si>
  <si>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</si>
  <si>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</si>
  <si>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</si>
  <si>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</si>
  <si>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</si>
  <si>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</si>
  <si>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</si>
  <si>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</si>
  <si>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</si>
  <si>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</si>
  <si>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</si>
  <si>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</si>
  <si>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</si>
  <si>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</si>
  <si>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</si>
  <si>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+50</t>
  </si>
  <si>
    <t>6756 ВЕТЧ.ЛЮБИТЕЛЬСКАЯ п/о  Останкино</t>
  </si>
  <si>
    <t>6769 СЕМЕЙНАЯ вар п/о  ОСТАНКИНО</t>
  </si>
  <si>
    <t>6776 ХОТ-ДОГ Папа может сос п/о мгс 0,35кг  Останкино</t>
  </si>
  <si>
    <t>новинка / +120</t>
  </si>
  <si>
    <t>6777 МЯСНЫЕ С ГОВЯДИНОЙ ПМ сос п/о мгс 0,4кг  Останкино</t>
  </si>
  <si>
    <t>6778 МЯСНИКС Папа Может сос б/о мгс 1/160  Останкино</t>
  </si>
  <si>
    <t>6822ИЗ ОТБОРНОГО МЯСА ПМ сос п/о мгс 0.36кг</t>
  </si>
  <si>
    <t>БОНУС_6087 СОЧНЫЕ ПМ сос п/о мгс 0,45кг 10шт.  ОСТАНКИНО</t>
  </si>
  <si>
    <t>БОНУС_6088 СОЧНЫЕ сос п/о мгс 1*6 ОСТАНКИНО</t>
  </si>
  <si>
    <t>новинка / +120 / отгрузка от 20,04 - завод не отгрузил</t>
  </si>
  <si>
    <t>заказ</t>
  </si>
  <si>
    <t>04,05,(1)</t>
  </si>
  <si>
    <t>04,05,(2)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</si>
</sst>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6" borderId="2" xfId="1" applyNumberFormat="1" applyFill="1" applyBorder="1"/>
    <xf numFmtId="164" fontId="1" fillId="4" borderId="2" xfId="1" applyNumberFormat="1" applyFill="1" applyBorder="1"/>
    <xf numFmtId="164" fontId="1" fillId="4" borderId="1" xfId="1" applyNumberFormat="1" applyFill="1"/>
    <xf numFmtId="164" fontId="1" fillId="7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9" sqref="T9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4.85546875" style="8" customWidth="1"/>
    <col min="8" max="8" width="4.85546875" customWidth="1"/>
    <col min="9" max="9" width="1.28515625" customWidth="1"/>
    <col min="10" max="19" width="7" customWidth="1"/>
    <col min="20" max="20" width="22.140625" customWidth="1"/>
    <col min="21" max="22" width="4.42578125" customWidth="1"/>
    <col min="23" max="27" width="6.140625" customWidth="1"/>
    <col min="28" max="28" width="27" customWidth="1"/>
    <col min="29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133</v>
      </c>
      <c r="R3" s="3" t="s">
        <v>133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134</v>
      </c>
      <c r="R4" s="1" t="s">
        <v>135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 t="s">
        <v>134</v>
      </c>
      <c r="AD4" s="1" t="s">
        <v>135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17652.996999999999</v>
      </c>
      <c r="F5" s="4">
        <f>SUM(F6:F497)</f>
        <v>6705.7620000000006</v>
      </c>
      <c r="G5" s="6"/>
      <c r="H5" s="1"/>
      <c r="I5" s="1"/>
      <c r="J5" s="4">
        <f t="shared" ref="J5:S5" si="0">SUM(J6:J497)</f>
        <v>18840.313999999998</v>
      </c>
      <c r="K5" s="4">
        <f t="shared" si="0"/>
        <v>-1187.3169999999998</v>
      </c>
      <c r="L5" s="4">
        <f t="shared" si="0"/>
        <v>14558.041999999999</v>
      </c>
      <c r="M5" s="4">
        <f t="shared" si="0"/>
        <v>3094.9549999999999</v>
      </c>
      <c r="N5" s="4">
        <f t="shared" si="0"/>
        <v>27760.7438</v>
      </c>
      <c r="O5" s="4">
        <f t="shared" si="0"/>
        <v>2911.6083999999996</v>
      </c>
      <c r="P5" s="4">
        <f t="shared" si="0"/>
        <v>9180</v>
      </c>
      <c r="Q5" s="4">
        <f t="shared" si="0"/>
        <v>9456</v>
      </c>
      <c r="R5" s="4">
        <f t="shared" ref="R5" si="1">SUM(R6:R497)</f>
        <v>6380</v>
      </c>
      <c r="S5" s="4">
        <f t="shared" si="0"/>
        <v>14830</v>
      </c>
      <c r="T5" s="1"/>
      <c r="U5" s="1"/>
      <c r="V5" s="1"/>
      <c r="W5" s="4">
        <f>SUM(W6:W497)</f>
        <v>3529.1287999999986</v>
      </c>
      <c r="X5" s="4">
        <f>SUM(X6:X497)</f>
        <v>2735.4938000000006</v>
      </c>
      <c r="Y5" s="4">
        <f>SUM(Y6:Y497)</f>
        <v>2967.1501999999996</v>
      </c>
      <c r="Z5" s="4">
        <f>SUM(Z6:Z497)</f>
        <v>2232.7964000000006</v>
      </c>
      <c r="AA5" s="4">
        <f>SUM(AA6:AA497)</f>
        <v>3083.1316000000006</v>
      </c>
      <c r="AB5" s="1"/>
      <c r="AC5" s="4">
        <f>SUM(AC6:AC497)</f>
        <v>5600.2099999999991</v>
      </c>
      <c r="AD5" s="4">
        <f>SUM(AD6:AD497)</f>
        <v>4318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372</v>
      </c>
      <c r="D6" s="1"/>
      <c r="E6" s="1">
        <v>314</v>
      </c>
      <c r="F6" s="1">
        <v>56</v>
      </c>
      <c r="G6" s="6">
        <v>0.4</v>
      </c>
      <c r="H6" s="1">
        <v>60</v>
      </c>
      <c r="I6" s="1"/>
      <c r="J6" s="1">
        <v>306</v>
      </c>
      <c r="K6" s="1">
        <f t="shared" ref="K6:K37" si="2">E6-J6</f>
        <v>8</v>
      </c>
      <c r="L6" s="1">
        <f>E6-M6</f>
        <v>314</v>
      </c>
      <c r="M6" s="1"/>
      <c r="N6" s="1">
        <v>439.19999999999987</v>
      </c>
      <c r="O6" s="1">
        <f>L6/5</f>
        <v>62.8</v>
      </c>
      <c r="P6" s="5">
        <f>ROUND(13*O6-N6-F6,0)</f>
        <v>321</v>
      </c>
      <c r="Q6" s="5">
        <v>130</v>
      </c>
      <c r="R6" s="5">
        <v>200</v>
      </c>
      <c r="S6" s="5"/>
      <c r="T6" s="1"/>
      <c r="U6" s="1">
        <f>(F6+N6+Q6+R6)/O6</f>
        <v>13.14012738853503</v>
      </c>
      <c r="V6" s="1">
        <f>(F6+N6)/O6</f>
        <v>7.8853503184713363</v>
      </c>
      <c r="W6" s="1">
        <v>60.4</v>
      </c>
      <c r="X6" s="1">
        <v>31</v>
      </c>
      <c r="Y6" s="1">
        <v>62</v>
      </c>
      <c r="Z6" s="1">
        <v>38.6</v>
      </c>
      <c r="AA6" s="1">
        <v>57.2</v>
      </c>
      <c r="AB6" s="1"/>
      <c r="AC6" s="1">
        <f>Q6*G6</f>
        <v>52</v>
      </c>
      <c r="AD6" s="1">
        <f>R6*G6</f>
        <v>80</v>
      </c>
      <c r="AE6" s="1">
        <f>E6*3-F6-N6-P6</f>
        <v>125.80000000000013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1" t="s">
        <v>32</v>
      </c>
      <c r="B7" s="11" t="s">
        <v>33</v>
      </c>
      <c r="C7" s="11">
        <v>19.8</v>
      </c>
      <c r="D7" s="11">
        <v>2.5000000000000001E-2</v>
      </c>
      <c r="E7" s="11">
        <v>12.025</v>
      </c>
      <c r="F7" s="11">
        <v>7.8</v>
      </c>
      <c r="G7" s="12">
        <v>0</v>
      </c>
      <c r="H7" s="11">
        <v>60</v>
      </c>
      <c r="I7" s="11"/>
      <c r="J7" s="11">
        <v>13.3</v>
      </c>
      <c r="K7" s="11">
        <f t="shared" si="2"/>
        <v>-1.2750000000000004</v>
      </c>
      <c r="L7" s="11">
        <f t="shared" ref="L7:L70" si="3">E7-M7</f>
        <v>12.025</v>
      </c>
      <c r="M7" s="11"/>
      <c r="N7" s="11"/>
      <c r="O7" s="11">
        <f t="shared" ref="O7:O70" si="4">L7/5</f>
        <v>2.4050000000000002</v>
      </c>
      <c r="P7" s="13"/>
      <c r="Q7" s="13"/>
      <c r="R7" s="13"/>
      <c r="S7" s="13"/>
      <c r="T7" s="11"/>
      <c r="U7" s="11">
        <f t="shared" ref="U7:U68" si="5">(F7+N7+P7)/O7</f>
        <v>3.243243243243243</v>
      </c>
      <c r="V7" s="11">
        <f t="shared" ref="V7:V70" si="6">(F7+N7)/O7</f>
        <v>3.243243243243243</v>
      </c>
      <c r="W7" s="11">
        <v>1.3580000000000001</v>
      </c>
      <c r="X7" s="11">
        <v>0.81319999999999992</v>
      </c>
      <c r="Y7" s="11">
        <v>1.62</v>
      </c>
      <c r="Z7" s="11">
        <v>2.6934</v>
      </c>
      <c r="AA7" s="11">
        <v>2.6779999999999999</v>
      </c>
      <c r="AB7" s="11" t="s">
        <v>34</v>
      </c>
      <c r="AC7" s="11">
        <f>P7*G7</f>
        <v>0</v>
      </c>
      <c r="AD7" s="11">
        <f t="shared" ref="AD7:AD70" si="7">R7*G7</f>
        <v>0</v>
      </c>
      <c r="AE7" s="1">
        <f t="shared" ref="AE7:AE70" si="8">E7*3-F7-N7-P7</f>
        <v>28.275000000000002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33</v>
      </c>
      <c r="C8" s="1"/>
      <c r="D8" s="1">
        <v>65.287999999999997</v>
      </c>
      <c r="E8" s="1">
        <v>26.082999999999998</v>
      </c>
      <c r="F8" s="1">
        <v>38</v>
      </c>
      <c r="G8" s="6">
        <v>1</v>
      </c>
      <c r="H8" s="1">
        <v>120</v>
      </c>
      <c r="I8" s="1"/>
      <c r="J8" s="1">
        <v>28.1</v>
      </c>
      <c r="K8" s="1">
        <f t="shared" si="2"/>
        <v>-2.017000000000003</v>
      </c>
      <c r="L8" s="1">
        <f t="shared" si="3"/>
        <v>26.082999999999998</v>
      </c>
      <c r="M8" s="1"/>
      <c r="N8" s="1">
        <v>20</v>
      </c>
      <c r="O8" s="1">
        <f t="shared" si="4"/>
        <v>5.2165999999999997</v>
      </c>
      <c r="P8" s="5">
        <f t="shared" ref="P8:P9" si="9">ROUND(13*O8-N8-F8,0)</f>
        <v>10</v>
      </c>
      <c r="Q8" s="5">
        <v>30</v>
      </c>
      <c r="R8" s="5"/>
      <c r="S8" s="5">
        <v>60</v>
      </c>
      <c r="T8" s="1"/>
      <c r="U8" s="1">
        <f t="shared" ref="U8:U15" si="10">(F8+N8+Q8+R8)/O8</f>
        <v>16.869225165816818</v>
      </c>
      <c r="V8" s="1">
        <f t="shared" si="6"/>
        <v>11.118352950197448</v>
      </c>
      <c r="W8" s="1">
        <v>4.7582000000000004</v>
      </c>
      <c r="X8" s="1">
        <v>7.1721999999999992</v>
      </c>
      <c r="Y8" s="1">
        <v>4.1201999999999996</v>
      </c>
      <c r="Z8" s="1">
        <v>4.3499999999999996</v>
      </c>
      <c r="AA8" s="1">
        <v>7.9010000000000007</v>
      </c>
      <c r="AB8" s="1"/>
      <c r="AC8" s="1">
        <f t="shared" ref="AC8:AC15" si="11">Q8*G8</f>
        <v>30</v>
      </c>
      <c r="AD8" s="1">
        <f t="shared" si="7"/>
        <v>0</v>
      </c>
      <c r="AE8" s="1">
        <f t="shared" si="8"/>
        <v>10.248999999999995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33</v>
      </c>
      <c r="C9" s="1">
        <v>286</v>
      </c>
      <c r="D9" s="1">
        <v>458.178</v>
      </c>
      <c r="E9" s="1">
        <v>361.43599999999998</v>
      </c>
      <c r="F9" s="1">
        <v>377.67099999999999</v>
      </c>
      <c r="G9" s="6">
        <v>1</v>
      </c>
      <c r="H9" s="1">
        <v>45</v>
      </c>
      <c r="I9" s="1"/>
      <c r="J9" s="1">
        <v>357</v>
      </c>
      <c r="K9" s="1">
        <f t="shared" si="2"/>
        <v>4.4359999999999786</v>
      </c>
      <c r="L9" s="1">
        <f t="shared" si="3"/>
        <v>361.43599999999998</v>
      </c>
      <c r="M9" s="1"/>
      <c r="N9" s="1">
        <v>203.08400000000009</v>
      </c>
      <c r="O9" s="1">
        <f t="shared" si="4"/>
        <v>72.287199999999999</v>
      </c>
      <c r="P9" s="5">
        <f t="shared" si="9"/>
        <v>359</v>
      </c>
      <c r="Q9" s="5">
        <v>150</v>
      </c>
      <c r="R9" s="5">
        <v>250</v>
      </c>
      <c r="S9" s="5"/>
      <c r="T9" s="1"/>
      <c r="U9" s="1">
        <f t="shared" si="10"/>
        <v>13.567478059739486</v>
      </c>
      <c r="V9" s="1">
        <f t="shared" si="6"/>
        <v>8.0339949534634094</v>
      </c>
      <c r="W9" s="1">
        <v>66.745000000000005</v>
      </c>
      <c r="X9" s="1">
        <v>74.231999999999999</v>
      </c>
      <c r="Y9" s="1">
        <v>70.671000000000006</v>
      </c>
      <c r="Z9" s="1">
        <v>36.616</v>
      </c>
      <c r="AA9" s="1">
        <v>76.477800000000002</v>
      </c>
      <c r="AB9" s="1"/>
      <c r="AC9" s="1">
        <f t="shared" si="11"/>
        <v>150</v>
      </c>
      <c r="AD9" s="1">
        <f t="shared" si="7"/>
        <v>250</v>
      </c>
      <c r="AE9" s="1">
        <f t="shared" si="8"/>
        <v>144.55299999999988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33</v>
      </c>
      <c r="C10" s="1">
        <v>391</v>
      </c>
      <c r="D10" s="1">
        <v>724.80600000000004</v>
      </c>
      <c r="E10" s="1">
        <v>921.27</v>
      </c>
      <c r="F10" s="1">
        <v>170.87799999999999</v>
      </c>
      <c r="G10" s="6">
        <v>1</v>
      </c>
      <c r="H10" s="1">
        <v>45</v>
      </c>
      <c r="I10" s="1"/>
      <c r="J10" s="1">
        <v>891.39400000000001</v>
      </c>
      <c r="K10" s="1">
        <f t="shared" si="2"/>
        <v>29.875999999999976</v>
      </c>
      <c r="L10" s="1">
        <f t="shared" si="3"/>
        <v>719.87599999999998</v>
      </c>
      <c r="M10" s="1">
        <v>201.39400000000001</v>
      </c>
      <c r="N10" s="1">
        <v>53.044799999999903</v>
      </c>
      <c r="O10" s="1">
        <f t="shared" si="4"/>
        <v>143.9752</v>
      </c>
      <c r="P10" s="5">
        <f>ROUND(11*O10-N10-F10,0)</f>
        <v>1360</v>
      </c>
      <c r="Q10" s="5">
        <v>700</v>
      </c>
      <c r="R10" s="5">
        <v>800</v>
      </c>
      <c r="S10" s="5"/>
      <c r="T10" s="1"/>
      <c r="U10" s="1">
        <f t="shared" si="10"/>
        <v>11.973748256644198</v>
      </c>
      <c r="V10" s="1">
        <f t="shared" si="6"/>
        <v>1.5552872994793538</v>
      </c>
      <c r="W10" s="1">
        <v>93.849599999999995</v>
      </c>
      <c r="X10" s="1">
        <v>112.98</v>
      </c>
      <c r="Y10" s="1">
        <v>106.7004</v>
      </c>
      <c r="Z10" s="1">
        <v>95.148200000000003</v>
      </c>
      <c r="AA10" s="1">
        <v>53.385599999999997</v>
      </c>
      <c r="AB10" s="1"/>
      <c r="AC10" s="1">
        <f t="shared" si="11"/>
        <v>700</v>
      </c>
      <c r="AD10" s="1">
        <f t="shared" si="7"/>
        <v>800</v>
      </c>
      <c r="AE10" s="1">
        <f t="shared" si="8"/>
        <v>1179.8871999999997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33</v>
      </c>
      <c r="C11" s="1">
        <v>395</v>
      </c>
      <c r="D11" s="1">
        <v>633.95000000000005</v>
      </c>
      <c r="E11" s="1">
        <v>561.83000000000004</v>
      </c>
      <c r="F11" s="1">
        <v>461.68200000000002</v>
      </c>
      <c r="G11" s="6">
        <v>1</v>
      </c>
      <c r="H11" s="1">
        <v>60</v>
      </c>
      <c r="I11" s="1"/>
      <c r="J11" s="1">
        <v>593.67200000000003</v>
      </c>
      <c r="K11" s="1">
        <f t="shared" si="2"/>
        <v>-31.841999999999985</v>
      </c>
      <c r="L11" s="1">
        <f t="shared" si="3"/>
        <v>480.15800000000002</v>
      </c>
      <c r="M11" s="1">
        <v>81.671999999999997</v>
      </c>
      <c r="N11" s="1">
        <v>1000</v>
      </c>
      <c r="O11" s="1">
        <f t="shared" si="4"/>
        <v>96.031599999999997</v>
      </c>
      <c r="P11" s="16">
        <v>300</v>
      </c>
      <c r="Q11" s="5">
        <v>200</v>
      </c>
      <c r="R11" s="5">
        <v>300</v>
      </c>
      <c r="S11" s="5">
        <v>600</v>
      </c>
      <c r="T11" s="1"/>
      <c r="U11" s="1">
        <f t="shared" si="10"/>
        <v>20.427463459944434</v>
      </c>
      <c r="V11" s="1">
        <f t="shared" si="6"/>
        <v>15.220843972192487</v>
      </c>
      <c r="W11" s="1">
        <v>99.974400000000003</v>
      </c>
      <c r="X11" s="1">
        <v>97.053599999999989</v>
      </c>
      <c r="Y11" s="1">
        <v>101.2792</v>
      </c>
      <c r="Z11" s="1">
        <v>61.407600000000002</v>
      </c>
      <c r="AA11" s="1">
        <v>104.467</v>
      </c>
      <c r="AB11" s="1" t="s">
        <v>39</v>
      </c>
      <c r="AC11" s="1">
        <f t="shared" si="11"/>
        <v>200</v>
      </c>
      <c r="AD11" s="1">
        <f t="shared" si="7"/>
        <v>300</v>
      </c>
      <c r="AE11" s="1">
        <f t="shared" si="8"/>
        <v>-76.19199999999978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33</v>
      </c>
      <c r="C12" s="1">
        <v>42.1</v>
      </c>
      <c r="D12" s="1">
        <v>8.1780000000000008</v>
      </c>
      <c r="E12" s="1">
        <v>45.704999999999998</v>
      </c>
      <c r="F12" s="1">
        <v>4.09</v>
      </c>
      <c r="G12" s="6">
        <v>1</v>
      </c>
      <c r="H12" s="1">
        <v>120</v>
      </c>
      <c r="I12" s="1"/>
      <c r="J12" s="1">
        <v>45.4</v>
      </c>
      <c r="K12" s="1">
        <f t="shared" si="2"/>
        <v>0.30499999999999972</v>
      </c>
      <c r="L12" s="1">
        <f t="shared" si="3"/>
        <v>45.704999999999998</v>
      </c>
      <c r="M12" s="1"/>
      <c r="N12" s="1">
        <v>150</v>
      </c>
      <c r="O12" s="1">
        <f t="shared" si="4"/>
        <v>9.141</v>
      </c>
      <c r="P12" s="5"/>
      <c r="Q12" s="5">
        <v>50</v>
      </c>
      <c r="R12" s="5"/>
      <c r="S12" s="5">
        <v>100</v>
      </c>
      <c r="T12" s="1"/>
      <c r="U12" s="1">
        <f t="shared" si="10"/>
        <v>22.326878897276011</v>
      </c>
      <c r="V12" s="1">
        <f t="shared" si="6"/>
        <v>16.857017831747076</v>
      </c>
      <c r="W12" s="1">
        <v>6.5703999999999994</v>
      </c>
      <c r="X12" s="1">
        <v>6.1061999999999994</v>
      </c>
      <c r="Y12" s="1">
        <v>5.8692000000000002</v>
      </c>
      <c r="Z12" s="1">
        <v>3.6288</v>
      </c>
      <c r="AA12" s="1">
        <v>11.4984</v>
      </c>
      <c r="AB12" s="1"/>
      <c r="AC12" s="1">
        <f t="shared" si="11"/>
        <v>50</v>
      </c>
      <c r="AD12" s="1">
        <f t="shared" si="7"/>
        <v>0</v>
      </c>
      <c r="AE12" s="1">
        <f t="shared" si="8"/>
        <v>-16.974999999999994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41</v>
      </c>
      <c r="B13" s="1" t="s">
        <v>33</v>
      </c>
      <c r="C13" s="1">
        <v>107.6</v>
      </c>
      <c r="D13" s="1">
        <v>0.105</v>
      </c>
      <c r="E13" s="1">
        <v>105.105</v>
      </c>
      <c r="F13" s="1">
        <v>2.6</v>
      </c>
      <c r="G13" s="6">
        <v>1</v>
      </c>
      <c r="H13" s="1">
        <v>60</v>
      </c>
      <c r="I13" s="1"/>
      <c r="J13" s="1">
        <v>115.8</v>
      </c>
      <c r="K13" s="1">
        <f t="shared" si="2"/>
        <v>-10.694999999999993</v>
      </c>
      <c r="L13" s="1">
        <f t="shared" si="3"/>
        <v>105.105</v>
      </c>
      <c r="M13" s="1"/>
      <c r="N13" s="1">
        <v>137.48439999999999</v>
      </c>
      <c r="O13" s="1">
        <f t="shared" si="4"/>
        <v>21.021000000000001</v>
      </c>
      <c r="P13" s="5">
        <f>ROUND(13*O13-N13-F13,0)</f>
        <v>133</v>
      </c>
      <c r="Q13" s="5">
        <v>150</v>
      </c>
      <c r="R13" s="5"/>
      <c r="S13" s="5"/>
      <c r="T13" s="1"/>
      <c r="U13" s="1">
        <f t="shared" si="10"/>
        <v>13.799743114028827</v>
      </c>
      <c r="V13" s="1">
        <f t="shared" si="6"/>
        <v>6.6640216925931206</v>
      </c>
      <c r="W13" s="1">
        <v>18.065200000000001</v>
      </c>
      <c r="X13" s="1">
        <v>13.2158</v>
      </c>
      <c r="Y13" s="1">
        <v>18.027000000000001</v>
      </c>
      <c r="Z13" s="1">
        <v>6.4828000000000001</v>
      </c>
      <c r="AA13" s="1">
        <v>14.3756</v>
      </c>
      <c r="AB13" s="1"/>
      <c r="AC13" s="1">
        <f t="shared" si="11"/>
        <v>150</v>
      </c>
      <c r="AD13" s="1">
        <f t="shared" si="7"/>
        <v>0</v>
      </c>
      <c r="AE13" s="1">
        <f t="shared" si="8"/>
        <v>42.230599999999981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33</v>
      </c>
      <c r="C14" s="1">
        <v>351.1</v>
      </c>
      <c r="D14" s="1">
        <v>382.048</v>
      </c>
      <c r="E14" s="1">
        <v>415.06099999999998</v>
      </c>
      <c r="F14" s="1">
        <v>308.57499999999999</v>
      </c>
      <c r="G14" s="6">
        <v>1</v>
      </c>
      <c r="H14" s="1">
        <v>60</v>
      </c>
      <c r="I14" s="1"/>
      <c r="J14" s="1">
        <v>468.22899999999998</v>
      </c>
      <c r="K14" s="1">
        <f t="shared" si="2"/>
        <v>-53.168000000000006</v>
      </c>
      <c r="L14" s="1">
        <f t="shared" si="3"/>
        <v>366.13199999999995</v>
      </c>
      <c r="M14" s="1">
        <v>48.929000000000002</v>
      </c>
      <c r="N14" s="1">
        <v>700</v>
      </c>
      <c r="O14" s="1">
        <f t="shared" si="4"/>
        <v>73.226399999999984</v>
      </c>
      <c r="P14" s="16">
        <v>200</v>
      </c>
      <c r="Q14" s="5">
        <v>200</v>
      </c>
      <c r="R14" s="5">
        <v>300</v>
      </c>
      <c r="S14" s="5">
        <v>600</v>
      </c>
      <c r="T14" s="1"/>
      <c r="U14" s="1">
        <f t="shared" si="10"/>
        <v>20.601518031748117</v>
      </c>
      <c r="V14" s="1">
        <f t="shared" si="6"/>
        <v>13.773379546174608</v>
      </c>
      <c r="W14" s="1">
        <v>82.9512</v>
      </c>
      <c r="X14" s="1">
        <v>73.698000000000008</v>
      </c>
      <c r="Y14" s="1">
        <v>77.697199999999995</v>
      </c>
      <c r="Z14" s="1">
        <v>62.874000000000002</v>
      </c>
      <c r="AA14" s="1">
        <v>87.209000000000003</v>
      </c>
      <c r="AB14" s="1" t="s">
        <v>39</v>
      </c>
      <c r="AC14" s="1">
        <f t="shared" si="11"/>
        <v>200</v>
      </c>
      <c r="AD14" s="1">
        <f t="shared" si="7"/>
        <v>300</v>
      </c>
      <c r="AE14" s="1">
        <f t="shared" si="8"/>
        <v>36.607999999999947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43</v>
      </c>
      <c r="B15" s="1" t="s">
        <v>31</v>
      </c>
      <c r="C15" s="1">
        <v>192</v>
      </c>
      <c r="D15" s="1">
        <v>304</v>
      </c>
      <c r="E15" s="1">
        <v>414</v>
      </c>
      <c r="F15" s="1">
        <v>58</v>
      </c>
      <c r="G15" s="6">
        <v>0.25</v>
      </c>
      <c r="H15" s="1">
        <v>120</v>
      </c>
      <c r="I15" s="1"/>
      <c r="J15" s="1">
        <v>478</v>
      </c>
      <c r="K15" s="1">
        <f t="shared" si="2"/>
        <v>-64</v>
      </c>
      <c r="L15" s="1">
        <f t="shared" si="3"/>
        <v>310</v>
      </c>
      <c r="M15" s="1">
        <v>104</v>
      </c>
      <c r="N15" s="1">
        <v>1100</v>
      </c>
      <c r="O15" s="1">
        <f t="shared" si="4"/>
        <v>62</v>
      </c>
      <c r="P15" s="5"/>
      <c r="Q15" s="5">
        <f t="shared" ref="Q15" si="12">P15</f>
        <v>0</v>
      </c>
      <c r="R15" s="5"/>
      <c r="S15" s="5"/>
      <c r="T15" s="1"/>
      <c r="U15" s="1">
        <f t="shared" si="10"/>
        <v>18.677419354838708</v>
      </c>
      <c r="V15" s="1">
        <f t="shared" si="6"/>
        <v>18.677419354838708</v>
      </c>
      <c r="W15" s="1">
        <v>101</v>
      </c>
      <c r="X15" s="1">
        <v>63</v>
      </c>
      <c r="Y15" s="1">
        <v>74.599999999999994</v>
      </c>
      <c r="Z15" s="1">
        <v>68.2</v>
      </c>
      <c r="AA15" s="1">
        <v>82</v>
      </c>
      <c r="AB15" s="1" t="s">
        <v>44</v>
      </c>
      <c r="AC15" s="1">
        <f t="shared" si="11"/>
        <v>0</v>
      </c>
      <c r="AD15" s="1">
        <f t="shared" si="7"/>
        <v>0</v>
      </c>
      <c r="AE15" s="1">
        <f t="shared" si="8"/>
        <v>84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1" t="s">
        <v>45</v>
      </c>
      <c r="B16" s="11" t="s">
        <v>31</v>
      </c>
      <c r="C16" s="11"/>
      <c r="D16" s="11">
        <v>56</v>
      </c>
      <c r="E16" s="11">
        <v>56</v>
      </c>
      <c r="F16" s="11"/>
      <c r="G16" s="12">
        <v>0</v>
      </c>
      <c r="H16" s="11" t="e">
        <v>#N/A</v>
      </c>
      <c r="I16" s="11"/>
      <c r="J16" s="11">
        <v>83</v>
      </c>
      <c r="K16" s="11">
        <f t="shared" si="2"/>
        <v>-27</v>
      </c>
      <c r="L16" s="11">
        <f t="shared" si="3"/>
        <v>0</v>
      </c>
      <c r="M16" s="11">
        <v>56</v>
      </c>
      <c r="N16" s="11"/>
      <c r="O16" s="11">
        <f t="shared" si="4"/>
        <v>0</v>
      </c>
      <c r="P16" s="13"/>
      <c r="Q16" s="13"/>
      <c r="R16" s="13"/>
      <c r="S16" s="13"/>
      <c r="T16" s="11"/>
      <c r="U16" s="11" t="e">
        <f t="shared" si="5"/>
        <v>#DIV/0!</v>
      </c>
      <c r="V16" s="11" t="e">
        <f t="shared" si="6"/>
        <v>#DIV/0!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 t="s">
        <v>46</v>
      </c>
      <c r="AC16" s="11">
        <f>P16*G16</f>
        <v>0</v>
      </c>
      <c r="AD16" s="11">
        <f t="shared" si="7"/>
        <v>0</v>
      </c>
      <c r="AE16" s="1">
        <f t="shared" si="8"/>
        <v>168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31</v>
      </c>
      <c r="C17" s="1">
        <v>16</v>
      </c>
      <c r="D17" s="1"/>
      <c r="E17" s="1">
        <v>15</v>
      </c>
      <c r="F17" s="1"/>
      <c r="G17" s="6">
        <v>0.15</v>
      </c>
      <c r="H17" s="1">
        <v>60</v>
      </c>
      <c r="I17" s="1"/>
      <c r="J17" s="1">
        <v>34</v>
      </c>
      <c r="K17" s="1">
        <f t="shared" si="2"/>
        <v>-19</v>
      </c>
      <c r="L17" s="1">
        <f t="shared" si="3"/>
        <v>15</v>
      </c>
      <c r="M17" s="1"/>
      <c r="N17" s="1">
        <v>400</v>
      </c>
      <c r="O17" s="1">
        <f t="shared" si="4"/>
        <v>3</v>
      </c>
      <c r="P17" s="5"/>
      <c r="Q17" s="5">
        <v>150</v>
      </c>
      <c r="R17" s="5"/>
      <c r="S17" s="5">
        <v>300</v>
      </c>
      <c r="T17" s="1"/>
      <c r="U17" s="1">
        <f t="shared" ref="U17:U26" si="13">(F17+N17+Q17+R17)/O17</f>
        <v>183.33333333333334</v>
      </c>
      <c r="V17" s="1">
        <f t="shared" si="6"/>
        <v>133.33333333333334</v>
      </c>
      <c r="W17" s="1">
        <v>34</v>
      </c>
      <c r="X17" s="1">
        <v>10.199999999999999</v>
      </c>
      <c r="Y17" s="1">
        <v>17.600000000000001</v>
      </c>
      <c r="Z17" s="1">
        <v>13.4</v>
      </c>
      <c r="AA17" s="1">
        <v>23.6</v>
      </c>
      <c r="AB17" s="1"/>
      <c r="AC17" s="1">
        <f t="shared" ref="AC17:AC26" si="14">Q17*G17</f>
        <v>22.5</v>
      </c>
      <c r="AD17" s="1">
        <f t="shared" si="7"/>
        <v>0</v>
      </c>
      <c r="AE17" s="1">
        <f t="shared" si="8"/>
        <v>-355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31</v>
      </c>
      <c r="C18" s="1">
        <v>64</v>
      </c>
      <c r="D18" s="1"/>
      <c r="E18" s="1">
        <v>62</v>
      </c>
      <c r="F18" s="1"/>
      <c r="G18" s="6">
        <v>0.15</v>
      </c>
      <c r="H18" s="1">
        <v>60</v>
      </c>
      <c r="I18" s="1"/>
      <c r="J18" s="1">
        <v>66</v>
      </c>
      <c r="K18" s="1">
        <f t="shared" si="2"/>
        <v>-4</v>
      </c>
      <c r="L18" s="1">
        <f t="shared" si="3"/>
        <v>62</v>
      </c>
      <c r="M18" s="1"/>
      <c r="N18" s="1">
        <v>400</v>
      </c>
      <c r="O18" s="1">
        <f t="shared" si="4"/>
        <v>12.4</v>
      </c>
      <c r="P18" s="5"/>
      <c r="Q18" s="5">
        <v>100</v>
      </c>
      <c r="R18" s="5">
        <v>100</v>
      </c>
      <c r="S18" s="5">
        <v>300</v>
      </c>
      <c r="T18" s="1"/>
      <c r="U18" s="1">
        <f t="shared" si="13"/>
        <v>48.387096774193544</v>
      </c>
      <c r="V18" s="1">
        <f t="shared" si="6"/>
        <v>32.258064516129032</v>
      </c>
      <c r="W18" s="1">
        <v>42.2</v>
      </c>
      <c r="X18" s="1">
        <v>13.4</v>
      </c>
      <c r="Y18" s="1">
        <v>24</v>
      </c>
      <c r="Z18" s="1">
        <v>19.399999999999999</v>
      </c>
      <c r="AA18" s="1">
        <v>24.2</v>
      </c>
      <c r="AB18" s="1"/>
      <c r="AC18" s="1">
        <f t="shared" si="14"/>
        <v>15</v>
      </c>
      <c r="AD18" s="1">
        <f t="shared" si="7"/>
        <v>15</v>
      </c>
      <c r="AE18" s="1">
        <f t="shared" si="8"/>
        <v>-214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31</v>
      </c>
      <c r="C19" s="1"/>
      <c r="D19" s="1"/>
      <c r="E19" s="1"/>
      <c r="F19" s="1"/>
      <c r="G19" s="6">
        <v>0.15</v>
      </c>
      <c r="H19" s="1">
        <v>60</v>
      </c>
      <c r="I19" s="1"/>
      <c r="J19" s="1"/>
      <c r="K19" s="1">
        <f t="shared" si="2"/>
        <v>0</v>
      </c>
      <c r="L19" s="1">
        <f t="shared" si="3"/>
        <v>0</v>
      </c>
      <c r="M19" s="1"/>
      <c r="N19" s="1">
        <v>400</v>
      </c>
      <c r="O19" s="1">
        <f t="shared" si="4"/>
        <v>0</v>
      </c>
      <c r="P19" s="5"/>
      <c r="Q19" s="5">
        <v>150</v>
      </c>
      <c r="R19" s="5"/>
      <c r="S19" s="5">
        <v>300</v>
      </c>
      <c r="T19" s="1"/>
      <c r="U19" s="1" t="e">
        <f t="shared" si="13"/>
        <v>#DIV/0!</v>
      </c>
      <c r="V19" s="1" t="e">
        <f t="shared" si="6"/>
        <v>#DIV/0!</v>
      </c>
      <c r="W19" s="1">
        <v>32.6</v>
      </c>
      <c r="X19" s="1">
        <v>11.6</v>
      </c>
      <c r="Y19" s="1">
        <v>17.600000000000001</v>
      </c>
      <c r="Z19" s="1">
        <v>17.2</v>
      </c>
      <c r="AA19" s="1">
        <v>19.8</v>
      </c>
      <c r="AB19" s="1"/>
      <c r="AC19" s="1">
        <f t="shared" si="14"/>
        <v>22.5</v>
      </c>
      <c r="AD19" s="1">
        <f t="shared" si="7"/>
        <v>0</v>
      </c>
      <c r="AE19" s="1">
        <f t="shared" si="8"/>
        <v>-400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50</v>
      </c>
      <c r="B20" s="1" t="s">
        <v>33</v>
      </c>
      <c r="C20" s="1">
        <v>25.5</v>
      </c>
      <c r="D20" s="1">
        <v>3.7999999999999999E-2</v>
      </c>
      <c r="E20" s="1">
        <v>25.538</v>
      </c>
      <c r="F20" s="1"/>
      <c r="G20" s="6">
        <v>1</v>
      </c>
      <c r="H20" s="1">
        <v>120</v>
      </c>
      <c r="I20" s="1"/>
      <c r="J20" s="1">
        <v>31</v>
      </c>
      <c r="K20" s="1">
        <f t="shared" si="2"/>
        <v>-5.4619999999999997</v>
      </c>
      <c r="L20" s="1">
        <f t="shared" si="3"/>
        <v>25.538</v>
      </c>
      <c r="M20" s="1"/>
      <c r="N20" s="1">
        <v>70</v>
      </c>
      <c r="O20" s="1">
        <f t="shared" si="4"/>
        <v>5.1075999999999997</v>
      </c>
      <c r="P20" s="5"/>
      <c r="Q20" s="5">
        <v>50</v>
      </c>
      <c r="R20" s="5"/>
      <c r="S20" s="5">
        <v>100</v>
      </c>
      <c r="T20" s="1"/>
      <c r="U20" s="1">
        <f t="shared" si="13"/>
        <v>23.494400501213878</v>
      </c>
      <c r="V20" s="1">
        <f t="shared" si="6"/>
        <v>13.70506695904143</v>
      </c>
      <c r="W20" s="1">
        <v>2.6934</v>
      </c>
      <c r="X20" s="1">
        <v>2.5604</v>
      </c>
      <c r="Y20" s="1">
        <v>3.726</v>
      </c>
      <c r="Z20" s="1">
        <v>0.94440000000000013</v>
      </c>
      <c r="AA20" s="1">
        <v>2.5232000000000001</v>
      </c>
      <c r="AB20" s="1"/>
      <c r="AC20" s="1">
        <f t="shared" si="14"/>
        <v>50</v>
      </c>
      <c r="AD20" s="1">
        <f t="shared" si="7"/>
        <v>0</v>
      </c>
      <c r="AE20" s="1">
        <f t="shared" si="8"/>
        <v>6.6140000000000043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33</v>
      </c>
      <c r="C21" s="1">
        <v>3.81</v>
      </c>
      <c r="D21" s="1">
        <v>103.901</v>
      </c>
      <c r="E21" s="1">
        <v>33.710999999999999</v>
      </c>
      <c r="F21" s="1">
        <v>74</v>
      </c>
      <c r="G21" s="6">
        <v>1</v>
      </c>
      <c r="H21" s="1">
        <v>60</v>
      </c>
      <c r="I21" s="1"/>
      <c r="J21" s="1">
        <v>38.700000000000003</v>
      </c>
      <c r="K21" s="1">
        <f t="shared" si="2"/>
        <v>-4.9890000000000043</v>
      </c>
      <c r="L21" s="1">
        <f t="shared" si="3"/>
        <v>33.710999999999999</v>
      </c>
      <c r="M21" s="1"/>
      <c r="N21" s="1">
        <v>100</v>
      </c>
      <c r="O21" s="1">
        <f t="shared" si="4"/>
        <v>6.7421999999999995</v>
      </c>
      <c r="P21" s="5"/>
      <c r="Q21" s="5">
        <f t="shared" ref="Q21:Q22" si="15">P21</f>
        <v>0</v>
      </c>
      <c r="R21" s="5"/>
      <c r="S21" s="5"/>
      <c r="T21" s="1"/>
      <c r="U21" s="1">
        <f t="shared" si="13"/>
        <v>25.807599893209932</v>
      </c>
      <c r="V21" s="1">
        <f t="shared" si="6"/>
        <v>25.807599893209932</v>
      </c>
      <c r="W21" s="1">
        <v>14.6134</v>
      </c>
      <c r="X21" s="1">
        <v>13.066000000000001</v>
      </c>
      <c r="Y21" s="1">
        <v>7.5075999999999992</v>
      </c>
      <c r="Z21" s="1">
        <v>2.7347999999999999</v>
      </c>
      <c r="AA21" s="1">
        <v>14.009</v>
      </c>
      <c r="AB21" s="1"/>
      <c r="AC21" s="1">
        <f t="shared" si="14"/>
        <v>0</v>
      </c>
      <c r="AD21" s="1">
        <f t="shared" si="7"/>
        <v>0</v>
      </c>
      <c r="AE21" s="1">
        <f t="shared" si="8"/>
        <v>-72.867000000000004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52</v>
      </c>
      <c r="B22" s="1" t="s">
        <v>33</v>
      </c>
      <c r="C22" s="1">
        <v>18</v>
      </c>
      <c r="D22" s="1">
        <v>51.253</v>
      </c>
      <c r="E22" s="1">
        <v>37.253</v>
      </c>
      <c r="F22" s="1">
        <v>32</v>
      </c>
      <c r="G22" s="6">
        <v>1</v>
      </c>
      <c r="H22" s="1">
        <v>60</v>
      </c>
      <c r="I22" s="1"/>
      <c r="J22" s="1">
        <v>36.200000000000003</v>
      </c>
      <c r="K22" s="1">
        <f t="shared" si="2"/>
        <v>1.0529999999999973</v>
      </c>
      <c r="L22" s="1">
        <f t="shared" si="3"/>
        <v>37.253</v>
      </c>
      <c r="M22" s="1"/>
      <c r="N22" s="1">
        <v>90</v>
      </c>
      <c r="O22" s="1">
        <f t="shared" si="4"/>
        <v>7.4505999999999997</v>
      </c>
      <c r="P22" s="5"/>
      <c r="Q22" s="5">
        <f t="shared" si="15"/>
        <v>0</v>
      </c>
      <c r="R22" s="5"/>
      <c r="S22" s="5"/>
      <c r="T22" s="1"/>
      <c r="U22" s="1">
        <f t="shared" si="13"/>
        <v>16.374520172871986</v>
      </c>
      <c r="V22" s="1">
        <f t="shared" si="6"/>
        <v>16.374520172871986</v>
      </c>
      <c r="W22" s="1">
        <v>7.8195999999999994</v>
      </c>
      <c r="X22" s="1">
        <v>7.5085999999999986</v>
      </c>
      <c r="Y22" s="1">
        <v>6.3128000000000002</v>
      </c>
      <c r="Z22" s="1">
        <v>2.7753999999999999</v>
      </c>
      <c r="AA22" s="1">
        <v>10.154</v>
      </c>
      <c r="AB22" s="1"/>
      <c r="AC22" s="1">
        <f t="shared" si="14"/>
        <v>0</v>
      </c>
      <c r="AD22" s="1">
        <f t="shared" si="7"/>
        <v>0</v>
      </c>
      <c r="AE22" s="1">
        <f t="shared" si="8"/>
        <v>-10.241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53</v>
      </c>
      <c r="B23" s="1" t="s">
        <v>33</v>
      </c>
      <c r="C23" s="1">
        <v>293.89999999999998</v>
      </c>
      <c r="D23" s="1">
        <v>738.26300000000003</v>
      </c>
      <c r="E23" s="1">
        <v>526.06500000000005</v>
      </c>
      <c r="F23" s="1">
        <v>504</v>
      </c>
      <c r="G23" s="6">
        <v>1</v>
      </c>
      <c r="H23" s="1">
        <v>45</v>
      </c>
      <c r="I23" s="1"/>
      <c r="J23" s="1">
        <v>500.54500000000002</v>
      </c>
      <c r="K23" s="1">
        <f t="shared" si="2"/>
        <v>25.520000000000039</v>
      </c>
      <c r="L23" s="1">
        <f t="shared" si="3"/>
        <v>458.42000000000007</v>
      </c>
      <c r="M23" s="1">
        <v>67.644999999999996</v>
      </c>
      <c r="N23" s="1">
        <v>150</v>
      </c>
      <c r="O23" s="1">
        <f t="shared" si="4"/>
        <v>91.684000000000012</v>
      </c>
      <c r="P23" s="5">
        <f>ROUND(12*O23-N23-F23,0)</f>
        <v>446</v>
      </c>
      <c r="Q23" s="5">
        <v>250</v>
      </c>
      <c r="R23" s="5">
        <v>350</v>
      </c>
      <c r="S23" s="5"/>
      <c r="T23" s="1"/>
      <c r="U23" s="1">
        <f t="shared" si="13"/>
        <v>13.67741372540465</v>
      </c>
      <c r="V23" s="1">
        <f t="shared" si="6"/>
        <v>7.1331966319096018</v>
      </c>
      <c r="W23" s="1">
        <v>45.141000000000012</v>
      </c>
      <c r="X23" s="1">
        <v>83.080600000000004</v>
      </c>
      <c r="Y23" s="1">
        <v>66.6982</v>
      </c>
      <c r="Z23" s="1">
        <v>57.640200000000007</v>
      </c>
      <c r="AA23" s="1">
        <v>28.84500000000001</v>
      </c>
      <c r="AB23" s="1"/>
      <c r="AC23" s="1">
        <f t="shared" si="14"/>
        <v>250</v>
      </c>
      <c r="AD23" s="1">
        <f t="shared" si="7"/>
        <v>350</v>
      </c>
      <c r="AE23" s="1">
        <f t="shared" si="8"/>
        <v>478.19500000000016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54</v>
      </c>
      <c r="B24" s="1" t="s">
        <v>33</v>
      </c>
      <c r="C24" s="1">
        <v>166.4</v>
      </c>
      <c r="D24" s="1">
        <v>16.38</v>
      </c>
      <c r="E24" s="1">
        <v>172.262</v>
      </c>
      <c r="F24" s="1">
        <v>10.5</v>
      </c>
      <c r="G24" s="6">
        <v>1</v>
      </c>
      <c r="H24" s="1">
        <v>60</v>
      </c>
      <c r="I24" s="1"/>
      <c r="J24" s="1">
        <v>185.3</v>
      </c>
      <c r="K24" s="1">
        <f t="shared" si="2"/>
        <v>-13.038000000000011</v>
      </c>
      <c r="L24" s="1">
        <f t="shared" si="3"/>
        <v>172.262</v>
      </c>
      <c r="M24" s="1"/>
      <c r="N24" s="1">
        <v>236.99160000000001</v>
      </c>
      <c r="O24" s="1">
        <f t="shared" si="4"/>
        <v>34.452399999999997</v>
      </c>
      <c r="P24" s="5">
        <f t="shared" ref="P24" si="16">ROUND(13*O24-N24-F24,0)</f>
        <v>200</v>
      </c>
      <c r="Q24" s="5">
        <v>100</v>
      </c>
      <c r="R24" s="5">
        <v>150</v>
      </c>
      <c r="S24" s="5"/>
      <c r="T24" s="1"/>
      <c r="U24" s="1">
        <f t="shared" si="13"/>
        <v>14.439969349014874</v>
      </c>
      <c r="V24" s="1">
        <f t="shared" si="6"/>
        <v>7.1835808245579411</v>
      </c>
      <c r="W24" s="1">
        <v>30.6692</v>
      </c>
      <c r="X24" s="1">
        <v>24.131799999999998</v>
      </c>
      <c r="Y24" s="1">
        <v>30.087800000000001</v>
      </c>
      <c r="Z24" s="1">
        <v>24.3962</v>
      </c>
      <c r="AA24" s="1">
        <v>29.927</v>
      </c>
      <c r="AB24" s="1"/>
      <c r="AC24" s="1">
        <f t="shared" si="14"/>
        <v>100</v>
      </c>
      <c r="AD24" s="1">
        <f t="shared" si="7"/>
        <v>150</v>
      </c>
      <c r="AE24" s="1">
        <f t="shared" si="8"/>
        <v>69.294400000000053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55</v>
      </c>
      <c r="B25" s="1" t="s">
        <v>31</v>
      </c>
      <c r="C25" s="1">
        <v>278</v>
      </c>
      <c r="D25" s="1">
        <v>4</v>
      </c>
      <c r="E25" s="1">
        <v>278</v>
      </c>
      <c r="F25" s="1"/>
      <c r="G25" s="6">
        <v>0.25</v>
      </c>
      <c r="H25" s="1">
        <v>120</v>
      </c>
      <c r="I25" s="1"/>
      <c r="J25" s="1">
        <v>333</v>
      </c>
      <c r="K25" s="1">
        <f t="shared" si="2"/>
        <v>-55</v>
      </c>
      <c r="L25" s="1">
        <f t="shared" si="3"/>
        <v>278</v>
      </c>
      <c r="M25" s="1"/>
      <c r="N25" s="1">
        <v>1000</v>
      </c>
      <c r="O25" s="1">
        <f t="shared" si="4"/>
        <v>55.6</v>
      </c>
      <c r="P25" s="5"/>
      <c r="Q25" s="5">
        <v>150</v>
      </c>
      <c r="R25" s="5">
        <v>150</v>
      </c>
      <c r="S25" s="5">
        <v>600</v>
      </c>
      <c r="T25" s="1"/>
      <c r="U25" s="1">
        <f t="shared" si="13"/>
        <v>23.381294964028775</v>
      </c>
      <c r="V25" s="1">
        <f t="shared" si="6"/>
        <v>17.985611510791365</v>
      </c>
      <c r="W25" s="1">
        <v>96.2</v>
      </c>
      <c r="X25" s="1">
        <v>50.6</v>
      </c>
      <c r="Y25" s="1">
        <v>74.2</v>
      </c>
      <c r="Z25" s="1">
        <v>66</v>
      </c>
      <c r="AA25" s="1">
        <v>71.8</v>
      </c>
      <c r="AB25" s="1"/>
      <c r="AC25" s="1">
        <f t="shared" si="14"/>
        <v>37.5</v>
      </c>
      <c r="AD25" s="1">
        <f t="shared" si="7"/>
        <v>37.5</v>
      </c>
      <c r="AE25" s="1">
        <f t="shared" si="8"/>
        <v>-166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56</v>
      </c>
      <c r="B26" s="1" t="s">
        <v>33</v>
      </c>
      <c r="C26" s="1">
        <v>353.5</v>
      </c>
      <c r="D26" s="1">
        <v>735.31700000000001</v>
      </c>
      <c r="E26" s="1">
        <v>703.84400000000005</v>
      </c>
      <c r="F26" s="1">
        <v>377.36700000000002</v>
      </c>
      <c r="G26" s="6">
        <v>1</v>
      </c>
      <c r="H26" s="1">
        <v>45</v>
      </c>
      <c r="I26" s="1"/>
      <c r="J26" s="1">
        <v>650.76199999999994</v>
      </c>
      <c r="K26" s="1">
        <f t="shared" si="2"/>
        <v>53.082000000000107</v>
      </c>
      <c r="L26" s="1">
        <f t="shared" si="3"/>
        <v>500.30600000000004</v>
      </c>
      <c r="M26" s="1">
        <v>203.53800000000001</v>
      </c>
      <c r="N26" s="1">
        <v>400</v>
      </c>
      <c r="O26" s="1">
        <f t="shared" si="4"/>
        <v>100.06120000000001</v>
      </c>
      <c r="P26" s="5">
        <v>420</v>
      </c>
      <c r="Q26" s="5">
        <v>200</v>
      </c>
      <c r="R26" s="5">
        <v>250</v>
      </c>
      <c r="S26" s="5"/>
      <c r="T26" s="1"/>
      <c r="U26" s="1">
        <f t="shared" si="13"/>
        <v>12.266163108177793</v>
      </c>
      <c r="V26" s="1">
        <f t="shared" si="6"/>
        <v>7.7689154237606575</v>
      </c>
      <c r="W26" s="1">
        <v>69.976199999999992</v>
      </c>
      <c r="X26" s="1">
        <v>86.163399999999996</v>
      </c>
      <c r="Y26" s="1">
        <v>75.158600000000007</v>
      </c>
      <c r="Z26" s="1">
        <v>65.494599999999991</v>
      </c>
      <c r="AA26" s="1">
        <v>60.168399999999998</v>
      </c>
      <c r="AB26" s="1" t="s">
        <v>44</v>
      </c>
      <c r="AC26" s="1">
        <f t="shared" si="14"/>
        <v>200</v>
      </c>
      <c r="AD26" s="1">
        <f t="shared" si="7"/>
        <v>250</v>
      </c>
      <c r="AE26" s="1">
        <f t="shared" si="8"/>
        <v>914.16500000000019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57</v>
      </c>
      <c r="B27" s="11" t="s">
        <v>31</v>
      </c>
      <c r="C27" s="11"/>
      <c r="D27" s="11">
        <v>5</v>
      </c>
      <c r="E27" s="11">
        <v>5</v>
      </c>
      <c r="F27" s="11"/>
      <c r="G27" s="12">
        <v>0</v>
      </c>
      <c r="H27" s="11" t="e">
        <v>#N/A</v>
      </c>
      <c r="I27" s="11"/>
      <c r="J27" s="11">
        <v>5</v>
      </c>
      <c r="K27" s="11">
        <f t="shared" si="2"/>
        <v>0</v>
      </c>
      <c r="L27" s="11">
        <f t="shared" si="3"/>
        <v>5</v>
      </c>
      <c r="M27" s="11"/>
      <c r="N27" s="11"/>
      <c r="O27" s="11">
        <f t="shared" si="4"/>
        <v>1</v>
      </c>
      <c r="P27" s="13"/>
      <c r="Q27" s="13"/>
      <c r="R27" s="13"/>
      <c r="S27" s="13"/>
      <c r="T27" s="11"/>
      <c r="U27" s="11">
        <f t="shared" si="5"/>
        <v>0</v>
      </c>
      <c r="V27" s="11">
        <f t="shared" si="6"/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4" t="s">
        <v>46</v>
      </c>
      <c r="AC27" s="11">
        <f>P27*G27</f>
        <v>0</v>
      </c>
      <c r="AD27" s="11">
        <f t="shared" si="7"/>
        <v>0</v>
      </c>
      <c r="AE27" s="1">
        <f t="shared" si="8"/>
        <v>15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58</v>
      </c>
      <c r="B28" s="1" t="s">
        <v>31</v>
      </c>
      <c r="C28" s="1">
        <v>306</v>
      </c>
      <c r="D28" s="1">
        <v>144</v>
      </c>
      <c r="E28" s="1">
        <v>448</v>
      </c>
      <c r="F28" s="1"/>
      <c r="G28" s="6">
        <v>0.12</v>
      </c>
      <c r="H28" s="1">
        <v>60</v>
      </c>
      <c r="I28" s="1"/>
      <c r="J28" s="1">
        <v>438</v>
      </c>
      <c r="K28" s="1">
        <f t="shared" si="2"/>
        <v>10</v>
      </c>
      <c r="L28" s="1">
        <f t="shared" si="3"/>
        <v>448</v>
      </c>
      <c r="M28" s="1"/>
      <c r="N28" s="1">
        <v>632.20000000000005</v>
      </c>
      <c r="O28" s="1">
        <f t="shared" si="4"/>
        <v>89.6</v>
      </c>
      <c r="P28" s="5">
        <f t="shared" ref="P28:P32" si="17">ROUND(13*O28-N28-F28,0)</f>
        <v>533</v>
      </c>
      <c r="Q28" s="5">
        <v>300</v>
      </c>
      <c r="R28" s="5">
        <v>350</v>
      </c>
      <c r="S28" s="5">
        <v>650</v>
      </c>
      <c r="T28" s="1"/>
      <c r="U28" s="1">
        <f t="shared" ref="U28:U37" si="18">(F28+N28+Q28+R28)/O28</f>
        <v>14.310267857142859</v>
      </c>
      <c r="V28" s="1">
        <f t="shared" si="6"/>
        <v>7.0558035714285721</v>
      </c>
      <c r="W28" s="1">
        <v>77.400000000000006</v>
      </c>
      <c r="X28" s="1">
        <v>56.2</v>
      </c>
      <c r="Y28" s="1">
        <v>68.599999999999994</v>
      </c>
      <c r="Z28" s="1">
        <v>51.2</v>
      </c>
      <c r="AA28" s="1">
        <v>76.8</v>
      </c>
      <c r="AB28" s="1"/>
      <c r="AC28" s="1">
        <f t="shared" ref="AC28:AC37" si="19">Q28*G28</f>
        <v>36</v>
      </c>
      <c r="AD28" s="1">
        <f t="shared" si="7"/>
        <v>42</v>
      </c>
      <c r="AE28" s="1">
        <f t="shared" si="8"/>
        <v>178.79999999999995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59</v>
      </c>
      <c r="B29" s="1" t="s">
        <v>31</v>
      </c>
      <c r="C29" s="1">
        <v>404</v>
      </c>
      <c r="D29" s="1">
        <v>56</v>
      </c>
      <c r="E29" s="1">
        <v>446</v>
      </c>
      <c r="F29" s="1"/>
      <c r="G29" s="6">
        <v>0.25</v>
      </c>
      <c r="H29" s="1">
        <v>120</v>
      </c>
      <c r="I29" s="1"/>
      <c r="J29" s="1">
        <v>500</v>
      </c>
      <c r="K29" s="1">
        <f t="shared" si="2"/>
        <v>-54</v>
      </c>
      <c r="L29" s="1">
        <f t="shared" si="3"/>
        <v>390</v>
      </c>
      <c r="M29" s="1">
        <v>56</v>
      </c>
      <c r="N29" s="1">
        <v>900</v>
      </c>
      <c r="O29" s="1">
        <f t="shared" si="4"/>
        <v>78</v>
      </c>
      <c r="P29" s="5"/>
      <c r="Q29" s="5">
        <v>200</v>
      </c>
      <c r="R29" s="5">
        <v>300</v>
      </c>
      <c r="S29" s="5">
        <v>500</v>
      </c>
      <c r="T29" s="1"/>
      <c r="U29" s="1">
        <f t="shared" si="18"/>
        <v>17.948717948717949</v>
      </c>
      <c r="V29" s="1">
        <f t="shared" si="6"/>
        <v>11.538461538461538</v>
      </c>
      <c r="W29" s="1">
        <v>84</v>
      </c>
      <c r="X29" s="1">
        <v>55.4</v>
      </c>
      <c r="Y29" s="1">
        <v>80.400000000000006</v>
      </c>
      <c r="Z29" s="1">
        <v>63.2</v>
      </c>
      <c r="AA29" s="1">
        <v>80</v>
      </c>
      <c r="AB29" s="1" t="s">
        <v>60</v>
      </c>
      <c r="AC29" s="1">
        <f t="shared" si="19"/>
        <v>50</v>
      </c>
      <c r="AD29" s="1">
        <f t="shared" si="7"/>
        <v>75</v>
      </c>
      <c r="AE29" s="1">
        <f t="shared" si="8"/>
        <v>438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33</v>
      </c>
      <c r="C30" s="1">
        <v>34.700000000000003</v>
      </c>
      <c r="D30" s="1">
        <v>28.728000000000002</v>
      </c>
      <c r="E30" s="1">
        <v>62.22</v>
      </c>
      <c r="F30" s="1">
        <v>1.01</v>
      </c>
      <c r="G30" s="6">
        <v>1</v>
      </c>
      <c r="H30" s="1">
        <v>120</v>
      </c>
      <c r="I30" s="1"/>
      <c r="J30" s="1">
        <v>61.3</v>
      </c>
      <c r="K30" s="1">
        <f t="shared" si="2"/>
        <v>0.92000000000000171</v>
      </c>
      <c r="L30" s="1">
        <f t="shared" si="3"/>
        <v>62.22</v>
      </c>
      <c r="M30" s="1"/>
      <c r="N30" s="1">
        <v>40</v>
      </c>
      <c r="O30" s="1">
        <f t="shared" si="4"/>
        <v>12.443999999999999</v>
      </c>
      <c r="P30" s="5">
        <f>ROUND(12*O30-N30-F30,0)</f>
        <v>108</v>
      </c>
      <c r="Q30" s="5">
        <v>130</v>
      </c>
      <c r="R30" s="5"/>
      <c r="S30" s="5"/>
      <c r="T30" s="1"/>
      <c r="U30" s="1">
        <f t="shared" si="18"/>
        <v>13.742365798778527</v>
      </c>
      <c r="V30" s="1">
        <f t="shared" si="6"/>
        <v>3.2955641272902603</v>
      </c>
      <c r="W30" s="1">
        <v>6.6245999999999992</v>
      </c>
      <c r="X30" s="1">
        <v>7.1986000000000008</v>
      </c>
      <c r="Y30" s="1">
        <v>7.5581999999999994</v>
      </c>
      <c r="Z30" s="1">
        <v>3.7644000000000002</v>
      </c>
      <c r="AA30" s="1">
        <v>8.1254000000000008</v>
      </c>
      <c r="AB30" s="1"/>
      <c r="AC30" s="1">
        <f t="shared" si="19"/>
        <v>130</v>
      </c>
      <c r="AD30" s="1">
        <f t="shared" si="7"/>
        <v>0</v>
      </c>
      <c r="AE30" s="1">
        <f t="shared" si="8"/>
        <v>37.650000000000006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33</v>
      </c>
      <c r="C31" s="1">
        <v>111.1</v>
      </c>
      <c r="D31" s="1">
        <v>609.80399999999997</v>
      </c>
      <c r="E31" s="1">
        <v>296.26900000000001</v>
      </c>
      <c r="F31" s="1">
        <v>424.5</v>
      </c>
      <c r="G31" s="6">
        <v>1</v>
      </c>
      <c r="H31" s="1">
        <v>45</v>
      </c>
      <c r="I31" s="1"/>
      <c r="J31" s="1">
        <v>354</v>
      </c>
      <c r="K31" s="1">
        <f t="shared" si="2"/>
        <v>-57.730999999999995</v>
      </c>
      <c r="L31" s="1">
        <f t="shared" si="3"/>
        <v>296.26900000000001</v>
      </c>
      <c r="M31" s="1"/>
      <c r="N31" s="1">
        <v>300</v>
      </c>
      <c r="O31" s="1">
        <f t="shared" si="4"/>
        <v>59.253799999999998</v>
      </c>
      <c r="P31" s="5"/>
      <c r="Q31" s="5">
        <v>150</v>
      </c>
      <c r="R31" s="5"/>
      <c r="S31" s="5">
        <v>300</v>
      </c>
      <c r="T31" s="1"/>
      <c r="U31" s="1">
        <f t="shared" si="18"/>
        <v>14.758547131154458</v>
      </c>
      <c r="V31" s="1">
        <f t="shared" si="6"/>
        <v>12.22706391826347</v>
      </c>
      <c r="W31" s="1">
        <v>56.674999999999997</v>
      </c>
      <c r="X31" s="1">
        <v>67.157200000000003</v>
      </c>
      <c r="Y31" s="1">
        <v>46.345399999999998</v>
      </c>
      <c r="Z31" s="1">
        <v>39.827599999999997</v>
      </c>
      <c r="AA31" s="1">
        <v>37.394799999999996</v>
      </c>
      <c r="AB31" s="1" t="s">
        <v>44</v>
      </c>
      <c r="AC31" s="1">
        <f t="shared" si="19"/>
        <v>150</v>
      </c>
      <c r="AD31" s="1">
        <f t="shared" si="7"/>
        <v>0</v>
      </c>
      <c r="AE31" s="1">
        <f t="shared" si="8"/>
        <v>164.30700000000002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33</v>
      </c>
      <c r="C32" s="1">
        <v>330.2</v>
      </c>
      <c r="D32" s="1">
        <v>300.399</v>
      </c>
      <c r="E32" s="1">
        <v>438.83199999999999</v>
      </c>
      <c r="F32" s="1">
        <v>191.64099999999999</v>
      </c>
      <c r="G32" s="6">
        <v>1</v>
      </c>
      <c r="H32" s="1">
        <v>60</v>
      </c>
      <c r="I32" s="1"/>
      <c r="J32" s="1">
        <v>457.68900000000002</v>
      </c>
      <c r="K32" s="1">
        <f t="shared" si="2"/>
        <v>-18.857000000000028</v>
      </c>
      <c r="L32" s="1">
        <f t="shared" si="3"/>
        <v>316.94299999999998</v>
      </c>
      <c r="M32" s="1">
        <v>121.889</v>
      </c>
      <c r="N32" s="1">
        <v>400</v>
      </c>
      <c r="O32" s="1">
        <f t="shared" si="4"/>
        <v>63.388599999999997</v>
      </c>
      <c r="P32" s="5">
        <f t="shared" si="17"/>
        <v>232</v>
      </c>
      <c r="Q32" s="5">
        <v>100</v>
      </c>
      <c r="R32" s="5">
        <v>250</v>
      </c>
      <c r="S32" s="5">
        <v>400</v>
      </c>
      <c r="T32" s="1"/>
      <c r="U32" s="1">
        <f t="shared" si="18"/>
        <v>14.855052801292347</v>
      </c>
      <c r="V32" s="1">
        <f t="shared" si="6"/>
        <v>9.333555244949407</v>
      </c>
      <c r="W32" s="1">
        <v>46.279000000000003</v>
      </c>
      <c r="X32" s="1">
        <v>50.255200000000002</v>
      </c>
      <c r="Y32" s="1">
        <v>55.06</v>
      </c>
      <c r="Z32" s="1">
        <v>35.127400000000002</v>
      </c>
      <c r="AA32" s="1">
        <v>45.143799999999999</v>
      </c>
      <c r="AB32" s="1"/>
      <c r="AC32" s="1">
        <f t="shared" si="19"/>
        <v>100</v>
      </c>
      <c r="AD32" s="1">
        <f t="shared" si="7"/>
        <v>250</v>
      </c>
      <c r="AE32" s="1">
        <f t="shared" si="8"/>
        <v>492.85500000000002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64</v>
      </c>
      <c r="B33" s="1" t="s">
        <v>31</v>
      </c>
      <c r="C33" s="1">
        <v>4</v>
      </c>
      <c r="D33" s="1"/>
      <c r="E33" s="1">
        <v>4</v>
      </c>
      <c r="F33" s="1"/>
      <c r="G33" s="6">
        <v>0.22</v>
      </c>
      <c r="H33" s="1">
        <v>120</v>
      </c>
      <c r="I33" s="1"/>
      <c r="J33" s="1">
        <v>22</v>
      </c>
      <c r="K33" s="1">
        <f t="shared" si="2"/>
        <v>-18</v>
      </c>
      <c r="L33" s="1">
        <f t="shared" si="3"/>
        <v>4</v>
      </c>
      <c r="M33" s="1"/>
      <c r="N33" s="1">
        <v>150</v>
      </c>
      <c r="O33" s="1">
        <f t="shared" si="4"/>
        <v>0.8</v>
      </c>
      <c r="P33" s="5"/>
      <c r="Q33" s="5">
        <v>50</v>
      </c>
      <c r="R33" s="5"/>
      <c r="S33" s="5">
        <v>100</v>
      </c>
      <c r="T33" s="1"/>
      <c r="U33" s="1">
        <f t="shared" si="18"/>
        <v>250</v>
      </c>
      <c r="V33" s="1">
        <f t="shared" si="6"/>
        <v>187.5</v>
      </c>
      <c r="W33" s="1">
        <v>3.2</v>
      </c>
      <c r="X33" s="1">
        <v>0</v>
      </c>
      <c r="Y33" s="1">
        <v>0</v>
      </c>
      <c r="Z33" s="1">
        <v>0</v>
      </c>
      <c r="AA33" s="1">
        <v>0</v>
      </c>
      <c r="AB33" s="1" t="s">
        <v>65</v>
      </c>
      <c r="AC33" s="1">
        <f t="shared" si="19"/>
        <v>11</v>
      </c>
      <c r="AD33" s="1">
        <f t="shared" si="7"/>
        <v>0</v>
      </c>
      <c r="AE33" s="1">
        <f t="shared" si="8"/>
        <v>-138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33</v>
      </c>
      <c r="C34" s="1"/>
      <c r="D34" s="1">
        <v>317.185</v>
      </c>
      <c r="E34" s="1">
        <v>104.24299999999999</v>
      </c>
      <c r="F34" s="1">
        <v>212.8</v>
      </c>
      <c r="G34" s="6">
        <v>1</v>
      </c>
      <c r="H34" s="1">
        <v>45</v>
      </c>
      <c r="I34" s="1"/>
      <c r="J34" s="1">
        <v>96</v>
      </c>
      <c r="K34" s="1">
        <f t="shared" si="2"/>
        <v>8.242999999999995</v>
      </c>
      <c r="L34" s="1">
        <f t="shared" si="3"/>
        <v>104.24299999999999</v>
      </c>
      <c r="M34" s="1"/>
      <c r="N34" s="1">
        <v>200</v>
      </c>
      <c r="O34" s="1">
        <f t="shared" si="4"/>
        <v>20.848599999999998</v>
      </c>
      <c r="P34" s="5"/>
      <c r="Q34" s="5">
        <v>150</v>
      </c>
      <c r="R34" s="5"/>
      <c r="S34" s="5">
        <v>200</v>
      </c>
      <c r="T34" s="1"/>
      <c r="U34" s="1">
        <f t="shared" si="18"/>
        <v>26.994618343677754</v>
      </c>
      <c r="V34" s="1">
        <f t="shared" si="6"/>
        <v>19.799890640138909</v>
      </c>
      <c r="W34" s="1">
        <v>0.216</v>
      </c>
      <c r="X34" s="1">
        <v>34.930999999999997</v>
      </c>
      <c r="Y34" s="1">
        <v>8.2706</v>
      </c>
      <c r="Z34" s="1">
        <v>9.745000000000001</v>
      </c>
      <c r="AA34" s="1">
        <v>23.906600000000001</v>
      </c>
      <c r="AB34" s="1" t="s">
        <v>44</v>
      </c>
      <c r="AC34" s="1">
        <f t="shared" si="19"/>
        <v>150</v>
      </c>
      <c r="AD34" s="1">
        <f t="shared" si="7"/>
        <v>0</v>
      </c>
      <c r="AE34" s="1">
        <f t="shared" si="8"/>
        <v>-100.07100000000003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31</v>
      </c>
      <c r="C35" s="1"/>
      <c r="D35" s="1"/>
      <c r="E35" s="1"/>
      <c r="F35" s="1"/>
      <c r="G35" s="6">
        <v>0.4</v>
      </c>
      <c r="H35" s="1">
        <v>60</v>
      </c>
      <c r="I35" s="1"/>
      <c r="J35" s="1">
        <v>2</v>
      </c>
      <c r="K35" s="1">
        <f t="shared" si="2"/>
        <v>-2</v>
      </c>
      <c r="L35" s="1">
        <f t="shared" si="3"/>
        <v>0</v>
      </c>
      <c r="M35" s="1"/>
      <c r="N35" s="1">
        <v>123.2</v>
      </c>
      <c r="O35" s="1">
        <f t="shared" si="4"/>
        <v>0</v>
      </c>
      <c r="P35" s="16">
        <v>50</v>
      </c>
      <c r="Q35" s="5">
        <v>150</v>
      </c>
      <c r="R35" s="5"/>
      <c r="S35" s="5">
        <v>300</v>
      </c>
      <c r="T35" s="1"/>
      <c r="U35" s="1" t="e">
        <f t="shared" si="18"/>
        <v>#DIV/0!</v>
      </c>
      <c r="V35" s="1" t="e">
        <f t="shared" si="6"/>
        <v>#DIV/0!</v>
      </c>
      <c r="W35" s="1">
        <v>17.600000000000001</v>
      </c>
      <c r="X35" s="1">
        <v>0</v>
      </c>
      <c r="Y35" s="1">
        <v>0</v>
      </c>
      <c r="Z35" s="1">
        <v>0</v>
      </c>
      <c r="AA35" s="1">
        <v>0</v>
      </c>
      <c r="AB35" s="1" t="s">
        <v>68</v>
      </c>
      <c r="AC35" s="1">
        <f t="shared" si="19"/>
        <v>60</v>
      </c>
      <c r="AD35" s="1">
        <f t="shared" si="7"/>
        <v>0</v>
      </c>
      <c r="AE35" s="1">
        <f t="shared" si="8"/>
        <v>-173.2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69</v>
      </c>
      <c r="B36" s="1" t="s">
        <v>33</v>
      </c>
      <c r="C36" s="1">
        <v>43.5</v>
      </c>
      <c r="D36" s="1">
        <v>0.114</v>
      </c>
      <c r="E36" s="1">
        <v>40.887999999999998</v>
      </c>
      <c r="F36" s="1"/>
      <c r="G36" s="6">
        <v>1</v>
      </c>
      <c r="H36" s="1">
        <v>60</v>
      </c>
      <c r="I36" s="1"/>
      <c r="J36" s="1">
        <v>62.4</v>
      </c>
      <c r="K36" s="1">
        <f t="shared" si="2"/>
        <v>-21.512</v>
      </c>
      <c r="L36" s="1">
        <f t="shared" si="3"/>
        <v>40.887999999999998</v>
      </c>
      <c r="M36" s="1"/>
      <c r="N36" s="1">
        <v>330</v>
      </c>
      <c r="O36" s="1">
        <f t="shared" si="4"/>
        <v>8.1776</v>
      </c>
      <c r="P36" s="5"/>
      <c r="Q36" s="5">
        <v>150</v>
      </c>
      <c r="R36" s="5"/>
      <c r="S36" s="5">
        <v>500</v>
      </c>
      <c r="T36" s="1"/>
      <c r="U36" s="1">
        <f t="shared" si="18"/>
        <v>58.696928194091178</v>
      </c>
      <c r="V36" s="1">
        <f t="shared" si="6"/>
        <v>40.354138133437687</v>
      </c>
      <c r="W36" s="1">
        <v>30.435199999999998</v>
      </c>
      <c r="X36" s="1">
        <v>0</v>
      </c>
      <c r="Y36" s="1">
        <v>0</v>
      </c>
      <c r="Z36" s="1">
        <v>0</v>
      </c>
      <c r="AA36" s="1">
        <v>0</v>
      </c>
      <c r="AB36" s="1" t="s">
        <v>65</v>
      </c>
      <c r="AC36" s="1">
        <f t="shared" si="19"/>
        <v>150</v>
      </c>
      <c r="AD36" s="1">
        <f t="shared" si="7"/>
        <v>0</v>
      </c>
      <c r="AE36" s="1">
        <f t="shared" si="8"/>
        <v>-207.33600000000001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70</v>
      </c>
      <c r="B37" s="1" t="s">
        <v>33</v>
      </c>
      <c r="C37" s="1">
        <v>62.5</v>
      </c>
      <c r="D37" s="1">
        <v>4.5999999999999999E-2</v>
      </c>
      <c r="E37" s="1">
        <v>17.545999999999999</v>
      </c>
      <c r="F37" s="1">
        <v>45</v>
      </c>
      <c r="G37" s="6">
        <v>1</v>
      </c>
      <c r="H37" s="1">
        <v>60</v>
      </c>
      <c r="I37" s="1"/>
      <c r="J37" s="1">
        <v>20.2</v>
      </c>
      <c r="K37" s="1">
        <f t="shared" si="2"/>
        <v>-2.6539999999999999</v>
      </c>
      <c r="L37" s="1">
        <f t="shared" si="3"/>
        <v>17.545999999999999</v>
      </c>
      <c r="M37" s="1"/>
      <c r="N37" s="1">
        <v>30</v>
      </c>
      <c r="O37" s="1">
        <f t="shared" si="4"/>
        <v>3.5091999999999999</v>
      </c>
      <c r="P37" s="5"/>
      <c r="Q37" s="5">
        <f t="shared" ref="Q37" si="20">P37</f>
        <v>0</v>
      </c>
      <c r="R37" s="5"/>
      <c r="S37" s="5"/>
      <c r="T37" s="1"/>
      <c r="U37" s="1">
        <f t="shared" si="18"/>
        <v>21.37239256810669</v>
      </c>
      <c r="V37" s="1">
        <f t="shared" si="6"/>
        <v>21.37239256810669</v>
      </c>
      <c r="W37" s="1">
        <v>5.9518000000000004</v>
      </c>
      <c r="X37" s="1">
        <v>4.0393999999999997</v>
      </c>
      <c r="Y37" s="1">
        <v>8.3414000000000001</v>
      </c>
      <c r="Z37" s="1">
        <v>8.6495999999999995</v>
      </c>
      <c r="AA37" s="1">
        <v>6.7187999999999999</v>
      </c>
      <c r="AB37" s="1"/>
      <c r="AC37" s="1">
        <f t="shared" si="19"/>
        <v>0</v>
      </c>
      <c r="AD37" s="1">
        <f t="shared" si="7"/>
        <v>0</v>
      </c>
      <c r="AE37" s="1">
        <f t="shared" si="8"/>
        <v>-22.362000000000002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1" t="s">
        <v>71</v>
      </c>
      <c r="B38" s="11" t="s">
        <v>31</v>
      </c>
      <c r="C38" s="11"/>
      <c r="D38" s="11"/>
      <c r="E38" s="11">
        <v>-2</v>
      </c>
      <c r="F38" s="11"/>
      <c r="G38" s="12">
        <v>0</v>
      </c>
      <c r="H38" s="11">
        <v>45</v>
      </c>
      <c r="I38" s="11"/>
      <c r="J38" s="11">
        <v>7</v>
      </c>
      <c r="K38" s="11">
        <f t="shared" ref="K38:K68" si="21">E38-J38</f>
        <v>-9</v>
      </c>
      <c r="L38" s="11">
        <f t="shared" si="3"/>
        <v>-2</v>
      </c>
      <c r="M38" s="11"/>
      <c r="N38" s="11"/>
      <c r="O38" s="11">
        <f t="shared" si="4"/>
        <v>-0.4</v>
      </c>
      <c r="P38" s="13"/>
      <c r="Q38" s="13"/>
      <c r="R38" s="13"/>
      <c r="S38" s="13"/>
      <c r="T38" s="11"/>
      <c r="U38" s="11">
        <f t="shared" si="5"/>
        <v>0</v>
      </c>
      <c r="V38" s="11">
        <f t="shared" si="6"/>
        <v>0</v>
      </c>
      <c r="W38" s="11">
        <v>0.2</v>
      </c>
      <c r="X38" s="11">
        <v>135.4</v>
      </c>
      <c r="Y38" s="11">
        <v>150</v>
      </c>
      <c r="Z38" s="11">
        <v>93</v>
      </c>
      <c r="AA38" s="11">
        <v>166.6</v>
      </c>
      <c r="AB38" s="11" t="s">
        <v>72</v>
      </c>
      <c r="AC38" s="11">
        <f>P38*G38</f>
        <v>0</v>
      </c>
      <c r="AD38" s="11">
        <f t="shared" si="7"/>
        <v>0</v>
      </c>
      <c r="AE38" s="1">
        <f t="shared" si="8"/>
        <v>-6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33</v>
      </c>
      <c r="C39" s="1"/>
      <c r="D39" s="1">
        <v>213.417</v>
      </c>
      <c r="E39" s="15">
        <f>20.754+E92</f>
        <v>214.07</v>
      </c>
      <c r="F39" s="1"/>
      <c r="G39" s="6">
        <v>1</v>
      </c>
      <c r="H39" s="1">
        <v>45</v>
      </c>
      <c r="I39" s="1"/>
      <c r="J39" s="1">
        <v>57</v>
      </c>
      <c r="K39" s="1">
        <f t="shared" si="21"/>
        <v>157.07</v>
      </c>
      <c r="L39" s="1">
        <f t="shared" si="3"/>
        <v>214.07</v>
      </c>
      <c r="M39" s="1"/>
      <c r="N39" s="1">
        <v>500</v>
      </c>
      <c r="O39" s="1">
        <f t="shared" si="4"/>
        <v>42.814</v>
      </c>
      <c r="P39" s="5"/>
      <c r="Q39" s="5">
        <v>250</v>
      </c>
      <c r="R39" s="5"/>
      <c r="S39" s="5">
        <v>600</v>
      </c>
      <c r="T39" s="1"/>
      <c r="U39" s="1">
        <f t="shared" ref="U39:U40" si="22">(F39+N39+Q39+R39)/O39</f>
        <v>17.517634418648107</v>
      </c>
      <c r="V39" s="1">
        <f t="shared" si="6"/>
        <v>11.678422945765403</v>
      </c>
      <c r="W39" s="1">
        <v>33.5974</v>
      </c>
      <c r="X39" s="1">
        <v>28.7822</v>
      </c>
      <c r="Y39" s="1">
        <v>33.540799999999997</v>
      </c>
      <c r="Z39" s="1">
        <v>31.209800000000001</v>
      </c>
      <c r="AA39" s="1">
        <v>35.5092</v>
      </c>
      <c r="AB39" s="1" t="s">
        <v>74</v>
      </c>
      <c r="AC39" s="1">
        <f>Q39*G39</f>
        <v>250</v>
      </c>
      <c r="AD39" s="1">
        <f t="shared" si="7"/>
        <v>0</v>
      </c>
      <c r="AE39" s="1">
        <f t="shared" si="8"/>
        <v>142.21000000000004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75</v>
      </c>
      <c r="B40" s="1" t="s">
        <v>33</v>
      </c>
      <c r="C40" s="1">
        <v>655.1</v>
      </c>
      <c r="D40" s="1">
        <v>1452.4190000000001</v>
      </c>
      <c r="E40" s="1">
        <v>1831.115</v>
      </c>
      <c r="F40" s="1">
        <v>257.30799999999999</v>
      </c>
      <c r="G40" s="6">
        <v>1</v>
      </c>
      <c r="H40" s="1">
        <v>45</v>
      </c>
      <c r="I40" s="1"/>
      <c r="J40" s="1">
        <v>1779.0550000000001</v>
      </c>
      <c r="K40" s="1">
        <f t="shared" si="21"/>
        <v>52.059999999999945</v>
      </c>
      <c r="L40" s="1">
        <f t="shared" si="3"/>
        <v>965.21900000000005</v>
      </c>
      <c r="M40" s="1">
        <v>865.89599999999996</v>
      </c>
      <c r="N40" s="1">
        <v>1200</v>
      </c>
      <c r="O40" s="1">
        <f t="shared" si="4"/>
        <v>193.0438</v>
      </c>
      <c r="P40" s="5">
        <v>750</v>
      </c>
      <c r="Q40" s="5">
        <v>250</v>
      </c>
      <c r="R40" s="5">
        <v>500</v>
      </c>
      <c r="S40" s="5"/>
      <c r="T40" s="1"/>
      <c r="U40" s="1">
        <f t="shared" si="22"/>
        <v>11.434234096096326</v>
      </c>
      <c r="V40" s="1">
        <f t="shared" si="6"/>
        <v>7.5491054361756245</v>
      </c>
      <c r="W40" s="1">
        <v>147.42439999999999</v>
      </c>
      <c r="X40" s="1">
        <v>137.6688</v>
      </c>
      <c r="Y40" s="1">
        <v>143.02940000000001</v>
      </c>
      <c r="Z40" s="1">
        <v>99.905799999999999</v>
      </c>
      <c r="AA40" s="1">
        <v>140.3066</v>
      </c>
      <c r="AB40" s="1" t="s">
        <v>74</v>
      </c>
      <c r="AC40" s="1">
        <f>Q40*G40</f>
        <v>250</v>
      </c>
      <c r="AD40" s="1">
        <f t="shared" si="7"/>
        <v>500</v>
      </c>
      <c r="AE40" s="1">
        <f t="shared" si="8"/>
        <v>3286.0370000000003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1" t="s">
        <v>76</v>
      </c>
      <c r="B41" s="11" t="s">
        <v>31</v>
      </c>
      <c r="C41" s="11"/>
      <c r="D41" s="11">
        <v>430</v>
      </c>
      <c r="E41" s="11">
        <v>243</v>
      </c>
      <c r="F41" s="11">
        <v>187</v>
      </c>
      <c r="G41" s="12">
        <v>0</v>
      </c>
      <c r="H41" s="11">
        <v>45</v>
      </c>
      <c r="I41" s="11"/>
      <c r="J41" s="11">
        <v>270</v>
      </c>
      <c r="K41" s="11">
        <f t="shared" si="21"/>
        <v>-27</v>
      </c>
      <c r="L41" s="11">
        <f t="shared" si="3"/>
        <v>243</v>
      </c>
      <c r="M41" s="11"/>
      <c r="N41" s="11"/>
      <c r="O41" s="11">
        <f t="shared" si="4"/>
        <v>48.6</v>
      </c>
      <c r="P41" s="17"/>
      <c r="Q41" s="17"/>
      <c r="R41" s="17"/>
      <c r="S41" s="17">
        <v>400</v>
      </c>
      <c r="T41" s="18"/>
      <c r="U41" s="11">
        <f t="shared" si="5"/>
        <v>3.8477366255144032</v>
      </c>
      <c r="V41" s="11">
        <f t="shared" si="6"/>
        <v>3.8477366255144032</v>
      </c>
      <c r="W41" s="11">
        <v>33.4</v>
      </c>
      <c r="X41" s="11">
        <v>46.4</v>
      </c>
      <c r="Y41" s="11">
        <v>12</v>
      </c>
      <c r="Z41" s="11">
        <v>33.6</v>
      </c>
      <c r="AA41" s="11">
        <v>27</v>
      </c>
      <c r="AB41" s="11" t="s">
        <v>77</v>
      </c>
      <c r="AC41" s="11">
        <f>P41*G41</f>
        <v>0</v>
      </c>
      <c r="AD41" s="11">
        <f t="shared" si="7"/>
        <v>0</v>
      </c>
      <c r="AE41" s="1">
        <f t="shared" si="8"/>
        <v>542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1" t="s">
        <v>78</v>
      </c>
      <c r="B42" s="11" t="s">
        <v>33</v>
      </c>
      <c r="C42" s="11"/>
      <c r="D42" s="11"/>
      <c r="E42" s="11"/>
      <c r="F42" s="11"/>
      <c r="G42" s="12">
        <v>0</v>
      </c>
      <c r="H42" s="11">
        <v>45</v>
      </c>
      <c r="I42" s="11"/>
      <c r="J42" s="11"/>
      <c r="K42" s="11">
        <f t="shared" si="21"/>
        <v>0</v>
      </c>
      <c r="L42" s="11">
        <f t="shared" si="3"/>
        <v>0</v>
      </c>
      <c r="M42" s="11"/>
      <c r="N42" s="11"/>
      <c r="O42" s="11">
        <f t="shared" si="4"/>
        <v>0</v>
      </c>
      <c r="P42" s="13"/>
      <c r="Q42" s="13"/>
      <c r="R42" s="13"/>
      <c r="S42" s="13"/>
      <c r="T42" s="11"/>
      <c r="U42" s="11" t="e">
        <f t="shared" si="5"/>
        <v>#DIV/0!</v>
      </c>
      <c r="V42" s="11" t="e">
        <f t="shared" si="6"/>
        <v>#DIV/0!</v>
      </c>
      <c r="W42" s="11">
        <v>0</v>
      </c>
      <c r="X42" s="11">
        <v>11.660399999999999</v>
      </c>
      <c r="Y42" s="11">
        <v>6.5263999999999998</v>
      </c>
      <c r="Z42" s="11">
        <v>13.729799999999999</v>
      </c>
      <c r="AA42" s="11">
        <v>12.361000000000001</v>
      </c>
      <c r="AB42" s="11" t="s">
        <v>72</v>
      </c>
      <c r="AC42" s="11">
        <f>P42*G42</f>
        <v>0</v>
      </c>
      <c r="AD42" s="11">
        <f t="shared" si="7"/>
        <v>0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79</v>
      </c>
      <c r="B43" s="1" t="s">
        <v>33</v>
      </c>
      <c r="C43" s="1">
        <v>70.150000000000006</v>
      </c>
      <c r="D43" s="1"/>
      <c r="E43" s="1">
        <v>65.738</v>
      </c>
      <c r="F43" s="1"/>
      <c r="G43" s="6">
        <v>1</v>
      </c>
      <c r="H43" s="1">
        <v>45</v>
      </c>
      <c r="I43" s="1"/>
      <c r="J43" s="1">
        <v>114.3</v>
      </c>
      <c r="K43" s="1">
        <f t="shared" si="21"/>
        <v>-48.561999999999998</v>
      </c>
      <c r="L43" s="1">
        <f t="shared" si="3"/>
        <v>65.738</v>
      </c>
      <c r="M43" s="1"/>
      <c r="N43" s="1">
        <v>450</v>
      </c>
      <c r="O43" s="1">
        <f t="shared" si="4"/>
        <v>13.147600000000001</v>
      </c>
      <c r="P43" s="16">
        <v>100</v>
      </c>
      <c r="Q43" s="5">
        <v>200</v>
      </c>
      <c r="R43" s="5"/>
      <c r="S43" s="5">
        <v>300</v>
      </c>
      <c r="T43" s="1"/>
      <c r="U43" s="1">
        <f>(F43+N43+Q43+R43)/O43</f>
        <v>49.438680823876602</v>
      </c>
      <c r="V43" s="1">
        <f t="shared" si="6"/>
        <v>34.226779031914567</v>
      </c>
      <c r="W43" s="1">
        <v>38.123800000000003</v>
      </c>
      <c r="X43" s="1">
        <v>0</v>
      </c>
      <c r="Y43" s="1">
        <v>20.191400000000002</v>
      </c>
      <c r="Z43" s="1">
        <v>4.3029999999999999</v>
      </c>
      <c r="AA43" s="1">
        <v>21.503599999999999</v>
      </c>
      <c r="AB43" s="1" t="s">
        <v>39</v>
      </c>
      <c r="AC43" s="1">
        <f>Q43*G43</f>
        <v>200</v>
      </c>
      <c r="AD43" s="1">
        <f t="shared" si="7"/>
        <v>0</v>
      </c>
      <c r="AE43" s="1">
        <f t="shared" si="8"/>
        <v>-352.786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1" t="s">
        <v>80</v>
      </c>
      <c r="B44" s="11" t="s">
        <v>31</v>
      </c>
      <c r="C44" s="11"/>
      <c r="D44" s="11">
        <v>64</v>
      </c>
      <c r="E44" s="11">
        <v>64</v>
      </c>
      <c r="F44" s="11"/>
      <c r="G44" s="12">
        <v>0</v>
      </c>
      <c r="H44" s="11" t="e">
        <v>#N/A</v>
      </c>
      <c r="I44" s="11"/>
      <c r="J44" s="11">
        <v>64</v>
      </c>
      <c r="K44" s="11">
        <f t="shared" si="21"/>
        <v>0</v>
      </c>
      <c r="L44" s="11">
        <f t="shared" si="3"/>
        <v>0</v>
      </c>
      <c r="M44" s="11">
        <v>64</v>
      </c>
      <c r="N44" s="11"/>
      <c r="O44" s="11">
        <f t="shared" si="4"/>
        <v>0</v>
      </c>
      <c r="P44" s="13"/>
      <c r="Q44" s="13"/>
      <c r="R44" s="13"/>
      <c r="S44" s="13"/>
      <c r="T44" s="11"/>
      <c r="U44" s="11" t="e">
        <f t="shared" si="5"/>
        <v>#DIV/0!</v>
      </c>
      <c r="V44" s="11" t="e">
        <f t="shared" si="6"/>
        <v>#DIV/0!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4" t="s">
        <v>46</v>
      </c>
      <c r="AC44" s="11">
        <f>P44*G44</f>
        <v>0</v>
      </c>
      <c r="AD44" s="11">
        <f t="shared" si="7"/>
        <v>0</v>
      </c>
      <c r="AE44" s="1">
        <f t="shared" si="8"/>
        <v>192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81</v>
      </c>
      <c r="B45" s="1" t="s">
        <v>31</v>
      </c>
      <c r="C45" s="1">
        <v>99</v>
      </c>
      <c r="D45" s="1"/>
      <c r="E45" s="1">
        <v>97</v>
      </c>
      <c r="F45" s="1"/>
      <c r="G45" s="6">
        <v>0.09</v>
      </c>
      <c r="H45" s="1">
        <v>45</v>
      </c>
      <c r="I45" s="1"/>
      <c r="J45" s="1">
        <v>115</v>
      </c>
      <c r="K45" s="1">
        <f t="shared" si="21"/>
        <v>-18</v>
      </c>
      <c r="L45" s="1">
        <f t="shared" si="3"/>
        <v>97</v>
      </c>
      <c r="M45" s="1"/>
      <c r="N45" s="1">
        <v>247.6</v>
      </c>
      <c r="O45" s="1">
        <f t="shared" si="4"/>
        <v>19.399999999999999</v>
      </c>
      <c r="P45" s="5"/>
      <c r="Q45" s="5">
        <v>100</v>
      </c>
      <c r="R45" s="5"/>
      <c r="S45" s="5">
        <v>250</v>
      </c>
      <c r="T45" s="1"/>
      <c r="U45" s="1">
        <f t="shared" ref="U45:U51" si="23">(F45+N45+Q45+R45)/O45</f>
        <v>17.91752577319588</v>
      </c>
      <c r="V45" s="1">
        <f t="shared" si="6"/>
        <v>12.762886597938145</v>
      </c>
      <c r="W45" s="1">
        <v>29.6</v>
      </c>
      <c r="X45" s="1">
        <v>14.2</v>
      </c>
      <c r="Y45" s="1">
        <v>23.4</v>
      </c>
      <c r="Z45" s="1">
        <v>5.6</v>
      </c>
      <c r="AA45" s="1">
        <v>18</v>
      </c>
      <c r="AB45" s="1"/>
      <c r="AC45" s="1">
        <f t="shared" ref="AC45:AC51" si="24">Q45*G45</f>
        <v>9</v>
      </c>
      <c r="AD45" s="1">
        <f t="shared" si="7"/>
        <v>0</v>
      </c>
      <c r="AE45" s="1">
        <f t="shared" si="8"/>
        <v>43.400000000000006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82</v>
      </c>
      <c r="B46" s="1" t="s">
        <v>31</v>
      </c>
      <c r="C46" s="1">
        <v>536</v>
      </c>
      <c r="D46" s="1"/>
      <c r="E46" s="1">
        <v>492</v>
      </c>
      <c r="F46" s="1">
        <v>2</v>
      </c>
      <c r="G46" s="6">
        <v>0.3</v>
      </c>
      <c r="H46" s="1">
        <v>45</v>
      </c>
      <c r="I46" s="1"/>
      <c r="J46" s="1">
        <v>609</v>
      </c>
      <c r="K46" s="1">
        <f t="shared" si="21"/>
        <v>-117</v>
      </c>
      <c r="L46" s="1">
        <f t="shared" si="3"/>
        <v>492</v>
      </c>
      <c r="M46" s="1"/>
      <c r="N46" s="1">
        <v>716.2</v>
      </c>
      <c r="O46" s="1">
        <f t="shared" si="4"/>
        <v>98.4</v>
      </c>
      <c r="P46" s="5">
        <f t="shared" ref="P46:P47" si="25">ROUND(13*O46-N46-F46,0)</f>
        <v>561</v>
      </c>
      <c r="Q46" s="5">
        <v>240</v>
      </c>
      <c r="R46" s="5">
        <v>350</v>
      </c>
      <c r="S46" s="5"/>
      <c r="T46" s="1"/>
      <c r="U46" s="1">
        <f t="shared" si="23"/>
        <v>13.294715447154472</v>
      </c>
      <c r="V46" s="1">
        <f t="shared" si="6"/>
        <v>7.2987804878048781</v>
      </c>
      <c r="W46" s="1">
        <v>89.4</v>
      </c>
      <c r="X46" s="1">
        <v>65.8</v>
      </c>
      <c r="Y46" s="1">
        <v>94.4</v>
      </c>
      <c r="Z46" s="1">
        <v>69</v>
      </c>
      <c r="AA46" s="1">
        <v>64.599999999999994</v>
      </c>
      <c r="AB46" s="1"/>
      <c r="AC46" s="1">
        <f t="shared" si="24"/>
        <v>72</v>
      </c>
      <c r="AD46" s="1">
        <f t="shared" si="7"/>
        <v>105</v>
      </c>
      <c r="AE46" s="1">
        <f t="shared" si="8"/>
        <v>196.79999999999995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83</v>
      </c>
      <c r="B47" s="1" t="s">
        <v>31</v>
      </c>
      <c r="C47" s="1">
        <v>372</v>
      </c>
      <c r="D47" s="1"/>
      <c r="E47" s="1">
        <v>343</v>
      </c>
      <c r="F47" s="1">
        <v>7</v>
      </c>
      <c r="G47" s="6">
        <v>0.27</v>
      </c>
      <c r="H47" s="1">
        <v>45</v>
      </c>
      <c r="I47" s="1"/>
      <c r="J47" s="1">
        <v>422</v>
      </c>
      <c r="K47" s="1">
        <f t="shared" si="21"/>
        <v>-79</v>
      </c>
      <c r="L47" s="1">
        <f t="shared" si="3"/>
        <v>343</v>
      </c>
      <c r="M47" s="1"/>
      <c r="N47" s="1">
        <v>731</v>
      </c>
      <c r="O47" s="1">
        <f t="shared" si="4"/>
        <v>68.599999999999994</v>
      </c>
      <c r="P47" s="5">
        <f t="shared" si="25"/>
        <v>154</v>
      </c>
      <c r="Q47" s="5">
        <v>200</v>
      </c>
      <c r="R47" s="5">
        <v>200</v>
      </c>
      <c r="S47" s="5">
        <v>700</v>
      </c>
      <c r="T47" s="1"/>
      <c r="U47" s="1">
        <f t="shared" si="23"/>
        <v>16.588921282798836</v>
      </c>
      <c r="V47" s="1">
        <f t="shared" si="6"/>
        <v>10.758017492711371</v>
      </c>
      <c r="W47" s="1">
        <v>93</v>
      </c>
      <c r="X47" s="1">
        <v>55.4</v>
      </c>
      <c r="Y47" s="1">
        <v>80.400000000000006</v>
      </c>
      <c r="Z47" s="1">
        <v>32</v>
      </c>
      <c r="AA47" s="1">
        <v>93</v>
      </c>
      <c r="AB47" s="1"/>
      <c r="AC47" s="1">
        <f t="shared" si="24"/>
        <v>54</v>
      </c>
      <c r="AD47" s="1">
        <f t="shared" si="7"/>
        <v>54</v>
      </c>
      <c r="AE47" s="1">
        <f t="shared" si="8"/>
        <v>137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84</v>
      </c>
      <c r="B48" s="1" t="s">
        <v>33</v>
      </c>
      <c r="C48" s="1">
        <v>44.7</v>
      </c>
      <c r="D48" s="1">
        <v>78.14</v>
      </c>
      <c r="E48" s="1">
        <v>119.608</v>
      </c>
      <c r="F48" s="1"/>
      <c r="G48" s="6">
        <v>1</v>
      </c>
      <c r="H48" s="1">
        <v>45</v>
      </c>
      <c r="I48" s="1"/>
      <c r="J48" s="1">
        <v>172.79300000000001</v>
      </c>
      <c r="K48" s="1">
        <f t="shared" si="21"/>
        <v>-53.185000000000002</v>
      </c>
      <c r="L48" s="1">
        <f t="shared" si="3"/>
        <v>80.830000000000013</v>
      </c>
      <c r="M48" s="1">
        <v>38.777999999999999</v>
      </c>
      <c r="N48" s="1">
        <v>300</v>
      </c>
      <c r="O48" s="1">
        <f t="shared" si="4"/>
        <v>16.166000000000004</v>
      </c>
      <c r="P48" s="5"/>
      <c r="Q48" s="5">
        <v>50</v>
      </c>
      <c r="R48" s="5"/>
      <c r="S48" s="5">
        <v>700</v>
      </c>
      <c r="T48" s="1"/>
      <c r="U48" s="1">
        <f t="shared" si="23"/>
        <v>21.650377335147837</v>
      </c>
      <c r="V48" s="1">
        <f t="shared" si="6"/>
        <v>18.557466287269573</v>
      </c>
      <c r="W48" s="1">
        <v>22.9452</v>
      </c>
      <c r="X48" s="1">
        <v>11.4656</v>
      </c>
      <c r="Y48" s="1">
        <v>12.804</v>
      </c>
      <c r="Z48" s="1">
        <v>3.5085999999999999</v>
      </c>
      <c r="AA48" s="1">
        <v>8.3022000000000009</v>
      </c>
      <c r="AB48" s="1" t="s">
        <v>60</v>
      </c>
      <c r="AC48" s="1">
        <f t="shared" si="24"/>
        <v>50</v>
      </c>
      <c r="AD48" s="1">
        <f t="shared" si="7"/>
        <v>0</v>
      </c>
      <c r="AE48" s="1">
        <f t="shared" si="8"/>
        <v>58.824000000000012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85</v>
      </c>
      <c r="B49" s="1" t="s">
        <v>33</v>
      </c>
      <c r="C49" s="1">
        <v>49</v>
      </c>
      <c r="D49" s="1">
        <v>458.09100000000001</v>
      </c>
      <c r="E49" s="1">
        <v>132.286</v>
      </c>
      <c r="F49" s="1">
        <v>364.8</v>
      </c>
      <c r="G49" s="6">
        <v>1</v>
      </c>
      <c r="H49" s="1">
        <v>45</v>
      </c>
      <c r="I49" s="1"/>
      <c r="J49" s="1">
        <v>168</v>
      </c>
      <c r="K49" s="1">
        <f t="shared" si="21"/>
        <v>-35.713999999999999</v>
      </c>
      <c r="L49" s="1">
        <f t="shared" si="3"/>
        <v>132.286</v>
      </c>
      <c r="M49" s="1"/>
      <c r="N49" s="1">
        <v>160</v>
      </c>
      <c r="O49" s="1">
        <f t="shared" si="4"/>
        <v>26.4572</v>
      </c>
      <c r="P49" s="5"/>
      <c r="Q49" s="5">
        <v>80</v>
      </c>
      <c r="R49" s="5"/>
      <c r="S49" s="5">
        <v>150</v>
      </c>
      <c r="T49" s="1"/>
      <c r="U49" s="1">
        <f t="shared" si="23"/>
        <v>22.859561858397711</v>
      </c>
      <c r="V49" s="1">
        <f t="shared" si="6"/>
        <v>19.835810289826586</v>
      </c>
      <c r="W49" s="1">
        <v>42.690199999999997</v>
      </c>
      <c r="X49" s="1">
        <v>50.504600000000003</v>
      </c>
      <c r="Y49" s="1">
        <v>14.3476</v>
      </c>
      <c r="Z49" s="1">
        <v>35.558199999999999</v>
      </c>
      <c r="AA49" s="1">
        <v>28.161799999999999</v>
      </c>
      <c r="AB49" s="1"/>
      <c r="AC49" s="1">
        <f t="shared" si="24"/>
        <v>80</v>
      </c>
      <c r="AD49" s="1">
        <f t="shared" si="7"/>
        <v>0</v>
      </c>
      <c r="AE49" s="1">
        <f t="shared" si="8"/>
        <v>-127.94200000000001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86</v>
      </c>
      <c r="B50" s="1" t="s">
        <v>31</v>
      </c>
      <c r="C50" s="1">
        <v>105</v>
      </c>
      <c r="D50" s="1">
        <v>26</v>
      </c>
      <c r="E50" s="1">
        <v>123</v>
      </c>
      <c r="F50" s="1"/>
      <c r="G50" s="6">
        <v>0.4</v>
      </c>
      <c r="H50" s="1">
        <v>60</v>
      </c>
      <c r="I50" s="1"/>
      <c r="J50" s="1">
        <v>180</v>
      </c>
      <c r="K50" s="1">
        <f t="shared" si="21"/>
        <v>-57</v>
      </c>
      <c r="L50" s="1">
        <f t="shared" si="3"/>
        <v>123</v>
      </c>
      <c r="M50" s="1"/>
      <c r="N50" s="1">
        <v>916</v>
      </c>
      <c r="O50" s="1">
        <f t="shared" si="4"/>
        <v>24.6</v>
      </c>
      <c r="P50" s="5"/>
      <c r="Q50" s="5">
        <v>200</v>
      </c>
      <c r="R50" s="5">
        <v>200</v>
      </c>
      <c r="S50" s="5">
        <v>900</v>
      </c>
      <c r="T50" s="1"/>
      <c r="U50" s="1">
        <f t="shared" si="23"/>
        <v>53.49593495934959</v>
      </c>
      <c r="V50" s="1">
        <f t="shared" si="6"/>
        <v>37.235772357723576</v>
      </c>
      <c r="W50" s="1">
        <v>116.6</v>
      </c>
      <c r="X50" s="1">
        <v>62.4</v>
      </c>
      <c r="Y50" s="1">
        <v>72.599999999999994</v>
      </c>
      <c r="Z50" s="1">
        <v>74.2</v>
      </c>
      <c r="AA50" s="1">
        <v>91.6</v>
      </c>
      <c r="AB50" s="1"/>
      <c r="AC50" s="1">
        <f t="shared" si="24"/>
        <v>80</v>
      </c>
      <c r="AD50" s="1">
        <f t="shared" si="7"/>
        <v>80</v>
      </c>
      <c r="AE50" s="1">
        <f t="shared" si="8"/>
        <v>-547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87</v>
      </c>
      <c r="B51" s="1" t="s">
        <v>31</v>
      </c>
      <c r="C51" s="1">
        <v>260</v>
      </c>
      <c r="D51" s="1">
        <v>19</v>
      </c>
      <c r="E51" s="1">
        <v>249</v>
      </c>
      <c r="F51" s="1"/>
      <c r="G51" s="6">
        <v>0.4</v>
      </c>
      <c r="H51" s="1">
        <v>60</v>
      </c>
      <c r="I51" s="1"/>
      <c r="J51" s="1">
        <v>253</v>
      </c>
      <c r="K51" s="1">
        <f t="shared" si="21"/>
        <v>-4</v>
      </c>
      <c r="L51" s="1">
        <f t="shared" si="3"/>
        <v>249</v>
      </c>
      <c r="M51" s="1"/>
      <c r="N51" s="1">
        <v>611</v>
      </c>
      <c r="O51" s="1">
        <f t="shared" si="4"/>
        <v>49.8</v>
      </c>
      <c r="P51" s="5">
        <f>ROUND(13*O51-N51-F51,0)</f>
        <v>36</v>
      </c>
      <c r="Q51" s="5">
        <v>150</v>
      </c>
      <c r="R51" s="5">
        <v>250</v>
      </c>
      <c r="S51" s="5">
        <v>700</v>
      </c>
      <c r="T51" s="1"/>
      <c r="U51" s="1">
        <f t="shared" si="23"/>
        <v>20.30120481927711</v>
      </c>
      <c r="V51" s="1">
        <f t="shared" si="6"/>
        <v>12.269076305220885</v>
      </c>
      <c r="W51" s="1">
        <v>92</v>
      </c>
      <c r="X51" s="1">
        <v>31</v>
      </c>
      <c r="Y51" s="1">
        <v>62.2</v>
      </c>
      <c r="Z51" s="1">
        <v>50.4</v>
      </c>
      <c r="AA51" s="1">
        <v>64.8</v>
      </c>
      <c r="AB51" s="1"/>
      <c r="AC51" s="1">
        <f t="shared" si="24"/>
        <v>60</v>
      </c>
      <c r="AD51" s="1">
        <f t="shared" si="7"/>
        <v>100</v>
      </c>
      <c r="AE51" s="1">
        <f t="shared" si="8"/>
        <v>100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1" t="s">
        <v>88</v>
      </c>
      <c r="B52" s="11" t="s">
        <v>31</v>
      </c>
      <c r="C52" s="11"/>
      <c r="D52" s="11">
        <v>11</v>
      </c>
      <c r="E52" s="11">
        <v>11</v>
      </c>
      <c r="F52" s="11"/>
      <c r="G52" s="12">
        <v>0</v>
      </c>
      <c r="H52" s="11" t="e">
        <v>#N/A</v>
      </c>
      <c r="I52" s="11"/>
      <c r="J52" s="11">
        <v>11</v>
      </c>
      <c r="K52" s="11">
        <f t="shared" si="21"/>
        <v>0</v>
      </c>
      <c r="L52" s="11">
        <f t="shared" si="3"/>
        <v>11</v>
      </c>
      <c r="M52" s="11"/>
      <c r="N52" s="11"/>
      <c r="O52" s="11">
        <f t="shared" si="4"/>
        <v>2.2000000000000002</v>
      </c>
      <c r="P52" s="13"/>
      <c r="Q52" s="13"/>
      <c r="R52" s="13"/>
      <c r="S52" s="17">
        <v>300</v>
      </c>
      <c r="T52" s="18"/>
      <c r="U52" s="11">
        <f t="shared" si="5"/>
        <v>0</v>
      </c>
      <c r="V52" s="11">
        <f t="shared" si="6"/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4" t="s">
        <v>46</v>
      </c>
      <c r="AC52" s="11">
        <f>P52*G52</f>
        <v>0</v>
      </c>
      <c r="AD52" s="11">
        <f t="shared" si="7"/>
        <v>0</v>
      </c>
      <c r="AE52" s="1">
        <f t="shared" si="8"/>
        <v>33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1" t="s">
        <v>89</v>
      </c>
      <c r="B53" s="11" t="s">
        <v>31</v>
      </c>
      <c r="C53" s="11"/>
      <c r="D53" s="11">
        <v>16</v>
      </c>
      <c r="E53" s="11">
        <v>16</v>
      </c>
      <c r="F53" s="11"/>
      <c r="G53" s="12">
        <v>0</v>
      </c>
      <c r="H53" s="11" t="e">
        <v>#N/A</v>
      </c>
      <c r="I53" s="11"/>
      <c r="J53" s="11">
        <v>16</v>
      </c>
      <c r="K53" s="11">
        <f t="shared" si="21"/>
        <v>0</v>
      </c>
      <c r="L53" s="11">
        <f t="shared" si="3"/>
        <v>16</v>
      </c>
      <c r="M53" s="11"/>
      <c r="N53" s="11"/>
      <c r="O53" s="11">
        <f t="shared" si="4"/>
        <v>3.2</v>
      </c>
      <c r="P53" s="13"/>
      <c r="Q53" s="13"/>
      <c r="R53" s="13"/>
      <c r="S53" s="17">
        <v>300</v>
      </c>
      <c r="T53" s="18"/>
      <c r="U53" s="11">
        <f t="shared" si="5"/>
        <v>0</v>
      </c>
      <c r="V53" s="11">
        <f t="shared" si="6"/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4" t="s">
        <v>46</v>
      </c>
      <c r="AC53" s="11">
        <f>P53*G53</f>
        <v>0</v>
      </c>
      <c r="AD53" s="11">
        <f t="shared" si="7"/>
        <v>0</v>
      </c>
      <c r="AE53" s="1">
        <f t="shared" si="8"/>
        <v>48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1" t="s">
        <v>90</v>
      </c>
      <c r="B54" s="11" t="s">
        <v>31</v>
      </c>
      <c r="C54" s="11"/>
      <c r="D54" s="11">
        <v>10</v>
      </c>
      <c r="E54" s="11">
        <v>9</v>
      </c>
      <c r="F54" s="11"/>
      <c r="G54" s="12">
        <v>0</v>
      </c>
      <c r="H54" s="11" t="e">
        <v>#N/A</v>
      </c>
      <c r="I54" s="11"/>
      <c r="J54" s="11">
        <v>10</v>
      </c>
      <c r="K54" s="11">
        <f t="shared" si="21"/>
        <v>-1</v>
      </c>
      <c r="L54" s="11">
        <f t="shared" si="3"/>
        <v>9</v>
      </c>
      <c r="M54" s="11"/>
      <c r="N54" s="11"/>
      <c r="O54" s="11">
        <f t="shared" si="4"/>
        <v>1.8</v>
      </c>
      <c r="P54" s="13"/>
      <c r="Q54" s="13"/>
      <c r="R54" s="13"/>
      <c r="S54" s="17">
        <v>300</v>
      </c>
      <c r="T54" s="18"/>
      <c r="U54" s="11">
        <f t="shared" si="5"/>
        <v>0</v>
      </c>
      <c r="V54" s="11">
        <f t="shared" si="6"/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4" t="s">
        <v>46</v>
      </c>
      <c r="AC54" s="11">
        <f>P54*G54</f>
        <v>0</v>
      </c>
      <c r="AD54" s="11">
        <f t="shared" si="7"/>
        <v>0</v>
      </c>
      <c r="AE54" s="1">
        <f t="shared" si="8"/>
        <v>27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91</v>
      </c>
      <c r="B55" s="1" t="s">
        <v>31</v>
      </c>
      <c r="C55" s="1">
        <v>390</v>
      </c>
      <c r="D55" s="1"/>
      <c r="E55" s="1">
        <v>361</v>
      </c>
      <c r="F55" s="1">
        <v>2</v>
      </c>
      <c r="G55" s="6">
        <v>0.4</v>
      </c>
      <c r="H55" s="1">
        <v>60</v>
      </c>
      <c r="I55" s="1"/>
      <c r="J55" s="1">
        <v>362</v>
      </c>
      <c r="K55" s="1">
        <f t="shared" si="21"/>
        <v>-1</v>
      </c>
      <c r="L55" s="1">
        <f t="shared" si="3"/>
        <v>361</v>
      </c>
      <c r="M55" s="1"/>
      <c r="N55" s="1">
        <v>776.2</v>
      </c>
      <c r="O55" s="1">
        <f t="shared" si="4"/>
        <v>72.2</v>
      </c>
      <c r="P55" s="5">
        <f>ROUND(13*O55-N55-F55,0)</f>
        <v>160</v>
      </c>
      <c r="Q55" s="5">
        <v>150</v>
      </c>
      <c r="R55" s="5">
        <v>200</v>
      </c>
      <c r="S55" s="5">
        <v>500</v>
      </c>
      <c r="T55" s="1"/>
      <c r="U55" s="1">
        <f t="shared" ref="U55:U57" si="26">(F55+N55+Q55+R55)/O55</f>
        <v>15.626038781163436</v>
      </c>
      <c r="V55" s="1">
        <f t="shared" si="6"/>
        <v>10.778393351800554</v>
      </c>
      <c r="W55" s="1">
        <v>100.2</v>
      </c>
      <c r="X55" s="1">
        <v>47.6</v>
      </c>
      <c r="Y55" s="1">
        <v>81.400000000000006</v>
      </c>
      <c r="Z55" s="1">
        <v>61.4</v>
      </c>
      <c r="AA55" s="1">
        <v>80</v>
      </c>
      <c r="AB55" s="1"/>
      <c r="AC55" s="1">
        <f>Q55*G55</f>
        <v>60</v>
      </c>
      <c r="AD55" s="1">
        <f t="shared" si="7"/>
        <v>80</v>
      </c>
      <c r="AE55" s="1">
        <f t="shared" si="8"/>
        <v>144.79999999999995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92</v>
      </c>
      <c r="B56" s="1" t="s">
        <v>31</v>
      </c>
      <c r="C56" s="1"/>
      <c r="D56" s="1"/>
      <c r="E56" s="1"/>
      <c r="F56" s="1"/>
      <c r="G56" s="6">
        <v>0.1</v>
      </c>
      <c r="H56" s="1">
        <v>60</v>
      </c>
      <c r="I56" s="1"/>
      <c r="J56" s="1"/>
      <c r="K56" s="1">
        <f t="shared" si="21"/>
        <v>0</v>
      </c>
      <c r="L56" s="1">
        <f t="shared" si="3"/>
        <v>0</v>
      </c>
      <c r="M56" s="1"/>
      <c r="N56" s="1">
        <v>137.19999999999999</v>
      </c>
      <c r="O56" s="1">
        <f t="shared" si="4"/>
        <v>0</v>
      </c>
      <c r="P56" s="5"/>
      <c r="Q56" s="5">
        <f t="shared" ref="Q56" si="27">P56</f>
        <v>0</v>
      </c>
      <c r="R56" s="5"/>
      <c r="S56" s="5"/>
      <c r="T56" s="1"/>
      <c r="U56" s="1" t="e">
        <f t="shared" si="26"/>
        <v>#DIV/0!</v>
      </c>
      <c r="V56" s="1" t="e">
        <f t="shared" si="6"/>
        <v>#DIV/0!</v>
      </c>
      <c r="W56" s="1">
        <v>19.600000000000001</v>
      </c>
      <c r="X56" s="1">
        <v>0</v>
      </c>
      <c r="Y56" s="1">
        <v>0</v>
      </c>
      <c r="Z56" s="1">
        <v>0</v>
      </c>
      <c r="AA56" s="1">
        <v>0</v>
      </c>
      <c r="AB56" s="1" t="s">
        <v>65</v>
      </c>
      <c r="AC56" s="1">
        <f>Q56*G56</f>
        <v>0</v>
      </c>
      <c r="AD56" s="1">
        <f t="shared" si="7"/>
        <v>0</v>
      </c>
      <c r="AE56" s="1">
        <f t="shared" si="8"/>
        <v>-137.19999999999999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93</v>
      </c>
      <c r="B57" s="1" t="s">
        <v>33</v>
      </c>
      <c r="C57" s="1">
        <v>211</v>
      </c>
      <c r="D57" s="1"/>
      <c r="E57" s="1">
        <v>208.922</v>
      </c>
      <c r="F57" s="1"/>
      <c r="G57" s="6">
        <v>1</v>
      </c>
      <c r="H57" s="1">
        <v>60</v>
      </c>
      <c r="I57" s="1"/>
      <c r="J57" s="1">
        <v>226.3</v>
      </c>
      <c r="K57" s="1">
        <f t="shared" si="21"/>
        <v>-17.378000000000014</v>
      </c>
      <c r="L57" s="1">
        <f t="shared" si="3"/>
        <v>208.922</v>
      </c>
      <c r="M57" s="1"/>
      <c r="N57" s="1">
        <v>433.42799999999988</v>
      </c>
      <c r="O57" s="1">
        <f t="shared" si="4"/>
        <v>41.784399999999998</v>
      </c>
      <c r="P57" s="5">
        <f>ROUND(13*O57-N57-F57,0)</f>
        <v>110</v>
      </c>
      <c r="Q57" s="5">
        <v>100</v>
      </c>
      <c r="R57" s="5">
        <v>150</v>
      </c>
      <c r="S57" s="5">
        <v>300</v>
      </c>
      <c r="T57" s="1"/>
      <c r="U57" s="1">
        <f t="shared" si="26"/>
        <v>16.356056327241745</v>
      </c>
      <c r="V57" s="1">
        <f t="shared" si="6"/>
        <v>10.372962158125997</v>
      </c>
      <c r="W57" s="1">
        <v>51.855999999999987</v>
      </c>
      <c r="X57" s="1">
        <v>24.418800000000001</v>
      </c>
      <c r="Y57" s="1">
        <v>42.692</v>
      </c>
      <c r="Z57" s="1">
        <v>24.231400000000001</v>
      </c>
      <c r="AA57" s="1">
        <v>20.89</v>
      </c>
      <c r="AB57" s="1"/>
      <c r="AC57" s="1">
        <f>Q57*G57</f>
        <v>100</v>
      </c>
      <c r="AD57" s="1">
        <f t="shared" si="7"/>
        <v>150</v>
      </c>
      <c r="AE57" s="1">
        <f t="shared" si="8"/>
        <v>83.338000000000079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1" t="s">
        <v>94</v>
      </c>
      <c r="B58" s="11" t="s">
        <v>31</v>
      </c>
      <c r="C58" s="11"/>
      <c r="D58" s="11">
        <v>16</v>
      </c>
      <c r="E58" s="11">
        <v>16</v>
      </c>
      <c r="F58" s="11"/>
      <c r="G58" s="12">
        <v>0</v>
      </c>
      <c r="H58" s="11" t="e">
        <v>#N/A</v>
      </c>
      <c r="I58" s="11"/>
      <c r="J58" s="11">
        <v>16</v>
      </c>
      <c r="K58" s="11">
        <f t="shared" si="21"/>
        <v>0</v>
      </c>
      <c r="L58" s="11">
        <f t="shared" si="3"/>
        <v>16</v>
      </c>
      <c r="M58" s="11"/>
      <c r="N58" s="11"/>
      <c r="O58" s="11">
        <f t="shared" si="4"/>
        <v>3.2</v>
      </c>
      <c r="P58" s="13"/>
      <c r="Q58" s="13"/>
      <c r="R58" s="13"/>
      <c r="S58" s="13"/>
      <c r="T58" s="11"/>
      <c r="U58" s="11">
        <f t="shared" si="5"/>
        <v>0</v>
      </c>
      <c r="V58" s="11">
        <f t="shared" si="6"/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4" t="s">
        <v>46</v>
      </c>
      <c r="AC58" s="11">
        <f>P58*G58</f>
        <v>0</v>
      </c>
      <c r="AD58" s="11">
        <f t="shared" si="7"/>
        <v>0</v>
      </c>
      <c r="AE58" s="1">
        <f t="shared" si="8"/>
        <v>48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95</v>
      </c>
      <c r="B59" s="1" t="s">
        <v>33</v>
      </c>
      <c r="C59" s="1">
        <v>191.1</v>
      </c>
      <c r="D59" s="1">
        <v>309.51400000000001</v>
      </c>
      <c r="E59" s="1">
        <v>274.66800000000001</v>
      </c>
      <c r="F59" s="1">
        <v>221</v>
      </c>
      <c r="G59" s="6">
        <v>1</v>
      </c>
      <c r="H59" s="1">
        <v>45</v>
      </c>
      <c r="I59" s="1"/>
      <c r="J59" s="1">
        <v>274</v>
      </c>
      <c r="K59" s="1">
        <f t="shared" si="21"/>
        <v>0.66800000000000637</v>
      </c>
      <c r="L59" s="1">
        <f t="shared" si="3"/>
        <v>274.66800000000001</v>
      </c>
      <c r="M59" s="1"/>
      <c r="N59" s="1">
        <v>285.88499999999999</v>
      </c>
      <c r="O59" s="1">
        <f t="shared" si="4"/>
        <v>54.933599999999998</v>
      </c>
      <c r="P59" s="5">
        <f>ROUND(13*O59-N59-F59,0)</f>
        <v>207</v>
      </c>
      <c r="Q59" s="5">
        <v>100</v>
      </c>
      <c r="R59" s="5">
        <v>150</v>
      </c>
      <c r="S59" s="5"/>
      <c r="T59" s="1"/>
      <c r="U59" s="1">
        <f t="shared" ref="U59:U61" si="28">(F59+N59+Q59+R59)/O59</f>
        <v>13.778179474856918</v>
      </c>
      <c r="V59" s="1">
        <f t="shared" si="6"/>
        <v>9.2272306930548886</v>
      </c>
      <c r="W59" s="1">
        <v>55.649000000000001</v>
      </c>
      <c r="X59" s="1">
        <v>53.181800000000003</v>
      </c>
      <c r="Y59" s="1">
        <v>50.860799999999998</v>
      </c>
      <c r="Z59" s="1">
        <v>42.206200000000003</v>
      </c>
      <c r="AA59" s="1">
        <v>43.836799999999997</v>
      </c>
      <c r="AB59" s="1"/>
      <c r="AC59" s="1">
        <f>Q59*G59</f>
        <v>100</v>
      </c>
      <c r="AD59" s="1">
        <f t="shared" si="7"/>
        <v>150</v>
      </c>
      <c r="AE59" s="1">
        <f t="shared" si="8"/>
        <v>110.11900000000003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96</v>
      </c>
      <c r="B60" s="1" t="s">
        <v>31</v>
      </c>
      <c r="C60" s="1">
        <v>10</v>
      </c>
      <c r="D60" s="1"/>
      <c r="E60" s="1">
        <v>10</v>
      </c>
      <c r="F60" s="1"/>
      <c r="G60" s="6">
        <v>0.1</v>
      </c>
      <c r="H60" s="1">
        <v>60</v>
      </c>
      <c r="I60" s="1"/>
      <c r="J60" s="1">
        <v>17</v>
      </c>
      <c r="K60" s="1">
        <f t="shared" si="21"/>
        <v>-7</v>
      </c>
      <c r="L60" s="1">
        <f t="shared" si="3"/>
        <v>10</v>
      </c>
      <c r="M60" s="1"/>
      <c r="N60" s="1">
        <v>200</v>
      </c>
      <c r="O60" s="1">
        <f t="shared" si="4"/>
        <v>2</v>
      </c>
      <c r="P60" s="5"/>
      <c r="Q60" s="5">
        <v>80</v>
      </c>
      <c r="R60" s="5"/>
      <c r="S60" s="5">
        <v>150</v>
      </c>
      <c r="T60" s="1"/>
      <c r="U60" s="1">
        <f t="shared" si="28"/>
        <v>140</v>
      </c>
      <c r="V60" s="1">
        <f t="shared" si="6"/>
        <v>100</v>
      </c>
      <c r="W60" s="1">
        <v>18</v>
      </c>
      <c r="X60" s="1">
        <v>0</v>
      </c>
      <c r="Y60" s="1">
        <v>0</v>
      </c>
      <c r="Z60" s="1">
        <v>0</v>
      </c>
      <c r="AA60" s="1">
        <v>0</v>
      </c>
      <c r="AB60" s="1" t="s">
        <v>65</v>
      </c>
      <c r="AC60" s="1">
        <f>Q60*G60</f>
        <v>8</v>
      </c>
      <c r="AD60" s="1">
        <f t="shared" si="7"/>
        <v>0</v>
      </c>
      <c r="AE60" s="1">
        <f t="shared" si="8"/>
        <v>-170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97</v>
      </c>
      <c r="B61" s="1" t="s">
        <v>33</v>
      </c>
      <c r="C61" s="1">
        <v>8</v>
      </c>
      <c r="D61" s="1">
        <v>0.57999999999999996</v>
      </c>
      <c r="E61" s="1">
        <v>5.3719999999999999</v>
      </c>
      <c r="F61" s="1"/>
      <c r="G61" s="6">
        <v>1</v>
      </c>
      <c r="H61" s="1">
        <v>45</v>
      </c>
      <c r="I61" s="1"/>
      <c r="J61" s="1">
        <v>14</v>
      </c>
      <c r="K61" s="1">
        <f t="shared" si="21"/>
        <v>-8.6280000000000001</v>
      </c>
      <c r="L61" s="1">
        <f t="shared" si="3"/>
        <v>5.3719999999999999</v>
      </c>
      <c r="M61" s="1"/>
      <c r="N61" s="1">
        <v>142.4496</v>
      </c>
      <c r="O61" s="1">
        <f t="shared" si="4"/>
        <v>1.0744</v>
      </c>
      <c r="P61" s="5"/>
      <c r="Q61" s="5">
        <f t="shared" ref="Q61" si="29">P61</f>
        <v>0</v>
      </c>
      <c r="R61" s="5"/>
      <c r="S61" s="5"/>
      <c r="T61" s="1"/>
      <c r="U61" s="1">
        <f t="shared" si="28"/>
        <v>132.58525688756515</v>
      </c>
      <c r="V61" s="1">
        <f t="shared" si="6"/>
        <v>132.58525688756515</v>
      </c>
      <c r="W61" s="1">
        <v>17.8062</v>
      </c>
      <c r="X61" s="1">
        <v>2.3199999999999998</v>
      </c>
      <c r="Y61" s="1">
        <v>9.9163999999999994</v>
      </c>
      <c r="Z61" s="1">
        <v>2.9453999999999998</v>
      </c>
      <c r="AA61" s="1">
        <v>6.1807999999999996</v>
      </c>
      <c r="AB61" s="1"/>
      <c r="AC61" s="1">
        <f>Q61*G61</f>
        <v>0</v>
      </c>
      <c r="AD61" s="1">
        <f t="shared" si="7"/>
        <v>0</v>
      </c>
      <c r="AE61" s="1">
        <f t="shared" si="8"/>
        <v>-126.3336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1" t="s">
        <v>98</v>
      </c>
      <c r="B62" s="11" t="s">
        <v>31</v>
      </c>
      <c r="C62" s="11"/>
      <c r="D62" s="11">
        <v>48</v>
      </c>
      <c r="E62" s="11">
        <v>48</v>
      </c>
      <c r="F62" s="11"/>
      <c r="G62" s="12">
        <v>0</v>
      </c>
      <c r="H62" s="11" t="e">
        <v>#N/A</v>
      </c>
      <c r="I62" s="11"/>
      <c r="J62" s="11">
        <v>48</v>
      </c>
      <c r="K62" s="11">
        <f t="shared" si="21"/>
        <v>0</v>
      </c>
      <c r="L62" s="11">
        <f t="shared" si="3"/>
        <v>0</v>
      </c>
      <c r="M62" s="11">
        <v>48</v>
      </c>
      <c r="N62" s="11"/>
      <c r="O62" s="11">
        <f t="shared" si="4"/>
        <v>0</v>
      </c>
      <c r="P62" s="13"/>
      <c r="Q62" s="13"/>
      <c r="R62" s="13"/>
      <c r="S62" s="13"/>
      <c r="T62" s="11"/>
      <c r="U62" s="11" t="e">
        <f t="shared" si="5"/>
        <v>#DIV/0!</v>
      </c>
      <c r="V62" s="11" t="e">
        <f t="shared" si="6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4" t="s">
        <v>46</v>
      </c>
      <c r="AC62" s="11">
        <f>P62*G62</f>
        <v>0</v>
      </c>
      <c r="AD62" s="11">
        <f t="shared" si="7"/>
        <v>0</v>
      </c>
      <c r="AE62" s="1">
        <f t="shared" si="8"/>
        <v>144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99</v>
      </c>
      <c r="B63" s="1" t="s">
        <v>31</v>
      </c>
      <c r="C63" s="1">
        <v>12</v>
      </c>
      <c r="D63" s="1">
        <v>24</v>
      </c>
      <c r="E63" s="1">
        <v>34</v>
      </c>
      <c r="F63" s="1"/>
      <c r="G63" s="6">
        <v>0.09</v>
      </c>
      <c r="H63" s="1">
        <v>60</v>
      </c>
      <c r="I63" s="1"/>
      <c r="J63" s="1">
        <v>55</v>
      </c>
      <c r="K63" s="1">
        <f t="shared" si="21"/>
        <v>-21</v>
      </c>
      <c r="L63" s="1">
        <f t="shared" si="3"/>
        <v>34</v>
      </c>
      <c r="M63" s="1"/>
      <c r="N63" s="1">
        <v>158.19999999999999</v>
      </c>
      <c r="O63" s="1">
        <f t="shared" si="4"/>
        <v>6.8</v>
      </c>
      <c r="P63" s="5"/>
      <c r="Q63" s="5">
        <v>110</v>
      </c>
      <c r="R63" s="5"/>
      <c r="S63" s="5">
        <v>200</v>
      </c>
      <c r="T63" s="1"/>
      <c r="U63" s="1">
        <f>(F63+N63+Q63+R63)/O63</f>
        <v>39.441176470588232</v>
      </c>
      <c r="V63" s="1">
        <f t="shared" si="6"/>
        <v>23.264705882352938</v>
      </c>
      <c r="W63" s="1">
        <v>20.8</v>
      </c>
      <c r="X63" s="1">
        <v>10.199999999999999</v>
      </c>
      <c r="Y63" s="1">
        <v>13</v>
      </c>
      <c r="Z63" s="1">
        <v>11.6</v>
      </c>
      <c r="AA63" s="1">
        <v>21.2</v>
      </c>
      <c r="AB63" s="1"/>
      <c r="AC63" s="1">
        <f>Q63*G63</f>
        <v>9.9</v>
      </c>
      <c r="AD63" s="1">
        <f t="shared" si="7"/>
        <v>0</v>
      </c>
      <c r="AE63" s="1">
        <f t="shared" si="8"/>
        <v>-56.199999999999989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1" t="s">
        <v>100</v>
      </c>
      <c r="B64" s="11" t="s">
        <v>33</v>
      </c>
      <c r="C64" s="11">
        <v>51.4</v>
      </c>
      <c r="D64" s="11"/>
      <c r="E64" s="11">
        <v>21.664000000000001</v>
      </c>
      <c r="F64" s="11">
        <v>29.7</v>
      </c>
      <c r="G64" s="12">
        <v>0</v>
      </c>
      <c r="H64" s="11">
        <v>60</v>
      </c>
      <c r="I64" s="11"/>
      <c r="J64" s="11">
        <v>21.7</v>
      </c>
      <c r="K64" s="11">
        <f t="shared" si="21"/>
        <v>-3.5999999999997812E-2</v>
      </c>
      <c r="L64" s="11">
        <f t="shared" si="3"/>
        <v>21.664000000000001</v>
      </c>
      <c r="M64" s="11"/>
      <c r="N64" s="11"/>
      <c r="O64" s="11">
        <f t="shared" si="4"/>
        <v>4.3328000000000007</v>
      </c>
      <c r="P64" s="13"/>
      <c r="Q64" s="13"/>
      <c r="R64" s="13"/>
      <c r="S64" s="13"/>
      <c r="T64" s="11"/>
      <c r="U64" s="11">
        <f t="shared" si="5"/>
        <v>6.8546898079763654</v>
      </c>
      <c r="V64" s="11">
        <f t="shared" si="6"/>
        <v>6.8546898079763654</v>
      </c>
      <c r="W64" s="11">
        <v>2.9752000000000001</v>
      </c>
      <c r="X64" s="11">
        <v>0.82</v>
      </c>
      <c r="Y64" s="11">
        <v>1.6375999999999999</v>
      </c>
      <c r="Z64" s="11">
        <v>3.278799999999999</v>
      </c>
      <c r="AA64" s="11">
        <v>7.6183999999999994</v>
      </c>
      <c r="AB64" s="11" t="s">
        <v>34</v>
      </c>
      <c r="AC64" s="11">
        <f>P64*G64</f>
        <v>0</v>
      </c>
      <c r="AD64" s="11">
        <f t="shared" si="7"/>
        <v>0</v>
      </c>
      <c r="AE64" s="1">
        <f t="shared" si="8"/>
        <v>35.292000000000002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1" t="s">
        <v>101</v>
      </c>
      <c r="B65" s="11" t="s">
        <v>33</v>
      </c>
      <c r="C65" s="11">
        <v>16.3</v>
      </c>
      <c r="D65" s="11">
        <v>0.08</v>
      </c>
      <c r="E65" s="11">
        <v>16.38</v>
      </c>
      <c r="F65" s="11"/>
      <c r="G65" s="12">
        <v>0</v>
      </c>
      <c r="H65" s="11">
        <v>60</v>
      </c>
      <c r="I65" s="11"/>
      <c r="J65" s="11">
        <v>15.5</v>
      </c>
      <c r="K65" s="11">
        <f t="shared" si="21"/>
        <v>0.87999999999999901</v>
      </c>
      <c r="L65" s="11">
        <f t="shared" si="3"/>
        <v>16.38</v>
      </c>
      <c r="M65" s="11"/>
      <c r="N65" s="11"/>
      <c r="O65" s="11">
        <f t="shared" si="4"/>
        <v>3.2759999999999998</v>
      </c>
      <c r="P65" s="13"/>
      <c r="Q65" s="13"/>
      <c r="R65" s="13"/>
      <c r="S65" s="13"/>
      <c r="T65" s="11"/>
      <c r="U65" s="11">
        <f t="shared" si="5"/>
        <v>0</v>
      </c>
      <c r="V65" s="11">
        <f t="shared" si="6"/>
        <v>0</v>
      </c>
      <c r="W65" s="11">
        <v>5.1756000000000002</v>
      </c>
      <c r="X65" s="11">
        <v>2.4072</v>
      </c>
      <c r="Y65" s="11">
        <v>1.08</v>
      </c>
      <c r="Z65" s="11">
        <v>2.9742000000000002</v>
      </c>
      <c r="AA65" s="11">
        <v>5.3914</v>
      </c>
      <c r="AB65" s="11" t="s">
        <v>34</v>
      </c>
      <c r="AC65" s="11">
        <f>P65*G65</f>
        <v>0</v>
      </c>
      <c r="AD65" s="11">
        <f t="shared" si="7"/>
        <v>0</v>
      </c>
      <c r="AE65" s="1">
        <f t="shared" si="8"/>
        <v>49.14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1" t="s">
        <v>102</v>
      </c>
      <c r="B66" s="11" t="s">
        <v>33</v>
      </c>
      <c r="C66" s="11">
        <v>24.42</v>
      </c>
      <c r="D66" s="11"/>
      <c r="E66" s="11">
        <v>17.667999999999999</v>
      </c>
      <c r="F66" s="11">
        <v>6.74</v>
      </c>
      <c r="G66" s="12">
        <v>0</v>
      </c>
      <c r="H66" s="11">
        <v>60</v>
      </c>
      <c r="I66" s="11"/>
      <c r="J66" s="11">
        <v>15.8</v>
      </c>
      <c r="K66" s="11">
        <f t="shared" si="21"/>
        <v>1.8679999999999986</v>
      </c>
      <c r="L66" s="11">
        <f t="shared" si="3"/>
        <v>17.667999999999999</v>
      </c>
      <c r="M66" s="11"/>
      <c r="N66" s="11"/>
      <c r="O66" s="11">
        <f t="shared" si="4"/>
        <v>3.5335999999999999</v>
      </c>
      <c r="P66" s="13"/>
      <c r="Q66" s="13"/>
      <c r="R66" s="13"/>
      <c r="S66" s="13"/>
      <c r="T66" s="11"/>
      <c r="U66" s="11">
        <f t="shared" si="5"/>
        <v>1.9074032148517095</v>
      </c>
      <c r="V66" s="11">
        <f t="shared" si="6"/>
        <v>1.9074032148517095</v>
      </c>
      <c r="W66" s="11">
        <v>3.2576000000000001</v>
      </c>
      <c r="X66" s="11">
        <v>2.4529999999999998</v>
      </c>
      <c r="Y66" s="11">
        <v>0.27479999999999999</v>
      </c>
      <c r="Z66" s="11">
        <v>0.26800000000000002</v>
      </c>
      <c r="AA66" s="11">
        <v>5.6823999999999986</v>
      </c>
      <c r="AB66" s="11" t="s">
        <v>103</v>
      </c>
      <c r="AC66" s="11">
        <f>P66*G66</f>
        <v>0</v>
      </c>
      <c r="AD66" s="11">
        <f t="shared" si="7"/>
        <v>0</v>
      </c>
      <c r="AE66" s="1">
        <f t="shared" si="8"/>
        <v>46.263999999999996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1" t="s">
        <v>104</v>
      </c>
      <c r="B67" s="11" t="s">
        <v>31</v>
      </c>
      <c r="C67" s="11"/>
      <c r="D67" s="11">
        <v>10</v>
      </c>
      <c r="E67" s="11">
        <v>10</v>
      </c>
      <c r="F67" s="11"/>
      <c r="G67" s="12">
        <v>0</v>
      </c>
      <c r="H67" s="11" t="e">
        <v>#N/A</v>
      </c>
      <c r="I67" s="11"/>
      <c r="J67" s="11">
        <v>10</v>
      </c>
      <c r="K67" s="11">
        <f t="shared" si="21"/>
        <v>0</v>
      </c>
      <c r="L67" s="11">
        <f t="shared" si="3"/>
        <v>10</v>
      </c>
      <c r="M67" s="11"/>
      <c r="N67" s="11"/>
      <c r="O67" s="11">
        <f t="shared" si="4"/>
        <v>2</v>
      </c>
      <c r="P67" s="13"/>
      <c r="Q67" s="13"/>
      <c r="R67" s="13"/>
      <c r="S67" s="13"/>
      <c r="T67" s="11"/>
      <c r="U67" s="11">
        <f t="shared" si="5"/>
        <v>0</v>
      </c>
      <c r="V67" s="11">
        <f t="shared" si="6"/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4" t="s">
        <v>46</v>
      </c>
      <c r="AC67" s="11">
        <f>P67*G67</f>
        <v>0</v>
      </c>
      <c r="AD67" s="11">
        <f t="shared" si="7"/>
        <v>0</v>
      </c>
      <c r="AE67" s="1">
        <f t="shared" si="8"/>
        <v>30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1" t="s">
        <v>105</v>
      </c>
      <c r="B68" s="11" t="s">
        <v>31</v>
      </c>
      <c r="C68" s="11">
        <v>106</v>
      </c>
      <c r="D68" s="11"/>
      <c r="E68" s="11">
        <v>50</v>
      </c>
      <c r="F68" s="11">
        <v>55</v>
      </c>
      <c r="G68" s="12">
        <v>0</v>
      </c>
      <c r="H68" s="11">
        <v>45</v>
      </c>
      <c r="I68" s="11"/>
      <c r="J68" s="11">
        <v>51</v>
      </c>
      <c r="K68" s="11">
        <f t="shared" si="21"/>
        <v>-1</v>
      </c>
      <c r="L68" s="11">
        <f t="shared" si="3"/>
        <v>50</v>
      </c>
      <c r="M68" s="11"/>
      <c r="N68" s="11"/>
      <c r="O68" s="11">
        <f t="shared" si="4"/>
        <v>10</v>
      </c>
      <c r="P68" s="13"/>
      <c r="Q68" s="13"/>
      <c r="R68" s="13"/>
      <c r="S68" s="13"/>
      <c r="T68" s="11"/>
      <c r="U68" s="11">
        <f t="shared" si="5"/>
        <v>5.5</v>
      </c>
      <c r="V68" s="11">
        <f t="shared" si="6"/>
        <v>5.5</v>
      </c>
      <c r="W68" s="11">
        <v>6.4</v>
      </c>
      <c r="X68" s="11">
        <v>7.6</v>
      </c>
      <c r="Y68" s="11">
        <v>7.2</v>
      </c>
      <c r="Z68" s="11">
        <v>4.2</v>
      </c>
      <c r="AA68" s="11">
        <v>18</v>
      </c>
      <c r="AB68" s="11" t="s">
        <v>34</v>
      </c>
      <c r="AC68" s="11">
        <f>P68*G68</f>
        <v>0</v>
      </c>
      <c r="AD68" s="11">
        <f t="shared" si="7"/>
        <v>0</v>
      </c>
      <c r="AE68" s="1">
        <f t="shared" si="8"/>
        <v>95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106</v>
      </c>
      <c r="B69" s="1" t="s">
        <v>33</v>
      </c>
      <c r="C69" s="1">
        <v>80.5</v>
      </c>
      <c r="D69" s="1">
        <v>64.238</v>
      </c>
      <c r="E69" s="1">
        <v>133.988</v>
      </c>
      <c r="F69" s="1"/>
      <c r="G69" s="6">
        <v>1</v>
      </c>
      <c r="H69" s="1">
        <v>45</v>
      </c>
      <c r="I69" s="1"/>
      <c r="J69" s="1">
        <v>195.035</v>
      </c>
      <c r="K69" s="1">
        <f t="shared" ref="K69:K92" si="30">E69-J69</f>
        <v>-61.046999999999997</v>
      </c>
      <c r="L69" s="1">
        <f t="shared" si="3"/>
        <v>58.724000000000004</v>
      </c>
      <c r="M69" s="1">
        <v>75.263999999999996</v>
      </c>
      <c r="N69" s="1">
        <v>311.37779999999998</v>
      </c>
      <c r="O69" s="1">
        <f t="shared" si="4"/>
        <v>11.744800000000001</v>
      </c>
      <c r="P69" s="5"/>
      <c r="Q69" s="5">
        <v>50</v>
      </c>
      <c r="R69" s="5"/>
      <c r="S69" s="5">
        <v>100</v>
      </c>
      <c r="T69" s="1"/>
      <c r="U69" s="1">
        <f t="shared" ref="U69:U73" si="31">(F69+N69+Q69+R69)/O69</f>
        <v>30.769174443157816</v>
      </c>
      <c r="V69" s="1">
        <f t="shared" si="6"/>
        <v>26.51197125536407</v>
      </c>
      <c r="W69" s="1">
        <v>39.159599999999998</v>
      </c>
      <c r="X69" s="1">
        <v>16.7318</v>
      </c>
      <c r="Y69" s="1">
        <v>26.0928</v>
      </c>
      <c r="Z69" s="1">
        <v>18.1708</v>
      </c>
      <c r="AA69" s="1">
        <v>26.787199999999999</v>
      </c>
      <c r="AB69" s="1"/>
      <c r="AC69" s="1">
        <f>Q69*G69</f>
        <v>50</v>
      </c>
      <c r="AD69" s="1">
        <f t="shared" si="7"/>
        <v>0</v>
      </c>
      <c r="AE69" s="1">
        <f t="shared" si="8"/>
        <v>90.586200000000019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107</v>
      </c>
      <c r="B70" s="1" t="s">
        <v>31</v>
      </c>
      <c r="C70" s="1">
        <v>301</v>
      </c>
      <c r="D70" s="1">
        <v>912</v>
      </c>
      <c r="E70" s="1">
        <v>814</v>
      </c>
      <c r="F70" s="1">
        <v>383</v>
      </c>
      <c r="G70" s="6">
        <v>0.28000000000000003</v>
      </c>
      <c r="H70" s="1">
        <v>45</v>
      </c>
      <c r="I70" s="1"/>
      <c r="J70" s="1">
        <v>867</v>
      </c>
      <c r="K70" s="1">
        <f t="shared" si="30"/>
        <v>-53</v>
      </c>
      <c r="L70" s="1">
        <f t="shared" si="3"/>
        <v>654</v>
      </c>
      <c r="M70" s="1">
        <v>160</v>
      </c>
      <c r="N70" s="1">
        <v>700</v>
      </c>
      <c r="O70" s="1">
        <f t="shared" si="4"/>
        <v>130.80000000000001</v>
      </c>
      <c r="P70" s="5">
        <v>520</v>
      </c>
      <c r="Q70" s="5">
        <v>300</v>
      </c>
      <c r="R70" s="5">
        <v>300</v>
      </c>
      <c r="S70" s="5"/>
      <c r="T70" s="1"/>
      <c r="U70" s="1">
        <f>(F70+N70+Q70+R70)/O70</f>
        <v>12.86697247706422</v>
      </c>
      <c r="V70" s="1">
        <f t="shared" si="6"/>
        <v>8.2798165137614674</v>
      </c>
      <c r="W70" s="1">
        <v>106.2</v>
      </c>
      <c r="X70" s="1">
        <v>102.8</v>
      </c>
      <c r="Y70" s="1">
        <v>80</v>
      </c>
      <c r="Z70" s="1">
        <v>14</v>
      </c>
      <c r="AA70" s="1">
        <v>94.4</v>
      </c>
      <c r="AB70" s="1" t="s">
        <v>44</v>
      </c>
      <c r="AC70" s="1">
        <f>Q70*G70</f>
        <v>84.000000000000014</v>
      </c>
      <c r="AD70" s="1">
        <f t="shared" si="7"/>
        <v>84.000000000000014</v>
      </c>
      <c r="AE70" s="1">
        <f t="shared" si="8"/>
        <v>839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108</v>
      </c>
      <c r="B71" s="1" t="s">
        <v>31</v>
      </c>
      <c r="C71" s="1">
        <v>47</v>
      </c>
      <c r="D71" s="1">
        <v>400</v>
      </c>
      <c r="E71" s="1">
        <v>274</v>
      </c>
      <c r="F71" s="1">
        <v>153</v>
      </c>
      <c r="G71" s="6">
        <v>0.28000000000000003</v>
      </c>
      <c r="H71" s="1">
        <v>45</v>
      </c>
      <c r="I71" s="1"/>
      <c r="J71" s="1">
        <v>370</v>
      </c>
      <c r="K71" s="1">
        <f t="shared" si="30"/>
        <v>-96</v>
      </c>
      <c r="L71" s="1">
        <f t="shared" ref="L71:L92" si="32">E71-M71</f>
        <v>154</v>
      </c>
      <c r="M71" s="1">
        <v>120</v>
      </c>
      <c r="N71" s="1">
        <v>479.40000000000009</v>
      </c>
      <c r="O71" s="1">
        <f t="shared" ref="O71:O92" si="33">L71/5</f>
        <v>30.8</v>
      </c>
      <c r="P71" s="5"/>
      <c r="Q71" s="5">
        <f t="shared" ref="Q71" si="34">P71</f>
        <v>0</v>
      </c>
      <c r="R71" s="5"/>
      <c r="S71" s="5"/>
      <c r="T71" s="1"/>
      <c r="U71" s="1">
        <f t="shared" si="31"/>
        <v>20.532467532467535</v>
      </c>
      <c r="V71" s="1">
        <f t="shared" ref="V71:V92" si="35">(F71+N71)/O71</f>
        <v>20.532467532467535</v>
      </c>
      <c r="W71" s="1">
        <v>63.2</v>
      </c>
      <c r="X71" s="1">
        <v>45.8</v>
      </c>
      <c r="Y71" s="1">
        <v>34.4</v>
      </c>
      <c r="Z71" s="1">
        <v>28</v>
      </c>
      <c r="AA71" s="1">
        <v>65.400000000000006</v>
      </c>
      <c r="AB71" s="1"/>
      <c r="AC71" s="1">
        <f>Q71*G71</f>
        <v>0</v>
      </c>
      <c r="AD71" s="1">
        <f t="shared" ref="AD71:AD92" si="36">R71*G71</f>
        <v>0</v>
      </c>
      <c r="AE71" s="1">
        <f t="shared" ref="AE71:AE92" si="37">E71*3-F71-N71-P71</f>
        <v>189.59999999999991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109</v>
      </c>
      <c r="B72" s="1" t="s">
        <v>31</v>
      </c>
      <c r="C72" s="1">
        <v>555</v>
      </c>
      <c r="D72" s="1">
        <v>344</v>
      </c>
      <c r="E72" s="1">
        <v>753</v>
      </c>
      <c r="F72" s="1">
        <v>131</v>
      </c>
      <c r="G72" s="6">
        <v>0.35</v>
      </c>
      <c r="H72" s="1">
        <v>45</v>
      </c>
      <c r="I72" s="1"/>
      <c r="J72" s="1">
        <v>756</v>
      </c>
      <c r="K72" s="1">
        <f t="shared" si="30"/>
        <v>-3</v>
      </c>
      <c r="L72" s="1">
        <f t="shared" si="32"/>
        <v>633</v>
      </c>
      <c r="M72" s="1">
        <v>120</v>
      </c>
      <c r="N72" s="1">
        <v>884.39999999999986</v>
      </c>
      <c r="O72" s="1">
        <f t="shared" si="33"/>
        <v>126.6</v>
      </c>
      <c r="P72" s="5">
        <f>ROUND(13*O72-N72-F72,0)</f>
        <v>630</v>
      </c>
      <c r="Q72" s="5">
        <v>300</v>
      </c>
      <c r="R72" s="5">
        <v>330</v>
      </c>
      <c r="S72" s="5"/>
      <c r="T72" s="1"/>
      <c r="U72" s="1">
        <f t="shared" si="31"/>
        <v>12.996840442338073</v>
      </c>
      <c r="V72" s="1">
        <f t="shared" si="35"/>
        <v>8.0205371248025266</v>
      </c>
      <c r="W72" s="1">
        <v>116.8</v>
      </c>
      <c r="X72" s="1">
        <v>90.4</v>
      </c>
      <c r="Y72" s="1">
        <v>106.6</v>
      </c>
      <c r="Z72" s="1">
        <v>85.8</v>
      </c>
      <c r="AA72" s="1">
        <v>112.4</v>
      </c>
      <c r="AB72" s="1"/>
      <c r="AC72" s="1">
        <f>Q72*G72</f>
        <v>105</v>
      </c>
      <c r="AD72" s="1">
        <f t="shared" si="36"/>
        <v>115.49999999999999</v>
      </c>
      <c r="AE72" s="1">
        <f t="shared" si="37"/>
        <v>613.60000000000014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110</v>
      </c>
      <c r="B73" s="1" t="s">
        <v>31</v>
      </c>
      <c r="C73" s="1">
        <v>98</v>
      </c>
      <c r="D73" s="1">
        <v>602</v>
      </c>
      <c r="E73" s="1">
        <v>325</v>
      </c>
      <c r="F73" s="1">
        <v>339</v>
      </c>
      <c r="G73" s="6">
        <v>0.28000000000000003</v>
      </c>
      <c r="H73" s="1">
        <v>45</v>
      </c>
      <c r="I73" s="1"/>
      <c r="J73" s="1">
        <v>372.4</v>
      </c>
      <c r="K73" s="1">
        <f t="shared" si="30"/>
        <v>-47.399999999999977</v>
      </c>
      <c r="L73" s="1">
        <f t="shared" si="32"/>
        <v>325</v>
      </c>
      <c r="M73" s="1"/>
      <c r="N73" s="1">
        <v>840.60000000000014</v>
      </c>
      <c r="O73" s="1">
        <f t="shared" si="33"/>
        <v>65</v>
      </c>
      <c r="P73" s="5"/>
      <c r="Q73" s="5">
        <v>280</v>
      </c>
      <c r="R73" s="5"/>
      <c r="S73" s="5">
        <v>400</v>
      </c>
      <c r="T73" s="1"/>
      <c r="U73" s="1">
        <f t="shared" si="31"/>
        <v>22.455384615384617</v>
      </c>
      <c r="V73" s="1">
        <f t="shared" si="35"/>
        <v>18.14769230769231</v>
      </c>
      <c r="W73" s="1">
        <v>110.2</v>
      </c>
      <c r="X73" s="1">
        <v>84.6</v>
      </c>
      <c r="Y73" s="1">
        <v>74.8</v>
      </c>
      <c r="Z73" s="1">
        <v>77.2</v>
      </c>
      <c r="AA73" s="1">
        <v>103.4</v>
      </c>
      <c r="AB73" s="1"/>
      <c r="AC73" s="1">
        <f>Q73*G73</f>
        <v>78.400000000000006</v>
      </c>
      <c r="AD73" s="1">
        <f t="shared" si="36"/>
        <v>0</v>
      </c>
      <c r="AE73" s="1">
        <f t="shared" si="37"/>
        <v>-204.60000000000014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1" t="s">
        <v>111</v>
      </c>
      <c r="B74" s="11" t="s">
        <v>31</v>
      </c>
      <c r="C74" s="11"/>
      <c r="D74" s="11">
        <v>48</v>
      </c>
      <c r="E74" s="11">
        <v>48</v>
      </c>
      <c r="F74" s="11"/>
      <c r="G74" s="12">
        <v>0</v>
      </c>
      <c r="H74" s="11" t="e">
        <v>#N/A</v>
      </c>
      <c r="I74" s="11"/>
      <c r="J74" s="11">
        <v>48</v>
      </c>
      <c r="K74" s="11">
        <f t="shared" si="30"/>
        <v>0</v>
      </c>
      <c r="L74" s="11">
        <f t="shared" si="32"/>
        <v>0</v>
      </c>
      <c r="M74" s="11">
        <v>48</v>
      </c>
      <c r="N74" s="11"/>
      <c r="O74" s="11">
        <f t="shared" si="33"/>
        <v>0</v>
      </c>
      <c r="P74" s="13"/>
      <c r="Q74" s="13"/>
      <c r="R74" s="13"/>
      <c r="S74" s="13"/>
      <c r="T74" s="11"/>
      <c r="U74" s="11" t="e">
        <f t="shared" ref="U74:U92" si="38">(F74+N74+P74)/O74</f>
        <v>#DIV/0!</v>
      </c>
      <c r="V74" s="11" t="e">
        <f t="shared" si="35"/>
        <v>#DIV/0!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4" t="s">
        <v>46</v>
      </c>
      <c r="AC74" s="11">
        <f>P74*G74</f>
        <v>0</v>
      </c>
      <c r="AD74" s="11">
        <f t="shared" si="36"/>
        <v>0</v>
      </c>
      <c r="AE74" s="1">
        <f t="shared" si="37"/>
        <v>144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112</v>
      </c>
      <c r="B75" s="1" t="s">
        <v>31</v>
      </c>
      <c r="C75" s="1">
        <v>636</v>
      </c>
      <c r="D75" s="1">
        <v>368</v>
      </c>
      <c r="E75" s="1">
        <v>769</v>
      </c>
      <c r="F75" s="1">
        <v>209</v>
      </c>
      <c r="G75" s="6">
        <v>0.35</v>
      </c>
      <c r="H75" s="1">
        <v>45</v>
      </c>
      <c r="I75" s="1"/>
      <c r="J75" s="1">
        <v>773.4</v>
      </c>
      <c r="K75" s="1">
        <f t="shared" si="30"/>
        <v>-4.3999999999999773</v>
      </c>
      <c r="L75" s="1">
        <f t="shared" si="32"/>
        <v>673</v>
      </c>
      <c r="M75" s="1">
        <v>96</v>
      </c>
      <c r="N75" s="1">
        <v>1244.4000000000001</v>
      </c>
      <c r="O75" s="1">
        <f t="shared" si="33"/>
        <v>134.6</v>
      </c>
      <c r="P75" s="5">
        <f>ROUND(13*O75-N75-F75,0)</f>
        <v>296</v>
      </c>
      <c r="Q75" s="5">
        <f t="shared" ref="Q75:Q80" si="39">P75</f>
        <v>296</v>
      </c>
      <c r="R75" s="5"/>
      <c r="S75" s="5"/>
      <c r="T75" s="1"/>
      <c r="U75" s="1">
        <f t="shared" ref="U75:U81" si="40">(F75+N75+Q75+R75)/O75</f>
        <v>12.997028231797922</v>
      </c>
      <c r="V75" s="1">
        <f t="shared" si="35"/>
        <v>10.797919762258545</v>
      </c>
      <c r="W75" s="1">
        <v>152.80000000000001</v>
      </c>
      <c r="X75" s="1">
        <v>108.6</v>
      </c>
      <c r="Y75" s="1">
        <v>134</v>
      </c>
      <c r="Z75" s="1">
        <v>95</v>
      </c>
      <c r="AA75" s="1">
        <v>133.4</v>
      </c>
      <c r="AB75" s="1"/>
      <c r="AC75" s="1">
        <f t="shared" ref="AC75:AC81" si="41">Q75*G75</f>
        <v>103.6</v>
      </c>
      <c r="AD75" s="1">
        <f t="shared" si="36"/>
        <v>0</v>
      </c>
      <c r="AE75" s="1">
        <f t="shared" si="37"/>
        <v>557.59999999999991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113</v>
      </c>
      <c r="B76" s="1" t="s">
        <v>31</v>
      </c>
      <c r="C76" s="1">
        <v>30</v>
      </c>
      <c r="D76" s="1">
        <v>416</v>
      </c>
      <c r="E76" s="1">
        <v>281</v>
      </c>
      <c r="F76" s="1">
        <v>124</v>
      </c>
      <c r="G76" s="6">
        <v>0.28000000000000003</v>
      </c>
      <c r="H76" s="1">
        <v>45</v>
      </c>
      <c r="I76" s="1"/>
      <c r="J76" s="1">
        <v>360</v>
      </c>
      <c r="K76" s="1">
        <f t="shared" si="30"/>
        <v>-79</v>
      </c>
      <c r="L76" s="1">
        <f t="shared" si="32"/>
        <v>169</v>
      </c>
      <c r="M76" s="1">
        <v>112</v>
      </c>
      <c r="N76" s="1">
        <v>369.80000000000013</v>
      </c>
      <c r="O76" s="1">
        <f t="shared" si="33"/>
        <v>33.799999999999997</v>
      </c>
      <c r="P76" s="5"/>
      <c r="Q76" s="5">
        <f t="shared" si="39"/>
        <v>0</v>
      </c>
      <c r="R76" s="5"/>
      <c r="S76" s="5"/>
      <c r="T76" s="1"/>
      <c r="U76" s="1">
        <f t="shared" si="40"/>
        <v>14.609467455621306</v>
      </c>
      <c r="V76" s="1">
        <f t="shared" si="35"/>
        <v>14.609467455621306</v>
      </c>
      <c r="W76" s="1">
        <v>51.6</v>
      </c>
      <c r="X76" s="1">
        <v>43</v>
      </c>
      <c r="Y76" s="1">
        <v>36.4</v>
      </c>
      <c r="Z76" s="1">
        <v>31.4</v>
      </c>
      <c r="AA76" s="1">
        <v>62.2</v>
      </c>
      <c r="AB76" s="1"/>
      <c r="AC76" s="1">
        <f t="shared" si="41"/>
        <v>0</v>
      </c>
      <c r="AD76" s="1">
        <f t="shared" si="36"/>
        <v>0</v>
      </c>
      <c r="AE76" s="1">
        <f t="shared" si="37"/>
        <v>349.19999999999987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114</v>
      </c>
      <c r="B77" s="1" t="s">
        <v>31</v>
      </c>
      <c r="C77" s="1">
        <v>44</v>
      </c>
      <c r="D77" s="1">
        <v>1040</v>
      </c>
      <c r="E77" s="1">
        <v>512</v>
      </c>
      <c r="F77" s="1">
        <v>521</v>
      </c>
      <c r="G77" s="6">
        <v>0.35</v>
      </c>
      <c r="H77" s="1">
        <v>45</v>
      </c>
      <c r="I77" s="1"/>
      <c r="J77" s="1">
        <v>714</v>
      </c>
      <c r="K77" s="1">
        <f t="shared" si="30"/>
        <v>-202</v>
      </c>
      <c r="L77" s="1">
        <f t="shared" si="32"/>
        <v>416</v>
      </c>
      <c r="M77" s="1">
        <v>96</v>
      </c>
      <c r="N77" s="1">
        <v>785.2</v>
      </c>
      <c r="O77" s="1">
        <f t="shared" si="33"/>
        <v>83.2</v>
      </c>
      <c r="P77" s="5"/>
      <c r="Q77" s="5">
        <v>300</v>
      </c>
      <c r="R77" s="5"/>
      <c r="S77" s="5">
        <v>300</v>
      </c>
      <c r="T77" s="1"/>
      <c r="U77" s="1">
        <f t="shared" si="40"/>
        <v>19.30528846153846</v>
      </c>
      <c r="V77" s="1">
        <f t="shared" si="35"/>
        <v>15.69951923076923</v>
      </c>
      <c r="W77" s="1">
        <v>133.4</v>
      </c>
      <c r="X77" s="1">
        <v>115.8</v>
      </c>
      <c r="Y77" s="1">
        <v>96.6</v>
      </c>
      <c r="Z77" s="1">
        <v>107</v>
      </c>
      <c r="AA77" s="1">
        <v>146.19999999999999</v>
      </c>
      <c r="AB77" s="1"/>
      <c r="AC77" s="1">
        <f t="shared" si="41"/>
        <v>105</v>
      </c>
      <c r="AD77" s="1">
        <f t="shared" si="36"/>
        <v>0</v>
      </c>
      <c r="AE77" s="1">
        <f t="shared" si="37"/>
        <v>229.79999999999995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115</v>
      </c>
      <c r="B78" s="1" t="s">
        <v>31</v>
      </c>
      <c r="C78" s="1">
        <v>155</v>
      </c>
      <c r="D78" s="1">
        <v>200</v>
      </c>
      <c r="E78" s="1">
        <v>248</v>
      </c>
      <c r="F78" s="1">
        <v>107</v>
      </c>
      <c r="G78" s="6">
        <v>0.28000000000000003</v>
      </c>
      <c r="H78" s="1">
        <v>45</v>
      </c>
      <c r="I78" s="1"/>
      <c r="J78" s="1">
        <v>251</v>
      </c>
      <c r="K78" s="1">
        <f t="shared" si="30"/>
        <v>-3</v>
      </c>
      <c r="L78" s="1">
        <f t="shared" si="32"/>
        <v>200</v>
      </c>
      <c r="M78" s="1">
        <v>48</v>
      </c>
      <c r="N78" s="1">
        <v>140</v>
      </c>
      <c r="O78" s="1">
        <f t="shared" si="33"/>
        <v>40</v>
      </c>
      <c r="P78" s="5">
        <f>ROUND(13*O78-N78-F78,0)</f>
        <v>273</v>
      </c>
      <c r="Q78" s="5">
        <f t="shared" si="39"/>
        <v>273</v>
      </c>
      <c r="R78" s="5"/>
      <c r="S78" s="5"/>
      <c r="T78" s="1"/>
      <c r="U78" s="1">
        <f t="shared" si="40"/>
        <v>13</v>
      </c>
      <c r="V78" s="1">
        <f t="shared" si="35"/>
        <v>6.1749999999999998</v>
      </c>
      <c r="W78" s="1">
        <v>27.4</v>
      </c>
      <c r="X78" s="1">
        <v>31.4</v>
      </c>
      <c r="Y78" s="1">
        <v>17.2</v>
      </c>
      <c r="Z78" s="1">
        <v>35.799999999999997</v>
      </c>
      <c r="AA78" s="1">
        <v>24.8</v>
      </c>
      <c r="AB78" s="1"/>
      <c r="AC78" s="1">
        <f t="shared" si="41"/>
        <v>76.440000000000012</v>
      </c>
      <c r="AD78" s="1">
        <f t="shared" si="36"/>
        <v>0</v>
      </c>
      <c r="AE78" s="1">
        <f t="shared" si="37"/>
        <v>224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116</v>
      </c>
      <c r="B79" s="1" t="s">
        <v>31</v>
      </c>
      <c r="C79" s="1">
        <v>8</v>
      </c>
      <c r="D79" s="1"/>
      <c r="E79" s="1">
        <v>7</v>
      </c>
      <c r="F79" s="1">
        <v>1</v>
      </c>
      <c r="G79" s="6">
        <v>0.5</v>
      </c>
      <c r="H79" s="1">
        <v>45</v>
      </c>
      <c r="I79" s="1"/>
      <c r="J79" s="1">
        <v>31</v>
      </c>
      <c r="K79" s="1">
        <f t="shared" si="30"/>
        <v>-24</v>
      </c>
      <c r="L79" s="1">
        <f t="shared" si="32"/>
        <v>7</v>
      </c>
      <c r="M79" s="1"/>
      <c r="N79" s="1">
        <v>201.4</v>
      </c>
      <c r="O79" s="1">
        <f t="shared" si="33"/>
        <v>1.4</v>
      </c>
      <c r="P79" s="5"/>
      <c r="Q79" s="5">
        <f t="shared" si="39"/>
        <v>0</v>
      </c>
      <c r="R79" s="5"/>
      <c r="S79" s="5"/>
      <c r="T79" s="1"/>
      <c r="U79" s="1">
        <f t="shared" si="40"/>
        <v>144.57142857142858</v>
      </c>
      <c r="V79" s="1">
        <f t="shared" si="35"/>
        <v>144.57142857142858</v>
      </c>
      <c r="W79" s="1">
        <v>29.2</v>
      </c>
      <c r="X79" s="1">
        <v>10.8</v>
      </c>
      <c r="Y79" s="1">
        <v>25.2</v>
      </c>
      <c r="Z79" s="1">
        <v>17.600000000000001</v>
      </c>
      <c r="AA79" s="1">
        <v>20.8</v>
      </c>
      <c r="AB79" s="1"/>
      <c r="AC79" s="1">
        <f t="shared" si="41"/>
        <v>0</v>
      </c>
      <c r="AD79" s="1">
        <f t="shared" si="36"/>
        <v>0</v>
      </c>
      <c r="AE79" s="1">
        <f t="shared" si="37"/>
        <v>-181.4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117</v>
      </c>
      <c r="B80" s="1" t="s">
        <v>31</v>
      </c>
      <c r="C80" s="1">
        <v>760</v>
      </c>
      <c r="D80" s="1">
        <v>12</v>
      </c>
      <c r="E80" s="15">
        <f>623+E91</f>
        <v>746</v>
      </c>
      <c r="F80" s="1"/>
      <c r="G80" s="6">
        <v>0.41</v>
      </c>
      <c r="H80" s="1">
        <v>45</v>
      </c>
      <c r="I80" s="1"/>
      <c r="J80" s="1">
        <v>654</v>
      </c>
      <c r="K80" s="1">
        <f t="shared" si="30"/>
        <v>92</v>
      </c>
      <c r="L80" s="1">
        <f t="shared" si="32"/>
        <v>746</v>
      </c>
      <c r="M80" s="1"/>
      <c r="N80" s="1">
        <v>1432.8</v>
      </c>
      <c r="O80" s="1">
        <f t="shared" si="33"/>
        <v>149.19999999999999</v>
      </c>
      <c r="P80" s="5">
        <f>ROUND(13*O80-N80-F80,0)</f>
        <v>507</v>
      </c>
      <c r="Q80" s="5">
        <f t="shared" si="39"/>
        <v>507</v>
      </c>
      <c r="R80" s="5"/>
      <c r="S80" s="5"/>
      <c r="T80" s="1"/>
      <c r="U80" s="1">
        <f t="shared" si="40"/>
        <v>13.001340482573728</v>
      </c>
      <c r="V80" s="1">
        <f t="shared" si="35"/>
        <v>9.6032171581769443</v>
      </c>
      <c r="W80" s="1">
        <v>180.8</v>
      </c>
      <c r="X80" s="1">
        <v>95.4</v>
      </c>
      <c r="Y80" s="1">
        <v>158</v>
      </c>
      <c r="Z80" s="1">
        <v>111.4</v>
      </c>
      <c r="AA80" s="1">
        <v>119.2</v>
      </c>
      <c r="AB80" s="1"/>
      <c r="AC80" s="1">
        <f t="shared" si="41"/>
        <v>207.86999999999998</v>
      </c>
      <c r="AD80" s="1">
        <f t="shared" si="36"/>
        <v>0</v>
      </c>
      <c r="AE80" s="1">
        <f t="shared" si="37"/>
        <v>298.20000000000005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118</v>
      </c>
      <c r="B81" s="1" t="s">
        <v>31</v>
      </c>
      <c r="C81" s="1"/>
      <c r="D81" s="1"/>
      <c r="E81" s="1"/>
      <c r="F81" s="1"/>
      <c r="G81" s="6">
        <v>0.41</v>
      </c>
      <c r="H81" s="1">
        <v>45</v>
      </c>
      <c r="I81" s="1"/>
      <c r="J81" s="1"/>
      <c r="K81" s="1">
        <f t="shared" si="30"/>
        <v>0</v>
      </c>
      <c r="L81" s="1">
        <f t="shared" si="32"/>
        <v>0</v>
      </c>
      <c r="M81" s="1"/>
      <c r="N81" s="1">
        <v>270</v>
      </c>
      <c r="O81" s="1">
        <f t="shared" si="33"/>
        <v>0</v>
      </c>
      <c r="P81" s="5"/>
      <c r="Q81" s="5">
        <v>150</v>
      </c>
      <c r="R81" s="5"/>
      <c r="S81" s="5">
        <v>270</v>
      </c>
      <c r="T81" s="1"/>
      <c r="U81" s="1" t="e">
        <f t="shared" si="40"/>
        <v>#DIV/0!</v>
      </c>
      <c r="V81" s="1" t="e">
        <f t="shared" si="35"/>
        <v>#DIV/0!</v>
      </c>
      <c r="W81" s="1">
        <v>21.2</v>
      </c>
      <c r="X81" s="1">
        <v>0</v>
      </c>
      <c r="Y81" s="1">
        <v>0</v>
      </c>
      <c r="Z81" s="1">
        <v>0</v>
      </c>
      <c r="AA81" s="1">
        <v>0</v>
      </c>
      <c r="AB81" s="1" t="s">
        <v>65</v>
      </c>
      <c r="AC81" s="1">
        <f t="shared" si="41"/>
        <v>61.499999999999993</v>
      </c>
      <c r="AD81" s="1">
        <f t="shared" si="36"/>
        <v>0</v>
      </c>
      <c r="AE81" s="1">
        <f t="shared" si="37"/>
        <v>-270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1" t="s">
        <v>119</v>
      </c>
      <c r="B82" s="11" t="s">
        <v>31</v>
      </c>
      <c r="C82" s="11">
        <v>6</v>
      </c>
      <c r="D82" s="11"/>
      <c r="E82" s="11">
        <v>5</v>
      </c>
      <c r="F82" s="11"/>
      <c r="G82" s="12">
        <v>0</v>
      </c>
      <c r="H82" s="11">
        <v>45</v>
      </c>
      <c r="I82" s="11"/>
      <c r="J82" s="11">
        <v>22</v>
      </c>
      <c r="K82" s="11">
        <f t="shared" si="30"/>
        <v>-17</v>
      </c>
      <c r="L82" s="11">
        <f t="shared" si="32"/>
        <v>5</v>
      </c>
      <c r="M82" s="11"/>
      <c r="N82" s="11"/>
      <c r="O82" s="11">
        <f t="shared" si="33"/>
        <v>1</v>
      </c>
      <c r="P82" s="13"/>
      <c r="Q82" s="13"/>
      <c r="R82" s="13"/>
      <c r="S82" s="13"/>
      <c r="T82" s="11"/>
      <c r="U82" s="11">
        <f t="shared" si="38"/>
        <v>0</v>
      </c>
      <c r="V82" s="11">
        <f t="shared" si="35"/>
        <v>0</v>
      </c>
      <c r="W82" s="11">
        <v>12.6</v>
      </c>
      <c r="X82" s="11">
        <v>2.6</v>
      </c>
      <c r="Y82" s="11">
        <v>5.2</v>
      </c>
      <c r="Z82" s="11">
        <v>3</v>
      </c>
      <c r="AA82" s="11">
        <v>9.4</v>
      </c>
      <c r="AB82" s="11" t="s">
        <v>34</v>
      </c>
      <c r="AC82" s="11">
        <f>P82*G82</f>
        <v>0</v>
      </c>
      <c r="AD82" s="11">
        <f t="shared" si="36"/>
        <v>0</v>
      </c>
      <c r="AE82" s="1">
        <f t="shared" si="37"/>
        <v>15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120</v>
      </c>
      <c r="B83" s="1" t="s">
        <v>31</v>
      </c>
      <c r="C83" s="1">
        <v>101</v>
      </c>
      <c r="D83" s="1"/>
      <c r="E83" s="1">
        <v>95</v>
      </c>
      <c r="F83" s="1"/>
      <c r="G83" s="6">
        <v>0.41</v>
      </c>
      <c r="H83" s="1">
        <v>45</v>
      </c>
      <c r="I83" s="1"/>
      <c r="J83" s="1">
        <v>123</v>
      </c>
      <c r="K83" s="1">
        <f t="shared" si="30"/>
        <v>-28</v>
      </c>
      <c r="L83" s="1">
        <f t="shared" si="32"/>
        <v>95</v>
      </c>
      <c r="M83" s="1"/>
      <c r="N83" s="1">
        <v>382.2</v>
      </c>
      <c r="O83" s="1">
        <f t="shared" si="33"/>
        <v>19</v>
      </c>
      <c r="P83" s="5"/>
      <c r="Q83" s="5">
        <f t="shared" ref="Q83:Q86" si="42">P83</f>
        <v>0</v>
      </c>
      <c r="R83" s="5"/>
      <c r="S83" s="5"/>
      <c r="T83" s="1"/>
      <c r="U83" s="1">
        <f t="shared" ref="U83:U90" si="43">(F83+N83+Q83+R83)/O83</f>
        <v>20.11578947368421</v>
      </c>
      <c r="V83" s="1">
        <f t="shared" si="35"/>
        <v>20.11578947368421</v>
      </c>
      <c r="W83" s="1">
        <v>45.8</v>
      </c>
      <c r="X83" s="1">
        <v>20.8</v>
      </c>
      <c r="Y83" s="1">
        <v>28.8</v>
      </c>
      <c r="Z83" s="1">
        <v>15.4</v>
      </c>
      <c r="AA83" s="1">
        <v>43.6</v>
      </c>
      <c r="AB83" s="1"/>
      <c r="AC83" s="1">
        <f t="shared" ref="AC83:AC90" si="44">Q83*G83</f>
        <v>0</v>
      </c>
      <c r="AD83" s="1">
        <f t="shared" si="36"/>
        <v>0</v>
      </c>
      <c r="AE83" s="1">
        <f t="shared" si="37"/>
        <v>-97.199999999999989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121</v>
      </c>
      <c r="B84" s="1" t="s">
        <v>31</v>
      </c>
      <c r="C84" s="1"/>
      <c r="D84" s="1"/>
      <c r="E84" s="1"/>
      <c r="F84" s="1"/>
      <c r="G84" s="6">
        <v>0.4</v>
      </c>
      <c r="H84" s="1">
        <v>60</v>
      </c>
      <c r="I84" s="1"/>
      <c r="J84" s="1"/>
      <c r="K84" s="1">
        <f t="shared" si="30"/>
        <v>0</v>
      </c>
      <c r="L84" s="1">
        <f t="shared" si="32"/>
        <v>0</v>
      </c>
      <c r="M84" s="1"/>
      <c r="N84" s="1">
        <v>280</v>
      </c>
      <c r="O84" s="1">
        <f t="shared" si="33"/>
        <v>0</v>
      </c>
      <c r="P84" s="5"/>
      <c r="Q84" s="5">
        <v>150</v>
      </c>
      <c r="R84" s="5"/>
      <c r="S84" s="5">
        <v>200</v>
      </c>
      <c r="T84" s="1"/>
      <c r="U84" s="1" t="e">
        <f t="shared" si="43"/>
        <v>#DIV/0!</v>
      </c>
      <c r="V84" s="1" t="e">
        <f t="shared" si="35"/>
        <v>#DIV/0!</v>
      </c>
      <c r="W84" s="1">
        <v>18</v>
      </c>
      <c r="X84" s="1">
        <v>4</v>
      </c>
      <c r="Y84" s="1">
        <v>10</v>
      </c>
      <c r="Z84" s="1">
        <v>0</v>
      </c>
      <c r="AA84" s="1">
        <v>5.8</v>
      </c>
      <c r="AB84" s="1" t="s">
        <v>122</v>
      </c>
      <c r="AC84" s="1">
        <f t="shared" si="44"/>
        <v>60</v>
      </c>
      <c r="AD84" s="1">
        <f t="shared" si="36"/>
        <v>0</v>
      </c>
      <c r="AE84" s="1">
        <f t="shared" si="37"/>
        <v>-280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123</v>
      </c>
      <c r="B85" s="1" t="s">
        <v>33</v>
      </c>
      <c r="C85" s="1">
        <v>146.6</v>
      </c>
      <c r="D85" s="1">
        <v>395.536</v>
      </c>
      <c r="E85" s="1">
        <v>295.01600000000002</v>
      </c>
      <c r="F85" s="1">
        <v>247.1</v>
      </c>
      <c r="G85" s="6">
        <v>1</v>
      </c>
      <c r="H85" s="1">
        <v>60</v>
      </c>
      <c r="I85" s="1"/>
      <c r="J85" s="1">
        <v>315.04000000000002</v>
      </c>
      <c r="K85" s="1">
        <f t="shared" si="30"/>
        <v>-20.024000000000001</v>
      </c>
      <c r="L85" s="1">
        <f t="shared" si="32"/>
        <v>234.76600000000002</v>
      </c>
      <c r="M85" s="1">
        <v>60.25</v>
      </c>
      <c r="N85" s="1">
        <v>158.79859999999999</v>
      </c>
      <c r="O85" s="1">
        <f t="shared" si="33"/>
        <v>46.953200000000002</v>
      </c>
      <c r="P85" s="19">
        <f>ROUND(13*O85-N85-F85,0)</f>
        <v>204</v>
      </c>
      <c r="Q85" s="5">
        <v>100</v>
      </c>
      <c r="R85" s="5"/>
      <c r="S85" s="19">
        <v>100</v>
      </c>
      <c r="T85" s="20"/>
      <c r="U85" s="1">
        <f t="shared" si="43"/>
        <v>10.77452867962141</v>
      </c>
      <c r="V85" s="1">
        <f t="shared" si="35"/>
        <v>8.6447483877563176</v>
      </c>
      <c r="W85" s="1">
        <v>46.402200000000001</v>
      </c>
      <c r="X85" s="1">
        <v>50.392800000000001</v>
      </c>
      <c r="Y85" s="1">
        <v>45.085999999999999</v>
      </c>
      <c r="Z85" s="1">
        <v>9.3604000000000021</v>
      </c>
      <c r="AA85" s="1">
        <v>50.205399999999997</v>
      </c>
      <c r="AB85" s="1"/>
      <c r="AC85" s="1">
        <f t="shared" si="44"/>
        <v>100</v>
      </c>
      <c r="AD85" s="1">
        <f t="shared" si="36"/>
        <v>0</v>
      </c>
      <c r="AE85" s="1">
        <f t="shared" si="37"/>
        <v>275.14940000000001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124</v>
      </c>
      <c r="B86" s="1" t="s">
        <v>33</v>
      </c>
      <c r="C86" s="1"/>
      <c r="D86" s="1"/>
      <c r="E86" s="1"/>
      <c r="F86" s="1"/>
      <c r="G86" s="6">
        <v>1</v>
      </c>
      <c r="H86" s="1" t="e">
        <v>#N/A</v>
      </c>
      <c r="I86" s="1"/>
      <c r="J86" s="1"/>
      <c r="K86" s="1">
        <f t="shared" si="30"/>
        <v>0</v>
      </c>
      <c r="L86" s="1">
        <f t="shared" si="32"/>
        <v>0</v>
      </c>
      <c r="M86" s="1"/>
      <c r="N86" s="1">
        <v>200</v>
      </c>
      <c r="O86" s="1">
        <f t="shared" si="33"/>
        <v>0</v>
      </c>
      <c r="P86" s="5"/>
      <c r="Q86" s="5">
        <f t="shared" si="42"/>
        <v>0</v>
      </c>
      <c r="R86" s="5"/>
      <c r="S86" s="5"/>
      <c r="T86" s="1"/>
      <c r="U86" s="1" t="e">
        <f t="shared" si="43"/>
        <v>#DIV/0!</v>
      </c>
      <c r="V86" s="1" t="e">
        <f t="shared" si="35"/>
        <v>#DIV/0!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 t="s">
        <v>65</v>
      </c>
      <c r="AC86" s="1">
        <f t="shared" si="44"/>
        <v>0</v>
      </c>
      <c r="AD86" s="1">
        <f t="shared" si="36"/>
        <v>0</v>
      </c>
      <c r="AE86" s="1">
        <f t="shared" si="37"/>
        <v>-200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125</v>
      </c>
      <c r="B87" s="1" t="s">
        <v>31</v>
      </c>
      <c r="C87" s="1"/>
      <c r="D87" s="1"/>
      <c r="E87" s="1"/>
      <c r="F87" s="1"/>
      <c r="G87" s="6">
        <v>0.35</v>
      </c>
      <c r="H87" s="1">
        <v>45</v>
      </c>
      <c r="I87" s="1"/>
      <c r="J87" s="1"/>
      <c r="K87" s="1">
        <f t="shared" si="30"/>
        <v>0</v>
      </c>
      <c r="L87" s="1">
        <f t="shared" si="32"/>
        <v>0</v>
      </c>
      <c r="M87" s="1"/>
      <c r="N87" s="1">
        <v>280</v>
      </c>
      <c r="O87" s="1">
        <f t="shared" si="33"/>
        <v>0</v>
      </c>
      <c r="P87" s="5"/>
      <c r="Q87" s="5">
        <v>100</v>
      </c>
      <c r="R87" s="5"/>
      <c r="S87" s="5">
        <v>200</v>
      </c>
      <c r="T87" s="1"/>
      <c r="U87" s="1" t="e">
        <f t="shared" si="43"/>
        <v>#DIV/0!</v>
      </c>
      <c r="V87" s="1" t="e">
        <f t="shared" si="35"/>
        <v>#DIV/0!</v>
      </c>
      <c r="W87" s="1">
        <v>19.2</v>
      </c>
      <c r="X87" s="1">
        <v>0</v>
      </c>
      <c r="Y87" s="1">
        <v>0</v>
      </c>
      <c r="Z87" s="1">
        <v>0</v>
      </c>
      <c r="AA87" s="1">
        <v>0</v>
      </c>
      <c r="AB87" s="1" t="s">
        <v>126</v>
      </c>
      <c r="AC87" s="1">
        <f t="shared" si="44"/>
        <v>35</v>
      </c>
      <c r="AD87" s="1">
        <f t="shared" si="36"/>
        <v>0</v>
      </c>
      <c r="AE87" s="1">
        <f t="shared" si="37"/>
        <v>-280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127</v>
      </c>
      <c r="B88" s="1" t="s">
        <v>31</v>
      </c>
      <c r="C88" s="1"/>
      <c r="D88" s="1"/>
      <c r="E88" s="1"/>
      <c r="F88" s="1"/>
      <c r="G88" s="6">
        <v>0.4</v>
      </c>
      <c r="H88" s="1">
        <v>45</v>
      </c>
      <c r="I88" s="1"/>
      <c r="J88" s="1"/>
      <c r="K88" s="1">
        <f t="shared" si="30"/>
        <v>0</v>
      </c>
      <c r="L88" s="1">
        <f t="shared" si="32"/>
        <v>0</v>
      </c>
      <c r="M88" s="1"/>
      <c r="N88" s="1">
        <v>280</v>
      </c>
      <c r="O88" s="1">
        <f t="shared" si="33"/>
        <v>0</v>
      </c>
      <c r="P88" s="5"/>
      <c r="Q88" s="5">
        <v>100</v>
      </c>
      <c r="R88" s="5"/>
      <c r="S88" s="5">
        <v>200</v>
      </c>
      <c r="T88" s="1"/>
      <c r="U88" s="1" t="e">
        <f t="shared" si="43"/>
        <v>#DIV/0!</v>
      </c>
      <c r="V88" s="1" t="e">
        <f t="shared" si="35"/>
        <v>#DIV/0!</v>
      </c>
      <c r="W88" s="1">
        <v>20</v>
      </c>
      <c r="X88" s="1">
        <v>0</v>
      </c>
      <c r="Y88" s="1">
        <v>0</v>
      </c>
      <c r="Z88" s="1">
        <v>0</v>
      </c>
      <c r="AA88" s="1">
        <v>0</v>
      </c>
      <c r="AB88" s="1" t="s">
        <v>126</v>
      </c>
      <c r="AC88" s="1">
        <f t="shared" si="44"/>
        <v>40</v>
      </c>
      <c r="AD88" s="1">
        <f t="shared" si="36"/>
        <v>0</v>
      </c>
      <c r="AE88" s="1">
        <f t="shared" si="37"/>
        <v>-280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128</v>
      </c>
      <c r="B89" s="1" t="s">
        <v>31</v>
      </c>
      <c r="C89" s="1"/>
      <c r="D89" s="1"/>
      <c r="E89" s="1"/>
      <c r="F89" s="1"/>
      <c r="G89" s="6">
        <v>0.16</v>
      </c>
      <c r="H89" s="1">
        <v>30</v>
      </c>
      <c r="I89" s="1"/>
      <c r="J89" s="1">
        <v>3</v>
      </c>
      <c r="K89" s="1">
        <f t="shared" si="30"/>
        <v>-3</v>
      </c>
      <c r="L89" s="1">
        <f t="shared" si="32"/>
        <v>0</v>
      </c>
      <c r="M89" s="1"/>
      <c r="N89" s="1">
        <v>300</v>
      </c>
      <c r="O89" s="1">
        <f t="shared" si="33"/>
        <v>0</v>
      </c>
      <c r="P89" s="5"/>
      <c r="Q89" s="5">
        <v>50</v>
      </c>
      <c r="R89" s="5"/>
      <c r="S89" s="5">
        <v>200</v>
      </c>
      <c r="T89" s="1"/>
      <c r="U89" s="1" t="e">
        <f t="shared" si="43"/>
        <v>#DIV/0!</v>
      </c>
      <c r="V89" s="1" t="e">
        <f t="shared" si="35"/>
        <v>#DIV/0!</v>
      </c>
      <c r="W89" s="1">
        <v>18.600000000000001</v>
      </c>
      <c r="X89" s="1">
        <v>0</v>
      </c>
      <c r="Y89" s="1">
        <v>0</v>
      </c>
      <c r="Z89" s="1">
        <v>0</v>
      </c>
      <c r="AA89" s="1">
        <v>0</v>
      </c>
      <c r="AB89" s="1" t="s">
        <v>126</v>
      </c>
      <c r="AC89" s="1">
        <f t="shared" si="44"/>
        <v>8</v>
      </c>
      <c r="AD89" s="1">
        <f t="shared" si="36"/>
        <v>0</v>
      </c>
      <c r="AE89" s="1">
        <f t="shared" si="37"/>
        <v>-300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0" t="s">
        <v>129</v>
      </c>
      <c r="B90" s="1" t="s">
        <v>31</v>
      </c>
      <c r="C90" s="1"/>
      <c r="D90" s="1"/>
      <c r="E90" s="1"/>
      <c r="F90" s="1"/>
      <c r="G90" s="6">
        <v>0.36</v>
      </c>
      <c r="H90" s="1" t="e">
        <v>#N/A</v>
      </c>
      <c r="I90" s="1"/>
      <c r="J90" s="1"/>
      <c r="K90" s="1">
        <f t="shared" si="30"/>
        <v>0</v>
      </c>
      <c r="L90" s="1">
        <f t="shared" si="32"/>
        <v>0</v>
      </c>
      <c r="M90" s="1"/>
      <c r="N90" s="1">
        <v>100</v>
      </c>
      <c r="O90" s="1">
        <f t="shared" si="33"/>
        <v>0</v>
      </c>
      <c r="P90" s="5"/>
      <c r="Q90" s="5">
        <v>100</v>
      </c>
      <c r="R90" s="5"/>
      <c r="S90" s="5">
        <v>200</v>
      </c>
      <c r="T90" s="1"/>
      <c r="U90" s="1" t="e">
        <f t="shared" si="43"/>
        <v>#DIV/0!</v>
      </c>
      <c r="V90" s="1" t="e">
        <f t="shared" si="35"/>
        <v>#DIV/0!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0" t="s">
        <v>132</v>
      </c>
      <c r="AC90" s="1">
        <f t="shared" si="44"/>
        <v>36</v>
      </c>
      <c r="AD90" s="1">
        <f t="shared" si="36"/>
        <v>0</v>
      </c>
      <c r="AE90" s="1">
        <f t="shared" si="37"/>
        <v>-100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0" t="s">
        <v>130</v>
      </c>
      <c r="B91" s="1" t="s">
        <v>31</v>
      </c>
      <c r="C91" s="1"/>
      <c r="D91" s="1">
        <v>123</v>
      </c>
      <c r="E91" s="15">
        <v>123</v>
      </c>
      <c r="F91" s="1"/>
      <c r="G91" s="6">
        <v>0</v>
      </c>
      <c r="H91" s="1" t="e">
        <v>#N/A</v>
      </c>
      <c r="I91" s="1"/>
      <c r="J91" s="1">
        <v>117</v>
      </c>
      <c r="K91" s="1">
        <f t="shared" si="30"/>
        <v>6</v>
      </c>
      <c r="L91" s="1">
        <f t="shared" si="32"/>
        <v>83</v>
      </c>
      <c r="M91" s="1">
        <v>40</v>
      </c>
      <c r="N91" s="1"/>
      <c r="O91" s="1">
        <f t="shared" si="33"/>
        <v>16.600000000000001</v>
      </c>
      <c r="P91" s="5"/>
      <c r="Q91" s="5"/>
      <c r="R91" s="5"/>
      <c r="S91" s="5"/>
      <c r="T91" s="1"/>
      <c r="U91" s="1">
        <f t="shared" si="38"/>
        <v>0</v>
      </c>
      <c r="V91" s="1">
        <f t="shared" si="35"/>
        <v>0</v>
      </c>
      <c r="W91" s="1">
        <v>24.2</v>
      </c>
      <c r="X91" s="1">
        <v>27.8</v>
      </c>
      <c r="Y91" s="1">
        <v>17</v>
      </c>
      <c r="Z91" s="1">
        <v>11.4</v>
      </c>
      <c r="AA91" s="1">
        <v>15.6</v>
      </c>
      <c r="AB91" s="1"/>
      <c r="AC91" s="1">
        <f>P91*G91</f>
        <v>0</v>
      </c>
      <c r="AD91" s="1">
        <f t="shared" si="36"/>
        <v>0</v>
      </c>
      <c r="AE91" s="1">
        <f t="shared" si="37"/>
        <v>369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0" t="s">
        <v>131</v>
      </c>
      <c r="B92" s="1" t="s">
        <v>33</v>
      </c>
      <c r="C92" s="1"/>
      <c r="D92" s="1">
        <v>193.316</v>
      </c>
      <c r="E92" s="15">
        <v>193.316</v>
      </c>
      <c r="F92" s="1"/>
      <c r="G92" s="6">
        <v>0</v>
      </c>
      <c r="H92" s="1" t="e">
        <v>#N/A</v>
      </c>
      <c r="I92" s="1"/>
      <c r="J92" s="1">
        <v>220</v>
      </c>
      <c r="K92" s="1">
        <f t="shared" si="30"/>
        <v>-26.683999999999997</v>
      </c>
      <c r="L92" s="1">
        <f t="shared" si="32"/>
        <v>31.616000000000014</v>
      </c>
      <c r="M92" s="1">
        <v>161.69999999999999</v>
      </c>
      <c r="N92" s="1"/>
      <c r="O92" s="1">
        <f t="shared" si="33"/>
        <v>6.3232000000000026</v>
      </c>
      <c r="P92" s="5"/>
      <c r="Q92" s="5"/>
      <c r="R92" s="5"/>
      <c r="S92" s="5"/>
      <c r="T92" s="1"/>
      <c r="U92" s="1">
        <f t="shared" si="38"/>
        <v>0</v>
      </c>
      <c r="V92" s="1">
        <f t="shared" si="35"/>
        <v>0</v>
      </c>
      <c r="W92" s="1">
        <v>11.7</v>
      </c>
      <c r="X92" s="1">
        <v>26.1236</v>
      </c>
      <c r="Y92" s="1">
        <v>18.2194</v>
      </c>
      <c r="Z92" s="1">
        <v>11.6456</v>
      </c>
      <c r="AA92" s="1">
        <v>8.6864000000000008</v>
      </c>
      <c r="AB92" s="1"/>
      <c r="AC92" s="1">
        <f>P92*G92</f>
        <v>0</v>
      </c>
      <c r="AD92" s="1">
        <f t="shared" si="36"/>
        <v>0</v>
      </c>
      <c r="AE92" s="1">
        <f t="shared" si="37"/>
        <v>579.94799999999998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C92" xr:uid="{E334C9B3-645C-4F97-9277-74333F4C02E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2024-04-29T12:30:20Z</dcterms:created>
  <dcterms:modified xsi:type="dcterms:W3CDTF">2024-05-06T08:59:36Z</dcterms:modified>
</cp:coreProperties>
</file>