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КИ филиалы\"/>
    </mc:Choice>
  </mc:AlternateContent>
  <xr:revisionPtr revIDLastSave="0" documentId="13_ncr:1_{093BF161-9921-4780-AA2F-03423F5815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E79" i="1"/>
  <c r="E78" i="1"/>
  <c r="E91" i="1"/>
  <c r="E90" i="1"/>
  <c r="E89" i="1"/>
  <c r="E58" i="1"/>
  <c r="E74" i="1"/>
  <c r="E71" i="1"/>
  <c r="E81" i="1"/>
  <c r="E80" i="1"/>
  <c r="E82" i="1"/>
  <c r="AB7" i="1" l="1"/>
  <c r="AB10" i="1"/>
  <c r="AB12" i="1"/>
  <c r="AB14" i="1"/>
  <c r="AB17" i="1"/>
  <c r="AB18" i="1"/>
  <c r="AB19" i="1"/>
  <c r="AB20" i="1"/>
  <c r="AB30" i="1"/>
  <c r="AB32" i="1"/>
  <c r="AB36" i="1"/>
  <c r="AB41" i="1"/>
  <c r="AB50" i="1"/>
  <c r="AB51" i="1"/>
  <c r="AB52" i="1"/>
  <c r="AB53" i="1"/>
  <c r="AB54" i="1"/>
  <c r="AB55" i="1"/>
  <c r="AB56" i="1"/>
  <c r="AB58" i="1"/>
  <c r="AB60" i="1"/>
  <c r="AB62" i="1"/>
  <c r="AB64" i="1"/>
  <c r="AB65" i="1"/>
  <c r="AB66" i="1"/>
  <c r="AB67" i="1"/>
  <c r="AB73" i="1"/>
  <c r="AB90" i="1"/>
  <c r="AB92" i="1"/>
  <c r="AB93" i="1"/>
  <c r="AB94" i="1"/>
  <c r="L7" i="1"/>
  <c r="P7" i="1" s="1"/>
  <c r="L8" i="1"/>
  <c r="P8" i="1" s="1"/>
  <c r="Q8" i="1" s="1"/>
  <c r="L9" i="1"/>
  <c r="P9" i="1" s="1"/>
  <c r="L10" i="1"/>
  <c r="P10" i="1" s="1"/>
  <c r="L11" i="1"/>
  <c r="P11" i="1" s="1"/>
  <c r="L12" i="1"/>
  <c r="P12" i="1" s="1"/>
  <c r="L13" i="1"/>
  <c r="P13" i="1" s="1"/>
  <c r="AB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AB21" i="1" s="1"/>
  <c r="L22" i="1"/>
  <c r="P22" i="1" s="1"/>
  <c r="L23" i="1"/>
  <c r="P23" i="1" s="1"/>
  <c r="AB23" i="1" s="1"/>
  <c r="L24" i="1"/>
  <c r="P24" i="1" s="1"/>
  <c r="L25" i="1"/>
  <c r="P25" i="1" s="1"/>
  <c r="AB25" i="1" s="1"/>
  <c r="L26" i="1"/>
  <c r="P26" i="1" s="1"/>
  <c r="L27" i="1"/>
  <c r="P27" i="1" s="1"/>
  <c r="L28" i="1"/>
  <c r="P28" i="1" s="1"/>
  <c r="L29" i="1"/>
  <c r="P29" i="1" s="1"/>
  <c r="AB29" i="1" s="1"/>
  <c r="L30" i="1"/>
  <c r="P30" i="1" s="1"/>
  <c r="L31" i="1"/>
  <c r="P31" i="1" s="1"/>
  <c r="L32" i="1"/>
  <c r="P32" i="1" s="1"/>
  <c r="L33" i="1"/>
  <c r="P33" i="1" s="1"/>
  <c r="AB33" i="1" s="1"/>
  <c r="L34" i="1"/>
  <c r="P34" i="1" s="1"/>
  <c r="L35" i="1"/>
  <c r="P35" i="1" s="1"/>
  <c r="L36" i="1"/>
  <c r="P36" i="1" s="1"/>
  <c r="L37" i="1"/>
  <c r="P37" i="1" s="1"/>
  <c r="AB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AB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Q57" i="1" s="1"/>
  <c r="L58" i="1"/>
  <c r="P58" i="1" s="1"/>
  <c r="L59" i="1"/>
  <c r="P59" i="1" s="1"/>
  <c r="L60" i="1"/>
  <c r="P60" i="1" s="1"/>
  <c r="L61" i="1"/>
  <c r="P61" i="1" s="1"/>
  <c r="AB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Q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AB81" i="1" s="1"/>
  <c r="L82" i="1"/>
  <c r="P82" i="1" s="1"/>
  <c r="L83" i="1"/>
  <c r="P83" i="1" s="1"/>
  <c r="L84" i="1"/>
  <c r="P84" i="1" s="1"/>
  <c r="AB84" i="1" s="1"/>
  <c r="L85" i="1"/>
  <c r="P85" i="1" s="1"/>
  <c r="L86" i="1"/>
  <c r="P86" i="1" s="1"/>
  <c r="Q86" i="1" s="1"/>
  <c r="L87" i="1"/>
  <c r="P87" i="1" s="1"/>
  <c r="AB87" i="1" s="1"/>
  <c r="L88" i="1"/>
  <c r="P88" i="1" s="1"/>
  <c r="AB88" i="1" s="1"/>
  <c r="L89" i="1"/>
  <c r="P89" i="1" s="1"/>
  <c r="AB89" i="1" s="1"/>
  <c r="L90" i="1"/>
  <c r="P90" i="1" s="1"/>
  <c r="L91" i="1"/>
  <c r="P91" i="1" s="1"/>
  <c r="AB91" i="1" s="1"/>
  <c r="L92" i="1"/>
  <c r="P92" i="1" s="1"/>
  <c r="L93" i="1"/>
  <c r="P93" i="1" s="1"/>
  <c r="L94" i="1"/>
  <c r="P94" i="1" s="1"/>
  <c r="L6" i="1"/>
  <c r="P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J5" i="1"/>
  <c r="F5" i="1"/>
  <c r="E5" i="1"/>
  <c r="Q82" i="1" l="1"/>
  <c r="AB82" i="1" s="1"/>
  <c r="Q80" i="1"/>
  <c r="AB80" i="1" s="1"/>
  <c r="Q78" i="1"/>
  <c r="AB78" i="1" s="1"/>
  <c r="Q76" i="1"/>
  <c r="AB76" i="1" s="1"/>
  <c r="Q74" i="1"/>
  <c r="AB74" i="1" s="1"/>
  <c r="Q72" i="1"/>
  <c r="AB72" i="1" s="1"/>
  <c r="Q70" i="1"/>
  <c r="AB70" i="1" s="1"/>
  <c r="Q68" i="1"/>
  <c r="AB68" i="1" s="1"/>
  <c r="Q48" i="1"/>
  <c r="AB48" i="1" s="1"/>
  <c r="Q46" i="1"/>
  <c r="AB46" i="1" s="1"/>
  <c r="Q44" i="1"/>
  <c r="AB44" i="1" s="1"/>
  <c r="Q42" i="1"/>
  <c r="AB42" i="1" s="1"/>
  <c r="Q40" i="1"/>
  <c r="AB40" i="1" s="1"/>
  <c r="Q38" i="1"/>
  <c r="AB38" i="1" s="1"/>
  <c r="Q34" i="1"/>
  <c r="AB34" i="1" s="1"/>
  <c r="Q28" i="1"/>
  <c r="AB28" i="1" s="1"/>
  <c r="Q26" i="1"/>
  <c r="AB26" i="1" s="1"/>
  <c r="Q24" i="1"/>
  <c r="AB24" i="1" s="1"/>
  <c r="Q22" i="1"/>
  <c r="AB22" i="1" s="1"/>
  <c r="Q16" i="1"/>
  <c r="AB16" i="1" s="1"/>
  <c r="Q6" i="1"/>
  <c r="AB6" i="1" s="1"/>
  <c r="Q85" i="1"/>
  <c r="AB85" i="1" s="1"/>
  <c r="Q83" i="1"/>
  <c r="AB83" i="1" s="1"/>
  <c r="Q79" i="1"/>
  <c r="AB79" i="1" s="1"/>
  <c r="Q77" i="1"/>
  <c r="AB77" i="1" s="1"/>
  <c r="Q71" i="1"/>
  <c r="AB71" i="1" s="1"/>
  <c r="Q69" i="1"/>
  <c r="AB69" i="1" s="1"/>
  <c r="Q63" i="1"/>
  <c r="AB63" i="1" s="1"/>
  <c r="Q59" i="1"/>
  <c r="AB59" i="1" s="1"/>
  <c r="Q49" i="1"/>
  <c r="AB49" i="1" s="1"/>
  <c r="Q47" i="1"/>
  <c r="AB47" i="1" s="1"/>
  <c r="Q43" i="1"/>
  <c r="AB43" i="1" s="1"/>
  <c r="Q39" i="1"/>
  <c r="AB39" i="1" s="1"/>
  <c r="Q35" i="1"/>
  <c r="AB35" i="1" s="1"/>
  <c r="Q31" i="1"/>
  <c r="AB31" i="1" s="1"/>
  <c r="Q27" i="1"/>
  <c r="AB27" i="1" s="1"/>
  <c r="Q15" i="1"/>
  <c r="AB15" i="1" s="1"/>
  <c r="Q11" i="1"/>
  <c r="AB11" i="1" s="1"/>
  <c r="Q9" i="1"/>
  <c r="AB9" i="1" s="1"/>
  <c r="AB86" i="1"/>
  <c r="AB75" i="1"/>
  <c r="AB57" i="1"/>
  <c r="AB8" i="1"/>
  <c r="U6" i="1"/>
  <c r="T6" i="1"/>
  <c r="U93" i="1"/>
  <c r="T93" i="1"/>
  <c r="U91" i="1"/>
  <c r="T91" i="1"/>
  <c r="U89" i="1"/>
  <c r="T89" i="1"/>
  <c r="U87" i="1"/>
  <c r="T87" i="1"/>
  <c r="U85" i="1"/>
  <c r="U83" i="1"/>
  <c r="U81" i="1"/>
  <c r="T81" i="1"/>
  <c r="U79" i="1"/>
  <c r="U77" i="1"/>
  <c r="U75" i="1"/>
  <c r="T75" i="1"/>
  <c r="U73" i="1"/>
  <c r="T73" i="1"/>
  <c r="U71" i="1"/>
  <c r="U69" i="1"/>
  <c r="U67" i="1"/>
  <c r="T67" i="1"/>
  <c r="U65" i="1"/>
  <c r="T65" i="1"/>
  <c r="U63" i="1"/>
  <c r="U61" i="1"/>
  <c r="T61" i="1"/>
  <c r="U59" i="1"/>
  <c r="T59" i="1"/>
  <c r="U57" i="1"/>
  <c r="U55" i="1"/>
  <c r="T55" i="1"/>
  <c r="U53" i="1"/>
  <c r="T53" i="1"/>
  <c r="U51" i="1"/>
  <c r="T51" i="1"/>
  <c r="U49" i="1"/>
  <c r="U47" i="1"/>
  <c r="U45" i="1"/>
  <c r="T45" i="1"/>
  <c r="U43" i="1"/>
  <c r="U41" i="1"/>
  <c r="T41" i="1"/>
  <c r="U39" i="1"/>
  <c r="U37" i="1"/>
  <c r="T37" i="1"/>
  <c r="U35" i="1"/>
  <c r="U33" i="1"/>
  <c r="T33" i="1"/>
  <c r="U31" i="1"/>
  <c r="U29" i="1"/>
  <c r="T29" i="1"/>
  <c r="U27" i="1"/>
  <c r="U25" i="1"/>
  <c r="T25" i="1"/>
  <c r="U23" i="1"/>
  <c r="T23" i="1"/>
  <c r="U21" i="1"/>
  <c r="T21" i="1"/>
  <c r="U19" i="1"/>
  <c r="T19" i="1"/>
  <c r="U17" i="1"/>
  <c r="T17" i="1"/>
  <c r="U15" i="1"/>
  <c r="U13" i="1"/>
  <c r="T13" i="1"/>
  <c r="U11" i="1"/>
  <c r="U9" i="1"/>
  <c r="U7" i="1"/>
  <c r="T7" i="1"/>
  <c r="U94" i="1"/>
  <c r="T94" i="1"/>
  <c r="T92" i="1"/>
  <c r="U92" i="1"/>
  <c r="U90" i="1"/>
  <c r="T90" i="1"/>
  <c r="T88" i="1"/>
  <c r="U88" i="1"/>
  <c r="U86" i="1"/>
  <c r="T84" i="1"/>
  <c r="U84" i="1"/>
  <c r="U82" i="1"/>
  <c r="U80" i="1"/>
  <c r="U78" i="1"/>
  <c r="U76" i="1"/>
  <c r="U74" i="1"/>
  <c r="U72" i="1"/>
  <c r="U70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U48" i="1"/>
  <c r="U46" i="1"/>
  <c r="U44" i="1"/>
  <c r="U42" i="1"/>
  <c r="U40" i="1"/>
  <c r="U38" i="1"/>
  <c r="T36" i="1"/>
  <c r="U36" i="1"/>
  <c r="U34" i="1"/>
  <c r="T32" i="1"/>
  <c r="U32" i="1"/>
  <c r="T30" i="1"/>
  <c r="U30" i="1"/>
  <c r="U28" i="1"/>
  <c r="U26" i="1"/>
  <c r="U24" i="1"/>
  <c r="U22" i="1"/>
  <c r="T20" i="1"/>
  <c r="U20" i="1"/>
  <c r="T18" i="1"/>
  <c r="U18" i="1"/>
  <c r="U16" i="1"/>
  <c r="T14" i="1"/>
  <c r="U14" i="1"/>
  <c r="T12" i="1"/>
  <c r="U12" i="1"/>
  <c r="T10" i="1"/>
  <c r="U10" i="1"/>
  <c r="T8" i="1"/>
  <c r="U8" i="1"/>
  <c r="K5" i="1"/>
  <c r="P5" i="1"/>
  <c r="L5" i="1"/>
  <c r="T77" i="1" l="1"/>
  <c r="T69" i="1"/>
  <c r="T83" i="1"/>
  <c r="T63" i="1"/>
  <c r="T71" i="1"/>
  <c r="T79" i="1"/>
  <c r="T85" i="1"/>
  <c r="T16" i="1"/>
  <c r="T22" i="1"/>
  <c r="T24" i="1"/>
  <c r="T26" i="1"/>
  <c r="T28" i="1"/>
  <c r="T34" i="1"/>
  <c r="T38" i="1"/>
  <c r="T40" i="1"/>
  <c r="T42" i="1"/>
  <c r="T44" i="1"/>
  <c r="T46" i="1"/>
  <c r="T48" i="1"/>
  <c r="T68" i="1"/>
  <c r="T70" i="1"/>
  <c r="T72" i="1"/>
  <c r="T74" i="1"/>
  <c r="T76" i="1"/>
  <c r="T78" i="1"/>
  <c r="T80" i="1"/>
  <c r="T82" i="1"/>
  <c r="T9" i="1"/>
  <c r="T11" i="1"/>
  <c r="T15" i="1"/>
  <c r="T27" i="1"/>
  <c r="T31" i="1"/>
  <c r="T35" i="1"/>
  <c r="T39" i="1"/>
  <c r="T43" i="1"/>
  <c r="T47" i="1"/>
  <c r="T49" i="1"/>
  <c r="T86" i="1"/>
  <c r="T57" i="1"/>
  <c r="AB5" i="1"/>
  <c r="Q5" i="1"/>
</calcChain>
</file>

<file path=xl/sharedStrings.xml><?xml version="1.0" encoding="utf-8"?>
<sst xmlns="http://schemas.openxmlformats.org/spreadsheetml/2006/main" count="256" uniqueCount="136">
  <si>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</si>
  <si>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</si>
  <si>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</si>
  <si>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</si>
  <si>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</si>
  <si>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</si>
  <si>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</si>
  <si>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</si>
  <si>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</si>
  <si>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</si>
  <si>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</si>
  <si>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</si>
  <si>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</si>
  <si>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</si>
  <si>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</si>
  <si>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</si>
  <si>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</si>
  <si>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</si>
  <si>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</si>
  <si>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</si>
  <si>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</si>
  <si>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</si>
  <si>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</si>
  <si>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04,05,(1)</t>
  </si>
  <si>
    <t>04,05,(2)</t>
  </si>
  <si>
    <t>06,05,</t>
  </si>
  <si>
    <t>29,04,</t>
  </si>
  <si>
    <t>23,04,</t>
  </si>
  <si>
    <t>16,04,</t>
  </si>
  <si>
    <t>09,04,</t>
  </si>
  <si>
    <t>02,04,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</si>
  <si>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</si>
  <si>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</si>
  <si>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</si>
  <si>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</si>
  <si>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</si>
  <si>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</si>
  <si>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</si>
  <si>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</si>
  <si>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</si>
  <si>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</si>
  <si>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4117 ЭКСТРА Папа может с/к в/у_Л   ОСТАНКИНО</t>
  </si>
  <si>
    <t>4574 Мясная со шпиком Папа может вар п/о ОСТАНКИНО</t>
  </si>
  <si>
    <t>4611 ВЕТЧ.ЛЮБИТЕЛЬСКАЯ п/о 0.4кг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</si>
  <si>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</si>
  <si>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</si>
  <si>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</si>
  <si>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</si>
  <si>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</si>
  <si>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</si>
  <si>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</si>
  <si>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</si>
  <si>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</si>
  <si>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</si>
  <si>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</si>
  <si>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</si>
  <si>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</si>
  <si>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</si>
  <si>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</si>
  <si>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</si>
  <si>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</si>
  <si>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</si>
  <si>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</si>
  <si>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</si>
  <si>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</si>
  <si>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новинка</t>
  </si>
  <si>
    <t>5981 МОЛОЧНЫЕ ТРАДИЦ. сос п/о мгс 1*6_45с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</si>
  <si>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</si>
  <si>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</si>
  <si>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</si>
  <si>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</si>
  <si>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</si>
  <si>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</si>
  <si>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</si>
  <si>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не в матрице (ротация)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</si>
  <si>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</si>
  <si>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</si>
  <si>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</si>
  <si>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</si>
  <si>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</si>
  <si>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</si>
  <si>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</si>
  <si>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</si>
  <si>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</si>
  <si>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</si>
  <si>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</si>
  <si>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</si>
  <si>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</si>
  <si>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6387 МОЛОЧНАЯ Папа может вар п/о  ОСТАНКИНО</t>
  </si>
  <si>
    <t>6392 ФИЛЕЙНАЯ Папа может вар п/о 0,4кг  ОСТАНКИНО</t>
  </si>
  <si>
    <t>6453 ЭКСТРА Папа может с/к с/н в/у 1/100 14шт. 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</si>
  <si>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</si>
  <si>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</si>
  <si>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</si>
  <si>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</si>
  <si>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6566 СЕРВЕЛАТ С БЕЛ.ГРИБАМИ в/к в/у 0,31кг  Останкино</t>
  </si>
  <si>
    <t>6586 МРАМОРНАЯ И БАЛЫКОВАЯ в/к с/н мгс 1/90  Останкино</t>
  </si>
  <si>
    <t>6590 СЛИВОЧНЫЕ СН сос п/о мгс 0.41кг 10шт.  ОСТАНКИНО</t>
  </si>
  <si>
    <t>6592 ДОКТОРСКАЯ СН вар п/о  ОСТАНКИНО</t>
  </si>
  <si>
    <t>6596 РУССКАЯ СН вар п/о  ОСТАНКИНО</t>
  </si>
  <si>
    <t>не в матрице (вывел Зверев)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</si>
  <si>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</si>
  <si>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</si>
  <si>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</si>
  <si>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</si>
  <si>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</si>
  <si>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</si>
  <si>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</si>
  <si>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</si>
  <si>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</si>
  <si>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</si>
  <si>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</si>
  <si>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</si>
  <si>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</si>
  <si>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</si>
  <si>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</si>
  <si>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</si>
  <si>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</si>
  <si>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</si>
  <si>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</si>
  <si>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</si>
  <si>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</si>
  <si>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</si>
  <si>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</si>
  <si>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</si>
  <si>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</si>
  <si>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</si>
  <si>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</si>
  <si>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</si>
  <si>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дубль</t>
  </si>
  <si>
    <t>устар.</t>
  </si>
  <si>
    <t>ротация</t>
  </si>
  <si>
    <t>дифицит на 04,05</t>
  </si>
  <si>
    <t>дефицит на 27,04 и 04,05</t>
  </si>
  <si>
    <t>необходимо увеличить продажи</t>
  </si>
  <si>
    <t>ротация на 6773 САЛЯМИ Папа может п/к в/у 0.28кг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</si>
</sst>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0" borderId="1" xfId="1" applyNumberFormat="1" applyFont="1" applyFill="1"/>
    <xf numFmtId="164" fontId="5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0"/>
  <sheetViews>
    <sheetView tabSelected="1" zoomScale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S68" sqref="S6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0.7109375" customWidth="1"/>
    <col min="10" max="18" width="6.7109375" customWidth="1"/>
    <col min="19" max="19" width="21.28515625" customWidth="1"/>
    <col min="20" max="21" width="5.28515625" customWidth="1"/>
    <col min="22" max="26" width="6.140625" customWidth="1"/>
    <col min="27" max="27" width="5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SUM(E6:E490)</f>
        <v>21151.004000000001</v>
      </c>
      <c r="F5" s="4">
        <f>SUM(F6:F490)</f>
        <v>16975.927</v>
      </c>
      <c r="G5" s="6"/>
      <c r="H5" s="1"/>
      <c r="I5" s="1"/>
      <c r="J5" s="4">
        <f t="shared" ref="J5:R5" si="0">SUM(J6:J490)</f>
        <v>21296.108000000004</v>
      </c>
      <c r="K5" s="4">
        <f t="shared" si="0"/>
        <v>-145.10400000000027</v>
      </c>
      <c r="L5" s="4">
        <f t="shared" si="0"/>
        <v>17217.364999999998</v>
      </c>
      <c r="M5" s="4">
        <f t="shared" si="0"/>
        <v>3933.6390000000001</v>
      </c>
      <c r="N5" s="4">
        <f t="shared" si="0"/>
        <v>9456</v>
      </c>
      <c r="O5" s="4">
        <f t="shared" si="0"/>
        <v>6380</v>
      </c>
      <c r="P5" s="4">
        <f t="shared" si="0"/>
        <v>3443.4730000000004</v>
      </c>
      <c r="Q5" s="4">
        <f t="shared" si="0"/>
        <v>13538</v>
      </c>
      <c r="R5" s="4">
        <f t="shared" si="0"/>
        <v>0</v>
      </c>
      <c r="S5" s="1"/>
      <c r="T5" s="1"/>
      <c r="U5" s="1"/>
      <c r="V5" s="4">
        <f>SUM(V6:V490)</f>
        <v>2901.5323999999996</v>
      </c>
      <c r="W5" s="4">
        <f>SUM(W6:W490)</f>
        <v>3511.1531999999988</v>
      </c>
      <c r="X5" s="4">
        <f>SUM(X6:X490)</f>
        <v>2583.4262000000008</v>
      </c>
      <c r="Y5" s="4">
        <f>SUM(Y6:Y490)</f>
        <v>2804.3438000000001</v>
      </c>
      <c r="Z5" s="4">
        <f>SUM(Z6:Z490)</f>
        <v>2120.0924</v>
      </c>
      <c r="AA5" s="1"/>
      <c r="AB5" s="4">
        <f>SUM(AB6:AB490)</f>
        <v>7517.2899999999981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64</v>
      </c>
      <c r="D6" s="1">
        <v>442</v>
      </c>
      <c r="E6" s="1">
        <v>288</v>
      </c>
      <c r="F6" s="1">
        <v>210</v>
      </c>
      <c r="G6" s="6">
        <v>0.4</v>
      </c>
      <c r="H6" s="1">
        <v>60</v>
      </c>
      <c r="I6" s="1"/>
      <c r="J6" s="1">
        <v>337.5</v>
      </c>
      <c r="K6" s="1">
        <f t="shared" ref="K6:K36" si="1">E6-J6</f>
        <v>-49.5</v>
      </c>
      <c r="L6" s="1">
        <f>E6-M6</f>
        <v>288</v>
      </c>
      <c r="M6" s="1"/>
      <c r="N6" s="1">
        <v>130</v>
      </c>
      <c r="O6" s="1">
        <v>200</v>
      </c>
      <c r="P6" s="1">
        <f t="shared" ref="P6:P37" si="2">L6/5</f>
        <v>57.6</v>
      </c>
      <c r="Q6" s="5">
        <f>ROUND(13*P6-O6-N6-F6,0)</f>
        <v>209</v>
      </c>
      <c r="R6" s="5"/>
      <c r="S6" s="1"/>
      <c r="T6" s="1">
        <f>(F6+N6+O6+Q6)/P6</f>
        <v>13.003472222222221</v>
      </c>
      <c r="U6" s="1">
        <f>(F6+N6+O6)/P6</f>
        <v>9.375</v>
      </c>
      <c r="V6" s="1">
        <v>62.8</v>
      </c>
      <c r="W6" s="1">
        <v>60.4</v>
      </c>
      <c r="X6" s="1">
        <v>31</v>
      </c>
      <c r="Y6" s="1">
        <v>62</v>
      </c>
      <c r="Z6" s="1">
        <v>38.6</v>
      </c>
      <c r="AA6" s="1" t="s">
        <v>132</v>
      </c>
      <c r="AB6" s="1">
        <f t="shared" ref="AB6:AB37" si="3">Q6*G6</f>
        <v>83.600000000000009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33</v>
      </c>
      <c r="B7" s="10" t="s">
        <v>34</v>
      </c>
      <c r="C7" s="10">
        <v>7.8</v>
      </c>
      <c r="D7" s="10">
        <v>0.26600000000000001</v>
      </c>
      <c r="E7" s="10">
        <v>8.0660000000000007</v>
      </c>
      <c r="F7" s="10"/>
      <c r="G7" s="11">
        <v>0</v>
      </c>
      <c r="H7" s="10">
        <v>60</v>
      </c>
      <c r="I7" s="10"/>
      <c r="J7" s="10">
        <v>12.1</v>
      </c>
      <c r="K7" s="10">
        <f t="shared" si="1"/>
        <v>-4.0339999999999989</v>
      </c>
      <c r="L7" s="10">
        <f t="shared" ref="L7:L65" si="4">E7-M7</f>
        <v>8.0660000000000007</v>
      </c>
      <c r="M7" s="10"/>
      <c r="N7" s="10"/>
      <c r="O7" s="10"/>
      <c r="P7" s="10">
        <f t="shared" si="2"/>
        <v>1.6132000000000002</v>
      </c>
      <c r="Q7" s="12"/>
      <c r="R7" s="12"/>
      <c r="S7" s="10"/>
      <c r="T7" s="10">
        <f t="shared" ref="T7:T70" si="5">(F7+N7+O7+Q7)/P7</f>
        <v>0</v>
      </c>
      <c r="U7" s="10">
        <f t="shared" ref="U7:U70" si="6">(F7+N7+O7)/P7</f>
        <v>0</v>
      </c>
      <c r="V7" s="10">
        <v>2.4049999999999998</v>
      </c>
      <c r="W7" s="10">
        <v>1.3580000000000001</v>
      </c>
      <c r="X7" s="10">
        <v>0.81319999999999992</v>
      </c>
      <c r="Y7" s="10">
        <v>1.62</v>
      </c>
      <c r="Z7" s="10">
        <v>2.6934</v>
      </c>
      <c r="AA7" s="10" t="s">
        <v>35</v>
      </c>
      <c r="AB7" s="10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34</v>
      </c>
      <c r="C8" s="1">
        <v>38</v>
      </c>
      <c r="D8" s="1">
        <v>20.193000000000001</v>
      </c>
      <c r="E8" s="1">
        <v>57.664000000000001</v>
      </c>
      <c r="F8" s="1"/>
      <c r="G8" s="6">
        <v>1</v>
      </c>
      <c r="H8" s="1">
        <v>120</v>
      </c>
      <c r="I8" s="1"/>
      <c r="J8" s="1">
        <v>80.84</v>
      </c>
      <c r="K8" s="1">
        <f t="shared" si="1"/>
        <v>-23.176000000000002</v>
      </c>
      <c r="L8" s="1">
        <f t="shared" si="4"/>
        <v>57.664000000000001</v>
      </c>
      <c r="M8" s="1"/>
      <c r="N8" s="1">
        <v>30</v>
      </c>
      <c r="O8" s="1"/>
      <c r="P8" s="1">
        <f t="shared" si="2"/>
        <v>11.5328</v>
      </c>
      <c r="Q8" s="5">
        <f>ROUND(12*P8-O8-N8-F8,0)</f>
        <v>108</v>
      </c>
      <c r="R8" s="5"/>
      <c r="S8" s="1"/>
      <c r="T8" s="1">
        <f t="shared" si="5"/>
        <v>11.965871254162042</v>
      </c>
      <c r="U8" s="1">
        <f t="shared" si="6"/>
        <v>2.601276359600444</v>
      </c>
      <c r="V8" s="1">
        <v>5.2165999999999997</v>
      </c>
      <c r="W8" s="1">
        <v>4.7582000000000004</v>
      </c>
      <c r="X8" s="1">
        <v>7.1721999999999992</v>
      </c>
      <c r="Y8" s="1">
        <v>4.1201999999999996</v>
      </c>
      <c r="Z8" s="1">
        <v>4.3499999999999996</v>
      </c>
      <c r="AA8" s="1"/>
      <c r="AB8" s="1">
        <f t="shared" si="3"/>
        <v>108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34</v>
      </c>
      <c r="C9" s="1">
        <v>380.7</v>
      </c>
      <c r="D9" s="1">
        <v>203.512</v>
      </c>
      <c r="E9" s="1">
        <v>299.202</v>
      </c>
      <c r="F9" s="1">
        <v>279.00599999999997</v>
      </c>
      <c r="G9" s="6">
        <v>1</v>
      </c>
      <c r="H9" s="1">
        <v>45</v>
      </c>
      <c r="I9" s="1"/>
      <c r="J9" s="1">
        <v>295</v>
      </c>
      <c r="K9" s="1">
        <f t="shared" si="1"/>
        <v>4.2019999999999982</v>
      </c>
      <c r="L9" s="1">
        <f t="shared" si="4"/>
        <v>299.202</v>
      </c>
      <c r="M9" s="1"/>
      <c r="N9" s="1">
        <v>150</v>
      </c>
      <c r="O9" s="1">
        <v>250</v>
      </c>
      <c r="P9" s="1">
        <f t="shared" si="2"/>
        <v>59.840400000000002</v>
      </c>
      <c r="Q9" s="5">
        <f>ROUND(13*P9-O9-N9-F9,0)</f>
        <v>99</v>
      </c>
      <c r="R9" s="5"/>
      <c r="S9" s="1"/>
      <c r="T9" s="1">
        <f t="shared" si="5"/>
        <v>13.001350258353886</v>
      </c>
      <c r="U9" s="1">
        <f t="shared" si="6"/>
        <v>11.346949552476252</v>
      </c>
      <c r="V9" s="1">
        <v>72.287199999999999</v>
      </c>
      <c r="W9" s="1">
        <v>66.745000000000005</v>
      </c>
      <c r="X9" s="1">
        <v>74.231999999999999</v>
      </c>
      <c r="Y9" s="1">
        <v>70.671000000000006</v>
      </c>
      <c r="Z9" s="1">
        <v>36.616</v>
      </c>
      <c r="AA9" s="1"/>
      <c r="AB9" s="1">
        <f t="shared" si="3"/>
        <v>99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34</v>
      </c>
      <c r="C10" s="1">
        <v>179.01</v>
      </c>
      <c r="D10" s="1">
        <v>928.20299999999997</v>
      </c>
      <c r="E10" s="1">
        <v>864.57899999999995</v>
      </c>
      <c r="F10" s="1">
        <v>234.50200000000001</v>
      </c>
      <c r="G10" s="6">
        <v>1</v>
      </c>
      <c r="H10" s="1">
        <v>45</v>
      </c>
      <c r="I10" s="1"/>
      <c r="J10" s="1">
        <v>839.21699999999998</v>
      </c>
      <c r="K10" s="1">
        <f t="shared" si="1"/>
        <v>25.361999999999966</v>
      </c>
      <c r="L10" s="1">
        <f t="shared" si="4"/>
        <v>466.36199999999997</v>
      </c>
      <c r="M10" s="1">
        <v>398.21699999999998</v>
      </c>
      <c r="N10" s="1">
        <v>700</v>
      </c>
      <c r="O10" s="1">
        <v>800</v>
      </c>
      <c r="P10" s="1">
        <f t="shared" si="2"/>
        <v>93.27239999999999</v>
      </c>
      <c r="Q10" s="5"/>
      <c r="R10" s="5"/>
      <c r="S10" s="1"/>
      <c r="T10" s="1">
        <f t="shared" si="5"/>
        <v>18.596090590571276</v>
      </c>
      <c r="U10" s="1">
        <f t="shared" si="6"/>
        <v>18.596090590571276</v>
      </c>
      <c r="V10" s="1">
        <v>143.9752</v>
      </c>
      <c r="W10" s="1">
        <v>93.849599999999995</v>
      </c>
      <c r="X10" s="1">
        <v>112.98</v>
      </c>
      <c r="Y10" s="1">
        <v>106.7004</v>
      </c>
      <c r="Z10" s="1">
        <v>95.148200000000003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34</v>
      </c>
      <c r="C11" s="1">
        <v>469.8</v>
      </c>
      <c r="D11" s="1">
        <v>450.59899999999999</v>
      </c>
      <c r="E11" s="1">
        <v>599.68100000000004</v>
      </c>
      <c r="F11" s="1">
        <v>312.60000000000002</v>
      </c>
      <c r="G11" s="6">
        <v>1</v>
      </c>
      <c r="H11" s="1">
        <v>60</v>
      </c>
      <c r="I11" s="1"/>
      <c r="J11" s="1">
        <v>633.07799999999997</v>
      </c>
      <c r="K11" s="1">
        <f t="shared" si="1"/>
        <v>-33.396999999999935</v>
      </c>
      <c r="L11" s="1">
        <f t="shared" si="4"/>
        <v>551.40300000000002</v>
      </c>
      <c r="M11" s="1">
        <v>48.277999999999999</v>
      </c>
      <c r="N11" s="1">
        <v>200</v>
      </c>
      <c r="O11" s="1">
        <v>300</v>
      </c>
      <c r="P11" s="1">
        <f t="shared" si="2"/>
        <v>110.28060000000001</v>
      </c>
      <c r="Q11" s="5">
        <f>ROUND(13*P11-O11-N11-F11,0)</f>
        <v>621</v>
      </c>
      <c r="R11" s="5"/>
      <c r="S11" s="1"/>
      <c r="T11" s="1">
        <f t="shared" si="5"/>
        <v>12.999566560210951</v>
      </c>
      <c r="U11" s="1">
        <f t="shared" si="6"/>
        <v>7.3684764138026084</v>
      </c>
      <c r="V11" s="1">
        <v>96.031599999999997</v>
      </c>
      <c r="W11" s="1">
        <v>99.974400000000003</v>
      </c>
      <c r="X11" s="1">
        <v>97.053599999999989</v>
      </c>
      <c r="Y11" s="1">
        <v>101.2792</v>
      </c>
      <c r="Z11" s="1">
        <v>61.407600000000002</v>
      </c>
      <c r="AA11" s="1" t="s">
        <v>133</v>
      </c>
      <c r="AB11" s="1">
        <f t="shared" si="3"/>
        <v>621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34</v>
      </c>
      <c r="C12" s="1">
        <v>4.09</v>
      </c>
      <c r="D12" s="1">
        <v>155.22900000000001</v>
      </c>
      <c r="E12" s="1">
        <v>36.442999999999998</v>
      </c>
      <c r="F12" s="1">
        <v>121.4</v>
      </c>
      <c r="G12" s="6">
        <v>1</v>
      </c>
      <c r="H12" s="1">
        <v>120</v>
      </c>
      <c r="I12" s="1"/>
      <c r="J12" s="1">
        <v>45.148000000000003</v>
      </c>
      <c r="K12" s="1">
        <f t="shared" si="1"/>
        <v>-8.7050000000000054</v>
      </c>
      <c r="L12" s="1">
        <f t="shared" si="4"/>
        <v>36.442999999999998</v>
      </c>
      <c r="M12" s="1"/>
      <c r="N12" s="1">
        <v>50</v>
      </c>
      <c r="O12" s="1"/>
      <c r="P12" s="1">
        <f t="shared" si="2"/>
        <v>7.2885999999999997</v>
      </c>
      <c r="Q12" s="5"/>
      <c r="R12" s="5"/>
      <c r="S12" s="1"/>
      <c r="T12" s="1">
        <f t="shared" si="5"/>
        <v>23.516175945997862</v>
      </c>
      <c r="U12" s="1">
        <f t="shared" si="6"/>
        <v>23.516175945997862</v>
      </c>
      <c r="V12" s="1">
        <v>9.141</v>
      </c>
      <c r="W12" s="1">
        <v>6.5703999999999994</v>
      </c>
      <c r="X12" s="1">
        <v>6.1061999999999994</v>
      </c>
      <c r="Y12" s="1">
        <v>5.8692000000000002</v>
      </c>
      <c r="Z12" s="1">
        <v>3.6288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34</v>
      </c>
      <c r="C13" s="1">
        <v>2.6</v>
      </c>
      <c r="D13" s="1">
        <v>140.03800000000001</v>
      </c>
      <c r="E13" s="1">
        <v>44.283999999999999</v>
      </c>
      <c r="F13" s="1">
        <v>97</v>
      </c>
      <c r="G13" s="6">
        <v>1</v>
      </c>
      <c r="H13" s="1">
        <v>60</v>
      </c>
      <c r="I13" s="1"/>
      <c r="J13" s="1">
        <v>61.6</v>
      </c>
      <c r="K13" s="1">
        <f t="shared" si="1"/>
        <v>-17.316000000000003</v>
      </c>
      <c r="L13" s="1">
        <f t="shared" si="4"/>
        <v>44.283999999999999</v>
      </c>
      <c r="M13" s="1"/>
      <c r="N13" s="1">
        <v>150</v>
      </c>
      <c r="O13" s="1"/>
      <c r="P13" s="1">
        <f t="shared" si="2"/>
        <v>8.8567999999999998</v>
      </c>
      <c r="Q13" s="5"/>
      <c r="R13" s="5"/>
      <c r="S13" s="1"/>
      <c r="T13" s="1">
        <f t="shared" si="5"/>
        <v>27.888176316502577</v>
      </c>
      <c r="U13" s="1">
        <f t="shared" si="6"/>
        <v>27.888176316502577</v>
      </c>
      <c r="V13" s="1">
        <v>21.021000000000001</v>
      </c>
      <c r="W13" s="1">
        <v>18.065200000000001</v>
      </c>
      <c r="X13" s="1">
        <v>13.2158</v>
      </c>
      <c r="Y13" s="1">
        <v>18.027000000000001</v>
      </c>
      <c r="Z13" s="1">
        <v>6.4828000000000001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43</v>
      </c>
      <c r="B14" s="10" t="s">
        <v>32</v>
      </c>
      <c r="C14" s="10"/>
      <c r="D14" s="10">
        <v>40</v>
      </c>
      <c r="E14" s="10">
        <v>40</v>
      </c>
      <c r="F14" s="10"/>
      <c r="G14" s="11">
        <v>0</v>
      </c>
      <c r="H14" s="10">
        <v>60</v>
      </c>
      <c r="I14" s="10"/>
      <c r="J14" s="10">
        <v>36</v>
      </c>
      <c r="K14" s="10">
        <f t="shared" si="1"/>
        <v>4</v>
      </c>
      <c r="L14" s="10">
        <f t="shared" si="4"/>
        <v>40</v>
      </c>
      <c r="M14" s="10"/>
      <c r="N14" s="10"/>
      <c r="O14" s="10"/>
      <c r="P14" s="10">
        <f t="shared" si="2"/>
        <v>8</v>
      </c>
      <c r="Q14" s="12"/>
      <c r="R14" s="12"/>
      <c r="S14" s="10"/>
      <c r="T14" s="10">
        <f t="shared" si="5"/>
        <v>0</v>
      </c>
      <c r="U14" s="10">
        <f t="shared" si="6"/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 t="s">
        <v>129</v>
      </c>
      <c r="AB14" s="10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34</v>
      </c>
      <c r="C15" s="1">
        <v>316.7</v>
      </c>
      <c r="D15" s="1">
        <v>151.32599999999999</v>
      </c>
      <c r="E15" s="1">
        <v>456.13499999999999</v>
      </c>
      <c r="F15" s="1"/>
      <c r="G15" s="6">
        <v>1</v>
      </c>
      <c r="H15" s="1">
        <v>60</v>
      </c>
      <c r="I15" s="1"/>
      <c r="J15" s="1">
        <v>498.24200000000002</v>
      </c>
      <c r="K15" s="1">
        <f t="shared" si="1"/>
        <v>-42.107000000000028</v>
      </c>
      <c r="L15" s="1">
        <f t="shared" si="4"/>
        <v>407.09299999999996</v>
      </c>
      <c r="M15" s="1">
        <v>49.042000000000002</v>
      </c>
      <c r="N15" s="1">
        <v>200</v>
      </c>
      <c r="O15" s="1">
        <v>300</v>
      </c>
      <c r="P15" s="1">
        <f t="shared" si="2"/>
        <v>81.418599999999998</v>
      </c>
      <c r="Q15" s="5">
        <f t="shared" ref="Q15:Q16" si="7">ROUND(13*P15-O15-N15-F15,0)</f>
        <v>558</v>
      </c>
      <c r="R15" s="5"/>
      <c r="S15" s="1"/>
      <c r="T15" s="1">
        <f t="shared" si="5"/>
        <v>12.994573721483789</v>
      </c>
      <c r="U15" s="1">
        <f t="shared" si="6"/>
        <v>6.1411028929507507</v>
      </c>
      <c r="V15" s="1">
        <v>73.226399999999984</v>
      </c>
      <c r="W15" s="1">
        <v>82.9512</v>
      </c>
      <c r="X15" s="1">
        <v>73.698000000000008</v>
      </c>
      <c r="Y15" s="1">
        <v>77.697199999999995</v>
      </c>
      <c r="Z15" s="1">
        <v>62.874000000000002</v>
      </c>
      <c r="AA15" s="1" t="s">
        <v>40</v>
      </c>
      <c r="AB15" s="1">
        <f t="shared" si="3"/>
        <v>558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45</v>
      </c>
      <c r="B16" s="1" t="s">
        <v>32</v>
      </c>
      <c r="C16" s="1">
        <v>58</v>
      </c>
      <c r="D16" s="1">
        <v>1440</v>
      </c>
      <c r="E16" s="1">
        <v>705</v>
      </c>
      <c r="F16" s="1">
        <v>790</v>
      </c>
      <c r="G16" s="6">
        <v>0.25</v>
      </c>
      <c r="H16" s="1">
        <v>120</v>
      </c>
      <c r="I16" s="1"/>
      <c r="J16" s="1">
        <v>838</v>
      </c>
      <c r="K16" s="1">
        <f t="shared" si="1"/>
        <v>-133</v>
      </c>
      <c r="L16" s="1">
        <f t="shared" si="4"/>
        <v>465</v>
      </c>
      <c r="M16" s="1">
        <v>240</v>
      </c>
      <c r="N16" s="1">
        <v>0</v>
      </c>
      <c r="O16" s="1"/>
      <c r="P16" s="1">
        <f t="shared" si="2"/>
        <v>93</v>
      </c>
      <c r="Q16" s="5">
        <f t="shared" si="7"/>
        <v>419</v>
      </c>
      <c r="R16" s="5"/>
      <c r="S16" s="1"/>
      <c r="T16" s="1">
        <f t="shared" si="5"/>
        <v>13</v>
      </c>
      <c r="U16" s="1">
        <f t="shared" si="6"/>
        <v>8.4946236559139781</v>
      </c>
      <c r="V16" s="1">
        <v>62</v>
      </c>
      <c r="W16" s="1">
        <v>101</v>
      </c>
      <c r="X16" s="1">
        <v>63</v>
      </c>
      <c r="Y16" s="1">
        <v>74.599999999999994</v>
      </c>
      <c r="Z16" s="1">
        <v>68.2</v>
      </c>
      <c r="AA16" s="1"/>
      <c r="AB16" s="1">
        <f t="shared" si="3"/>
        <v>104.75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46</v>
      </c>
      <c r="B17" s="10" t="s">
        <v>32</v>
      </c>
      <c r="C17" s="10"/>
      <c r="D17" s="10">
        <v>48</v>
      </c>
      <c r="E17" s="10">
        <v>48</v>
      </c>
      <c r="F17" s="10"/>
      <c r="G17" s="11">
        <v>0</v>
      </c>
      <c r="H17" s="10" t="e">
        <v>#N/A</v>
      </c>
      <c r="I17" s="10"/>
      <c r="J17" s="10">
        <v>48</v>
      </c>
      <c r="K17" s="10">
        <f t="shared" si="1"/>
        <v>0</v>
      </c>
      <c r="L17" s="10">
        <f t="shared" si="4"/>
        <v>0</v>
      </c>
      <c r="M17" s="10">
        <v>48</v>
      </c>
      <c r="N17" s="10"/>
      <c r="O17" s="10"/>
      <c r="P17" s="10">
        <f t="shared" si="2"/>
        <v>0</v>
      </c>
      <c r="Q17" s="12"/>
      <c r="R17" s="12"/>
      <c r="S17" s="10"/>
      <c r="T17" s="10" t="e">
        <f t="shared" si="5"/>
        <v>#DIV/0!</v>
      </c>
      <c r="U17" s="10" t="e">
        <f t="shared" si="6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 t="s">
        <v>47</v>
      </c>
      <c r="AB17" s="10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48</v>
      </c>
      <c r="B18" s="10" t="s">
        <v>32</v>
      </c>
      <c r="C18" s="10"/>
      <c r="D18" s="10">
        <v>14</v>
      </c>
      <c r="E18" s="13">
        <v>14</v>
      </c>
      <c r="F18" s="10"/>
      <c r="G18" s="11">
        <v>0</v>
      </c>
      <c r="H18" s="10">
        <v>60</v>
      </c>
      <c r="I18" s="10"/>
      <c r="J18" s="10">
        <v>12</v>
      </c>
      <c r="K18" s="10">
        <f t="shared" si="1"/>
        <v>2</v>
      </c>
      <c r="L18" s="10">
        <f t="shared" si="4"/>
        <v>14</v>
      </c>
      <c r="M18" s="10"/>
      <c r="N18" s="10">
        <v>150</v>
      </c>
      <c r="O18" s="10"/>
      <c r="P18" s="10">
        <f t="shared" si="2"/>
        <v>2.8</v>
      </c>
      <c r="Q18" s="12"/>
      <c r="R18" s="12"/>
      <c r="S18" s="10"/>
      <c r="T18" s="10">
        <f t="shared" si="5"/>
        <v>53.571428571428577</v>
      </c>
      <c r="U18" s="10">
        <f t="shared" si="6"/>
        <v>53.571428571428577</v>
      </c>
      <c r="V18" s="10">
        <v>3</v>
      </c>
      <c r="W18" s="10">
        <v>34</v>
      </c>
      <c r="X18" s="10">
        <v>10.199999999999999</v>
      </c>
      <c r="Y18" s="10">
        <v>17.600000000000001</v>
      </c>
      <c r="Z18" s="10">
        <v>13.4</v>
      </c>
      <c r="AA18" s="14" t="s">
        <v>130</v>
      </c>
      <c r="AB18" s="10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49</v>
      </c>
      <c r="B19" s="10" t="s">
        <v>32</v>
      </c>
      <c r="C19" s="10"/>
      <c r="D19" s="10">
        <v>14</v>
      </c>
      <c r="E19" s="13">
        <v>14</v>
      </c>
      <c r="F19" s="10"/>
      <c r="G19" s="11">
        <v>0</v>
      </c>
      <c r="H19" s="10">
        <v>60</v>
      </c>
      <c r="I19" s="10"/>
      <c r="J19" s="10">
        <v>12</v>
      </c>
      <c r="K19" s="10">
        <f t="shared" si="1"/>
        <v>2</v>
      </c>
      <c r="L19" s="10">
        <f t="shared" si="4"/>
        <v>14</v>
      </c>
      <c r="M19" s="10"/>
      <c r="N19" s="10">
        <v>100</v>
      </c>
      <c r="O19" s="10">
        <v>100</v>
      </c>
      <c r="P19" s="10">
        <f t="shared" si="2"/>
        <v>2.8</v>
      </c>
      <c r="Q19" s="12"/>
      <c r="R19" s="12"/>
      <c r="S19" s="10"/>
      <c r="T19" s="10">
        <f t="shared" si="5"/>
        <v>71.428571428571431</v>
      </c>
      <c r="U19" s="10">
        <f t="shared" si="6"/>
        <v>71.428571428571431</v>
      </c>
      <c r="V19" s="10">
        <v>12.4</v>
      </c>
      <c r="W19" s="10">
        <v>42.2</v>
      </c>
      <c r="X19" s="10">
        <v>13.4</v>
      </c>
      <c r="Y19" s="10">
        <v>24</v>
      </c>
      <c r="Z19" s="10">
        <v>19.399999999999999</v>
      </c>
      <c r="AA19" s="14" t="s">
        <v>130</v>
      </c>
      <c r="AB19" s="10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50</v>
      </c>
      <c r="B20" s="10" t="s">
        <v>32</v>
      </c>
      <c r="C20" s="10"/>
      <c r="D20" s="10">
        <v>14</v>
      </c>
      <c r="E20" s="13">
        <v>14</v>
      </c>
      <c r="F20" s="10"/>
      <c r="G20" s="11">
        <v>0</v>
      </c>
      <c r="H20" s="10">
        <v>60</v>
      </c>
      <c r="I20" s="10"/>
      <c r="J20" s="10">
        <v>12</v>
      </c>
      <c r="K20" s="10">
        <f t="shared" si="1"/>
        <v>2</v>
      </c>
      <c r="L20" s="10">
        <f t="shared" si="4"/>
        <v>14</v>
      </c>
      <c r="M20" s="10"/>
      <c r="N20" s="10">
        <v>150</v>
      </c>
      <c r="O20" s="10"/>
      <c r="P20" s="10">
        <f t="shared" si="2"/>
        <v>2.8</v>
      </c>
      <c r="Q20" s="12"/>
      <c r="R20" s="12"/>
      <c r="S20" s="10"/>
      <c r="T20" s="10">
        <f t="shared" si="5"/>
        <v>53.571428571428577</v>
      </c>
      <c r="U20" s="10">
        <f t="shared" si="6"/>
        <v>53.571428571428577</v>
      </c>
      <c r="V20" s="10">
        <v>0</v>
      </c>
      <c r="W20" s="10">
        <v>32.6</v>
      </c>
      <c r="X20" s="10">
        <v>11.6</v>
      </c>
      <c r="Y20" s="10">
        <v>17.600000000000001</v>
      </c>
      <c r="Z20" s="10">
        <v>17.2</v>
      </c>
      <c r="AA20" s="14" t="s">
        <v>130</v>
      </c>
      <c r="AB20" s="10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34</v>
      </c>
      <c r="C21" s="1"/>
      <c r="D21" s="1">
        <v>72.42</v>
      </c>
      <c r="E21" s="1">
        <v>12.887</v>
      </c>
      <c r="F21" s="1">
        <v>58.5</v>
      </c>
      <c r="G21" s="6">
        <v>1</v>
      </c>
      <c r="H21" s="1">
        <v>120</v>
      </c>
      <c r="I21" s="1"/>
      <c r="J21" s="1">
        <v>13.358000000000001</v>
      </c>
      <c r="K21" s="1">
        <f t="shared" si="1"/>
        <v>-0.47100000000000009</v>
      </c>
      <c r="L21" s="1">
        <f t="shared" si="4"/>
        <v>12.887</v>
      </c>
      <c r="M21" s="1"/>
      <c r="N21" s="1">
        <v>50</v>
      </c>
      <c r="O21" s="1"/>
      <c r="P21" s="1">
        <f t="shared" si="2"/>
        <v>2.5773999999999999</v>
      </c>
      <c r="Q21" s="5"/>
      <c r="R21" s="5"/>
      <c r="S21" s="1"/>
      <c r="T21" s="1">
        <f t="shared" si="5"/>
        <v>42.096686583378599</v>
      </c>
      <c r="U21" s="1">
        <f t="shared" si="6"/>
        <v>42.096686583378599</v>
      </c>
      <c r="V21" s="1">
        <v>5.1075999999999997</v>
      </c>
      <c r="W21" s="1">
        <v>2.6934</v>
      </c>
      <c r="X21" s="1">
        <v>2.5604</v>
      </c>
      <c r="Y21" s="1">
        <v>3.726</v>
      </c>
      <c r="Z21" s="1">
        <v>0.94440000000000013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34</v>
      </c>
      <c r="C22" s="1">
        <v>74</v>
      </c>
      <c r="D22" s="1">
        <v>102.919</v>
      </c>
      <c r="E22" s="1">
        <v>86.918999999999997</v>
      </c>
      <c r="F22" s="1">
        <v>90</v>
      </c>
      <c r="G22" s="6">
        <v>1</v>
      </c>
      <c r="H22" s="1">
        <v>60</v>
      </c>
      <c r="I22" s="1"/>
      <c r="J22" s="1">
        <v>76.3</v>
      </c>
      <c r="K22" s="1">
        <f t="shared" si="1"/>
        <v>10.619</v>
      </c>
      <c r="L22" s="1">
        <f t="shared" si="4"/>
        <v>86.918999999999997</v>
      </c>
      <c r="M22" s="1"/>
      <c r="N22" s="1">
        <v>0</v>
      </c>
      <c r="O22" s="1"/>
      <c r="P22" s="1">
        <f t="shared" si="2"/>
        <v>17.383800000000001</v>
      </c>
      <c r="Q22" s="5">
        <f>ROUND(13*P22-O22-N22-F22,0)</f>
        <v>136</v>
      </c>
      <c r="R22" s="5"/>
      <c r="S22" s="1"/>
      <c r="T22" s="1">
        <f t="shared" si="5"/>
        <v>13.000609763112783</v>
      </c>
      <c r="U22" s="1">
        <f t="shared" si="6"/>
        <v>5.177233976460843</v>
      </c>
      <c r="V22" s="1">
        <v>6.7422000000000004</v>
      </c>
      <c r="W22" s="1">
        <v>14.6134</v>
      </c>
      <c r="X22" s="1">
        <v>13.066000000000001</v>
      </c>
      <c r="Y22" s="1">
        <v>7.5075999999999992</v>
      </c>
      <c r="Z22" s="1">
        <v>2.7347999999999999</v>
      </c>
      <c r="AA22" s="1"/>
      <c r="AB22" s="1">
        <f t="shared" si="3"/>
        <v>136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53</v>
      </c>
      <c r="B23" s="1" t="s">
        <v>34</v>
      </c>
      <c r="C23" s="1">
        <v>32</v>
      </c>
      <c r="D23" s="1">
        <v>94.17</v>
      </c>
      <c r="E23" s="1">
        <v>25.489000000000001</v>
      </c>
      <c r="F23" s="1">
        <v>100.5</v>
      </c>
      <c r="G23" s="6">
        <v>1</v>
      </c>
      <c r="H23" s="1">
        <v>60</v>
      </c>
      <c r="I23" s="1"/>
      <c r="J23" s="1">
        <v>23.2</v>
      </c>
      <c r="K23" s="1">
        <f t="shared" si="1"/>
        <v>2.2890000000000015</v>
      </c>
      <c r="L23" s="1">
        <f t="shared" si="4"/>
        <v>25.489000000000001</v>
      </c>
      <c r="M23" s="1"/>
      <c r="N23" s="1">
        <v>0</v>
      </c>
      <c r="O23" s="1"/>
      <c r="P23" s="1">
        <f t="shared" si="2"/>
        <v>5.0978000000000003</v>
      </c>
      <c r="Q23" s="5"/>
      <c r="R23" s="5"/>
      <c r="S23" s="1"/>
      <c r="T23" s="1">
        <f t="shared" si="5"/>
        <v>19.714386598140372</v>
      </c>
      <c r="U23" s="1">
        <f t="shared" si="6"/>
        <v>19.714386598140372</v>
      </c>
      <c r="V23" s="1">
        <v>7.4505999999999997</v>
      </c>
      <c r="W23" s="1">
        <v>7.8195999999999994</v>
      </c>
      <c r="X23" s="1">
        <v>7.5085999999999986</v>
      </c>
      <c r="Y23" s="1">
        <v>6.3128000000000002</v>
      </c>
      <c r="Z23" s="1">
        <v>2.7753999999999999</v>
      </c>
      <c r="AA23" s="18" t="s">
        <v>134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54</v>
      </c>
      <c r="B24" s="1" t="s">
        <v>34</v>
      </c>
      <c r="C24" s="1">
        <v>504</v>
      </c>
      <c r="D24" s="1">
        <v>282.08600000000001</v>
      </c>
      <c r="E24" s="1">
        <v>593.36400000000003</v>
      </c>
      <c r="F24" s="1">
        <v>190.53800000000001</v>
      </c>
      <c r="G24" s="6">
        <v>1</v>
      </c>
      <c r="H24" s="1">
        <v>45</v>
      </c>
      <c r="I24" s="1"/>
      <c r="J24" s="1">
        <v>562.29899999999998</v>
      </c>
      <c r="K24" s="1">
        <f t="shared" si="1"/>
        <v>31.065000000000055</v>
      </c>
      <c r="L24" s="1">
        <f t="shared" si="4"/>
        <v>465.86100000000005</v>
      </c>
      <c r="M24" s="1">
        <v>127.503</v>
      </c>
      <c r="N24" s="1">
        <v>250</v>
      </c>
      <c r="O24" s="1">
        <v>350</v>
      </c>
      <c r="P24" s="1">
        <f t="shared" si="2"/>
        <v>93.172200000000004</v>
      </c>
      <c r="Q24" s="5">
        <f>ROUND(13*P24-O24-N24-F24,0)</f>
        <v>421</v>
      </c>
      <c r="R24" s="5"/>
      <c r="S24" s="1"/>
      <c r="T24" s="1">
        <f t="shared" si="5"/>
        <v>13.003213404856814</v>
      </c>
      <c r="U24" s="1">
        <f t="shared" si="6"/>
        <v>8.4846982254363432</v>
      </c>
      <c r="V24" s="1">
        <v>91.684000000000012</v>
      </c>
      <c r="W24" s="1">
        <v>45.141000000000012</v>
      </c>
      <c r="X24" s="1">
        <v>83.080600000000004</v>
      </c>
      <c r="Y24" s="1">
        <v>66.6982</v>
      </c>
      <c r="Z24" s="1">
        <v>57.640200000000007</v>
      </c>
      <c r="AA24" s="1"/>
      <c r="AB24" s="1">
        <f t="shared" si="3"/>
        <v>421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55</v>
      </c>
      <c r="B25" s="1" t="s">
        <v>34</v>
      </c>
      <c r="C25" s="1">
        <v>10.5</v>
      </c>
      <c r="D25" s="1">
        <v>241.07599999999999</v>
      </c>
      <c r="E25" s="1">
        <v>103.405</v>
      </c>
      <c r="F25" s="1">
        <v>148.1</v>
      </c>
      <c r="G25" s="6">
        <v>1</v>
      </c>
      <c r="H25" s="1">
        <v>60</v>
      </c>
      <c r="I25" s="1"/>
      <c r="J25" s="1">
        <v>143.1</v>
      </c>
      <c r="K25" s="1">
        <f t="shared" si="1"/>
        <v>-39.694999999999993</v>
      </c>
      <c r="L25" s="1">
        <f t="shared" si="4"/>
        <v>103.405</v>
      </c>
      <c r="M25" s="1"/>
      <c r="N25" s="1">
        <v>100</v>
      </c>
      <c r="O25" s="1">
        <v>150</v>
      </c>
      <c r="P25" s="1">
        <f t="shared" si="2"/>
        <v>20.681000000000001</v>
      </c>
      <c r="Q25" s="5"/>
      <c r="R25" s="5"/>
      <c r="S25" s="1"/>
      <c r="T25" s="1">
        <f t="shared" si="5"/>
        <v>19.24955272955853</v>
      </c>
      <c r="U25" s="1">
        <f t="shared" si="6"/>
        <v>19.24955272955853</v>
      </c>
      <c r="V25" s="1">
        <v>34.452399999999997</v>
      </c>
      <c r="W25" s="1">
        <v>30.6692</v>
      </c>
      <c r="X25" s="1">
        <v>24.131799999999998</v>
      </c>
      <c r="Y25" s="1">
        <v>30.087800000000001</v>
      </c>
      <c r="Z25" s="1">
        <v>24.3962</v>
      </c>
      <c r="AA25" s="1"/>
      <c r="AB25" s="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32</v>
      </c>
      <c r="C26" s="1"/>
      <c r="D26" s="1">
        <v>1000</v>
      </c>
      <c r="E26" s="1">
        <v>403</v>
      </c>
      <c r="F26" s="1">
        <v>594</v>
      </c>
      <c r="G26" s="6">
        <v>0.25</v>
      </c>
      <c r="H26" s="1">
        <v>120</v>
      </c>
      <c r="I26" s="1"/>
      <c r="J26" s="1">
        <v>399</v>
      </c>
      <c r="K26" s="1">
        <f t="shared" si="1"/>
        <v>4</v>
      </c>
      <c r="L26" s="1">
        <f t="shared" si="4"/>
        <v>403</v>
      </c>
      <c r="M26" s="1"/>
      <c r="N26" s="1">
        <v>150</v>
      </c>
      <c r="O26" s="1">
        <v>150</v>
      </c>
      <c r="P26" s="1">
        <f t="shared" si="2"/>
        <v>80.599999999999994</v>
      </c>
      <c r="Q26" s="5">
        <f t="shared" ref="Q26:Q28" si="8">ROUND(13*P26-O26-N26-F26,0)</f>
        <v>154</v>
      </c>
      <c r="R26" s="5"/>
      <c r="S26" s="1"/>
      <c r="T26" s="1">
        <f t="shared" si="5"/>
        <v>13.002481389578165</v>
      </c>
      <c r="U26" s="1">
        <f t="shared" si="6"/>
        <v>11.09181141439206</v>
      </c>
      <c r="V26" s="1">
        <v>55.6</v>
      </c>
      <c r="W26" s="1">
        <v>96.2</v>
      </c>
      <c r="X26" s="1">
        <v>50.6</v>
      </c>
      <c r="Y26" s="1">
        <v>74.2</v>
      </c>
      <c r="Z26" s="1">
        <v>66</v>
      </c>
      <c r="AA26" s="1"/>
      <c r="AB26" s="1">
        <f t="shared" si="3"/>
        <v>38.5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34</v>
      </c>
      <c r="C27" s="1">
        <v>382.37799999999999</v>
      </c>
      <c r="D27" s="1">
        <v>737.38699999999994</v>
      </c>
      <c r="E27" s="1">
        <v>740.87199999999996</v>
      </c>
      <c r="F27" s="1">
        <v>368.6</v>
      </c>
      <c r="G27" s="6">
        <v>1</v>
      </c>
      <c r="H27" s="1">
        <v>45</v>
      </c>
      <c r="I27" s="1"/>
      <c r="J27" s="1">
        <v>687.87400000000002</v>
      </c>
      <c r="K27" s="1">
        <f t="shared" si="1"/>
        <v>52.997999999999934</v>
      </c>
      <c r="L27" s="1">
        <f t="shared" si="4"/>
        <v>503.11199999999997</v>
      </c>
      <c r="M27" s="1">
        <v>237.76</v>
      </c>
      <c r="N27" s="1">
        <v>200</v>
      </c>
      <c r="O27" s="1">
        <v>250</v>
      </c>
      <c r="P27" s="1">
        <f t="shared" si="2"/>
        <v>100.6224</v>
      </c>
      <c r="Q27" s="5">
        <f t="shared" si="8"/>
        <v>489</v>
      </c>
      <c r="R27" s="5"/>
      <c r="S27" s="1"/>
      <c r="T27" s="1">
        <f t="shared" si="5"/>
        <v>12.995118383183067</v>
      </c>
      <c r="U27" s="1">
        <f t="shared" si="6"/>
        <v>8.1353654852199906</v>
      </c>
      <c r="V27" s="1">
        <v>100.0612</v>
      </c>
      <c r="W27" s="1">
        <v>69.976199999999992</v>
      </c>
      <c r="X27" s="1">
        <v>86.163399999999996</v>
      </c>
      <c r="Y27" s="1">
        <v>75.158600000000007</v>
      </c>
      <c r="Z27" s="1">
        <v>65.494599999999991</v>
      </c>
      <c r="AA27" s="1"/>
      <c r="AB27" s="1">
        <f t="shared" si="3"/>
        <v>489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32</v>
      </c>
      <c r="C28" s="1"/>
      <c r="D28" s="1">
        <v>632</v>
      </c>
      <c r="E28" s="1">
        <v>384</v>
      </c>
      <c r="F28" s="1">
        <v>244</v>
      </c>
      <c r="G28" s="6">
        <v>0.12</v>
      </c>
      <c r="H28" s="1">
        <v>60</v>
      </c>
      <c r="I28" s="1"/>
      <c r="J28" s="1">
        <v>356</v>
      </c>
      <c r="K28" s="1">
        <f t="shared" si="1"/>
        <v>28</v>
      </c>
      <c r="L28" s="1">
        <f t="shared" si="4"/>
        <v>384</v>
      </c>
      <c r="M28" s="1"/>
      <c r="N28" s="1">
        <v>300</v>
      </c>
      <c r="O28" s="1">
        <v>350</v>
      </c>
      <c r="P28" s="1">
        <f t="shared" si="2"/>
        <v>76.8</v>
      </c>
      <c r="Q28" s="5">
        <f t="shared" si="8"/>
        <v>104</v>
      </c>
      <c r="R28" s="5"/>
      <c r="S28" s="1"/>
      <c r="T28" s="1">
        <f t="shared" si="5"/>
        <v>12.994791666666668</v>
      </c>
      <c r="U28" s="1">
        <f t="shared" si="6"/>
        <v>11.640625</v>
      </c>
      <c r="V28" s="1">
        <v>89.6</v>
      </c>
      <c r="W28" s="1">
        <v>77.400000000000006</v>
      </c>
      <c r="X28" s="1">
        <v>56.2</v>
      </c>
      <c r="Y28" s="1">
        <v>68.599999999999994</v>
      </c>
      <c r="Z28" s="1">
        <v>51.2</v>
      </c>
      <c r="AA28" s="1"/>
      <c r="AB28" s="1">
        <f t="shared" si="3"/>
        <v>12.48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32</v>
      </c>
      <c r="C29" s="1"/>
      <c r="D29" s="1">
        <v>1168</v>
      </c>
      <c r="E29" s="1">
        <v>509</v>
      </c>
      <c r="F29" s="1">
        <v>658</v>
      </c>
      <c r="G29" s="6">
        <v>0.25</v>
      </c>
      <c r="H29" s="1">
        <v>120</v>
      </c>
      <c r="I29" s="1"/>
      <c r="J29" s="1">
        <v>510</v>
      </c>
      <c r="K29" s="1">
        <f t="shared" si="1"/>
        <v>-1</v>
      </c>
      <c r="L29" s="1">
        <f t="shared" si="4"/>
        <v>389</v>
      </c>
      <c r="M29" s="1">
        <v>120</v>
      </c>
      <c r="N29" s="1">
        <v>200</v>
      </c>
      <c r="O29" s="1">
        <v>300</v>
      </c>
      <c r="P29" s="1">
        <f t="shared" si="2"/>
        <v>77.8</v>
      </c>
      <c r="Q29" s="5"/>
      <c r="R29" s="5"/>
      <c r="S29" s="1"/>
      <c r="T29" s="1">
        <f t="shared" si="5"/>
        <v>14.884318766066839</v>
      </c>
      <c r="U29" s="1">
        <f t="shared" si="6"/>
        <v>14.884318766066839</v>
      </c>
      <c r="V29" s="1">
        <v>78</v>
      </c>
      <c r="W29" s="1">
        <v>84</v>
      </c>
      <c r="X29" s="1">
        <v>55.4</v>
      </c>
      <c r="Y29" s="1">
        <v>80.400000000000006</v>
      </c>
      <c r="Z29" s="1">
        <v>63.2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34</v>
      </c>
      <c r="C30" s="1">
        <v>1.01</v>
      </c>
      <c r="D30" s="1">
        <v>40.854999999999997</v>
      </c>
      <c r="E30" s="1">
        <v>37.347000000000001</v>
      </c>
      <c r="F30" s="1">
        <v>2</v>
      </c>
      <c r="G30" s="6">
        <v>1</v>
      </c>
      <c r="H30" s="1">
        <v>120</v>
      </c>
      <c r="I30" s="1"/>
      <c r="J30" s="1">
        <v>43.637999999999998</v>
      </c>
      <c r="K30" s="1">
        <f t="shared" si="1"/>
        <v>-6.2909999999999968</v>
      </c>
      <c r="L30" s="1">
        <f t="shared" si="4"/>
        <v>37.347000000000001</v>
      </c>
      <c r="M30" s="1"/>
      <c r="N30" s="1">
        <v>130</v>
      </c>
      <c r="O30" s="1"/>
      <c r="P30" s="1">
        <f t="shared" si="2"/>
        <v>7.4694000000000003</v>
      </c>
      <c r="Q30" s="5"/>
      <c r="R30" s="5"/>
      <c r="S30" s="1"/>
      <c r="T30" s="1">
        <f t="shared" si="5"/>
        <v>17.672102176881676</v>
      </c>
      <c r="U30" s="1">
        <f t="shared" si="6"/>
        <v>17.672102176881676</v>
      </c>
      <c r="V30" s="1">
        <v>12.444000000000001</v>
      </c>
      <c r="W30" s="1">
        <v>6.6245999999999992</v>
      </c>
      <c r="X30" s="1">
        <v>7.1986000000000008</v>
      </c>
      <c r="Y30" s="1">
        <v>7.5581999999999994</v>
      </c>
      <c r="Z30" s="1">
        <v>3.7644000000000002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34</v>
      </c>
      <c r="C31" s="1">
        <v>424.5</v>
      </c>
      <c r="D31" s="1">
        <v>300.09500000000003</v>
      </c>
      <c r="E31" s="1">
        <v>380.06599999999997</v>
      </c>
      <c r="F31" s="1">
        <v>343.1</v>
      </c>
      <c r="G31" s="6">
        <v>1</v>
      </c>
      <c r="H31" s="1">
        <v>45</v>
      </c>
      <c r="I31" s="1"/>
      <c r="J31" s="1">
        <v>362</v>
      </c>
      <c r="K31" s="1">
        <f t="shared" si="1"/>
        <v>18.065999999999974</v>
      </c>
      <c r="L31" s="1">
        <f t="shared" si="4"/>
        <v>380.06599999999997</v>
      </c>
      <c r="M31" s="1"/>
      <c r="N31" s="1">
        <v>150</v>
      </c>
      <c r="O31" s="1"/>
      <c r="P31" s="1">
        <f t="shared" si="2"/>
        <v>76.013199999999998</v>
      </c>
      <c r="Q31" s="5">
        <f>ROUND(13*P31-O31-N31-F31,0)</f>
        <v>495</v>
      </c>
      <c r="R31" s="5"/>
      <c r="S31" s="1"/>
      <c r="T31" s="1">
        <f t="shared" si="5"/>
        <v>12.999058058337237</v>
      </c>
      <c r="U31" s="1">
        <f t="shared" si="6"/>
        <v>6.487031199844238</v>
      </c>
      <c r="V31" s="1">
        <v>59.253799999999998</v>
      </c>
      <c r="W31" s="1">
        <v>56.674999999999997</v>
      </c>
      <c r="X31" s="1">
        <v>67.157200000000003</v>
      </c>
      <c r="Y31" s="1">
        <v>46.345399999999998</v>
      </c>
      <c r="Z31" s="1">
        <v>39.827599999999997</v>
      </c>
      <c r="AA31" s="1"/>
      <c r="AB31" s="1">
        <f t="shared" si="3"/>
        <v>495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62</v>
      </c>
      <c r="B32" s="10" t="s">
        <v>32</v>
      </c>
      <c r="C32" s="10"/>
      <c r="D32" s="10">
        <v>10</v>
      </c>
      <c r="E32" s="13">
        <v>10</v>
      </c>
      <c r="F32" s="10"/>
      <c r="G32" s="11">
        <v>0</v>
      </c>
      <c r="H32" s="10">
        <v>45</v>
      </c>
      <c r="I32" s="10"/>
      <c r="J32" s="10">
        <v>10</v>
      </c>
      <c r="K32" s="10">
        <f t="shared" si="1"/>
        <v>0</v>
      </c>
      <c r="L32" s="10">
        <f t="shared" si="4"/>
        <v>10</v>
      </c>
      <c r="M32" s="10"/>
      <c r="N32" s="10"/>
      <c r="O32" s="10"/>
      <c r="P32" s="10">
        <f t="shared" si="2"/>
        <v>2</v>
      </c>
      <c r="Q32" s="12"/>
      <c r="R32" s="12"/>
      <c r="S32" s="10"/>
      <c r="T32" s="10">
        <f t="shared" si="5"/>
        <v>0</v>
      </c>
      <c r="U32" s="10">
        <f t="shared" si="6"/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4" t="s">
        <v>129</v>
      </c>
      <c r="AB32" s="10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34</v>
      </c>
      <c r="C33" s="1">
        <v>195.7</v>
      </c>
      <c r="D33" s="1">
        <v>532.59900000000005</v>
      </c>
      <c r="E33" s="1">
        <v>385.74</v>
      </c>
      <c r="F33" s="1">
        <v>338.5</v>
      </c>
      <c r="G33" s="6">
        <v>1</v>
      </c>
      <c r="H33" s="1">
        <v>60</v>
      </c>
      <c r="I33" s="1"/>
      <c r="J33" s="1">
        <v>408.17200000000003</v>
      </c>
      <c r="K33" s="1">
        <f t="shared" si="1"/>
        <v>-22.432000000000016</v>
      </c>
      <c r="L33" s="1">
        <f t="shared" si="4"/>
        <v>260.02300000000002</v>
      </c>
      <c r="M33" s="1">
        <v>125.717</v>
      </c>
      <c r="N33" s="1">
        <v>100</v>
      </c>
      <c r="O33" s="1">
        <v>250</v>
      </c>
      <c r="P33" s="1">
        <f t="shared" si="2"/>
        <v>52.004600000000003</v>
      </c>
      <c r="Q33" s="5"/>
      <c r="R33" s="5"/>
      <c r="S33" s="1"/>
      <c r="T33" s="1">
        <f t="shared" si="5"/>
        <v>13.239213454194436</v>
      </c>
      <c r="U33" s="1">
        <f t="shared" si="6"/>
        <v>13.239213454194436</v>
      </c>
      <c r="V33" s="1">
        <v>63.388599999999997</v>
      </c>
      <c r="W33" s="1">
        <v>46.279000000000003</v>
      </c>
      <c r="X33" s="1">
        <v>50.255200000000002</v>
      </c>
      <c r="Y33" s="1">
        <v>55.06</v>
      </c>
      <c r="Z33" s="1">
        <v>35.127400000000002</v>
      </c>
      <c r="AA33" s="1"/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32</v>
      </c>
      <c r="C34" s="1"/>
      <c r="D34" s="1">
        <v>152</v>
      </c>
      <c r="E34" s="1">
        <v>68</v>
      </c>
      <c r="F34" s="1">
        <v>82</v>
      </c>
      <c r="G34" s="6">
        <v>0.22</v>
      </c>
      <c r="H34" s="1">
        <v>120</v>
      </c>
      <c r="I34" s="1"/>
      <c r="J34" s="1">
        <v>67</v>
      </c>
      <c r="K34" s="1">
        <f t="shared" si="1"/>
        <v>1</v>
      </c>
      <c r="L34" s="1">
        <f t="shared" si="4"/>
        <v>68</v>
      </c>
      <c r="M34" s="1"/>
      <c r="N34" s="1">
        <v>50</v>
      </c>
      <c r="O34" s="1"/>
      <c r="P34" s="1">
        <f t="shared" si="2"/>
        <v>13.6</v>
      </c>
      <c r="Q34" s="5">
        <f t="shared" ref="Q34:Q35" si="9">ROUND(13*P34-O34-N34-F34,0)</f>
        <v>45</v>
      </c>
      <c r="R34" s="5"/>
      <c r="S34" s="1"/>
      <c r="T34" s="1">
        <f t="shared" si="5"/>
        <v>13.014705882352942</v>
      </c>
      <c r="U34" s="1">
        <f t="shared" si="6"/>
        <v>9.7058823529411775</v>
      </c>
      <c r="V34" s="1">
        <v>0.8</v>
      </c>
      <c r="W34" s="1">
        <v>3.2</v>
      </c>
      <c r="X34" s="1">
        <v>0</v>
      </c>
      <c r="Y34" s="1">
        <v>0</v>
      </c>
      <c r="Z34" s="1">
        <v>0</v>
      </c>
      <c r="AA34" s="1" t="s">
        <v>65</v>
      </c>
      <c r="AB34" s="1">
        <f t="shared" si="3"/>
        <v>9.9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34</v>
      </c>
      <c r="C35" s="1">
        <v>212.8</v>
      </c>
      <c r="D35" s="1">
        <v>200.64500000000001</v>
      </c>
      <c r="E35" s="1">
        <v>197.839</v>
      </c>
      <c r="F35" s="1">
        <v>215.5</v>
      </c>
      <c r="G35" s="6">
        <v>1</v>
      </c>
      <c r="H35" s="1">
        <v>45</v>
      </c>
      <c r="I35" s="1"/>
      <c r="J35" s="1">
        <v>187</v>
      </c>
      <c r="K35" s="1">
        <f t="shared" si="1"/>
        <v>10.838999999999999</v>
      </c>
      <c r="L35" s="1">
        <f t="shared" si="4"/>
        <v>197.839</v>
      </c>
      <c r="M35" s="1"/>
      <c r="N35" s="1">
        <v>150</v>
      </c>
      <c r="O35" s="1"/>
      <c r="P35" s="1">
        <f t="shared" si="2"/>
        <v>39.567799999999998</v>
      </c>
      <c r="Q35" s="5">
        <f t="shared" si="9"/>
        <v>149</v>
      </c>
      <c r="R35" s="5"/>
      <c r="S35" s="1"/>
      <c r="T35" s="1">
        <f t="shared" si="5"/>
        <v>13.002997386763985</v>
      </c>
      <c r="U35" s="1">
        <f t="shared" si="6"/>
        <v>9.2373091250966706</v>
      </c>
      <c r="V35" s="1">
        <v>20.848600000000001</v>
      </c>
      <c r="W35" s="1">
        <v>0.216</v>
      </c>
      <c r="X35" s="1">
        <v>34.930999999999997</v>
      </c>
      <c r="Y35" s="1">
        <v>8.2706</v>
      </c>
      <c r="Z35" s="1">
        <v>9.745000000000001</v>
      </c>
      <c r="AA35" s="1"/>
      <c r="AB35" s="1">
        <f t="shared" si="3"/>
        <v>149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32</v>
      </c>
      <c r="C36" s="1"/>
      <c r="D36" s="1">
        <v>96</v>
      </c>
      <c r="E36" s="1">
        <v>63</v>
      </c>
      <c r="F36" s="1">
        <v>33</v>
      </c>
      <c r="G36" s="6">
        <v>0.4</v>
      </c>
      <c r="H36" s="1">
        <v>60</v>
      </c>
      <c r="I36" s="1"/>
      <c r="J36" s="1">
        <v>61</v>
      </c>
      <c r="K36" s="1">
        <f t="shared" si="1"/>
        <v>2</v>
      </c>
      <c r="L36" s="1">
        <f t="shared" si="4"/>
        <v>63</v>
      </c>
      <c r="M36" s="1"/>
      <c r="N36" s="1">
        <v>150</v>
      </c>
      <c r="O36" s="1"/>
      <c r="P36" s="1">
        <f t="shared" si="2"/>
        <v>12.6</v>
      </c>
      <c r="Q36" s="5"/>
      <c r="R36" s="5"/>
      <c r="S36" s="1"/>
      <c r="T36" s="1">
        <f t="shared" si="5"/>
        <v>14.523809523809524</v>
      </c>
      <c r="U36" s="1">
        <f t="shared" si="6"/>
        <v>14.523809523809524</v>
      </c>
      <c r="V36" s="1">
        <v>0</v>
      </c>
      <c r="W36" s="1">
        <v>17.600000000000001</v>
      </c>
      <c r="X36" s="1">
        <v>0</v>
      </c>
      <c r="Y36" s="1">
        <v>0</v>
      </c>
      <c r="Z36" s="1">
        <v>0</v>
      </c>
      <c r="AA36" s="1" t="s">
        <v>68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34</v>
      </c>
      <c r="C37" s="1"/>
      <c r="D37" s="1">
        <v>329.12200000000001</v>
      </c>
      <c r="E37" s="1">
        <v>68.622</v>
      </c>
      <c r="F37" s="1">
        <v>260.5</v>
      </c>
      <c r="G37" s="6">
        <v>1</v>
      </c>
      <c r="H37" s="1">
        <v>60</v>
      </c>
      <c r="I37" s="1"/>
      <c r="J37" s="1">
        <v>66.5</v>
      </c>
      <c r="K37" s="1">
        <f t="shared" ref="K37:K64" si="10">E37-J37</f>
        <v>2.1219999999999999</v>
      </c>
      <c r="L37" s="1">
        <f t="shared" si="4"/>
        <v>68.622</v>
      </c>
      <c r="M37" s="1"/>
      <c r="N37" s="1">
        <v>150</v>
      </c>
      <c r="O37" s="1"/>
      <c r="P37" s="1">
        <f t="shared" si="2"/>
        <v>13.724399999999999</v>
      </c>
      <c r="Q37" s="5"/>
      <c r="R37" s="5"/>
      <c r="S37" s="1"/>
      <c r="T37" s="1">
        <f t="shared" si="5"/>
        <v>29.9102328699251</v>
      </c>
      <c r="U37" s="1">
        <f t="shared" si="6"/>
        <v>29.9102328699251</v>
      </c>
      <c r="V37" s="1">
        <v>8.1776</v>
      </c>
      <c r="W37" s="1">
        <v>30.435199999999998</v>
      </c>
      <c r="X37" s="1">
        <v>0</v>
      </c>
      <c r="Y37" s="1">
        <v>0</v>
      </c>
      <c r="Z37" s="1">
        <v>0</v>
      </c>
      <c r="AA37" s="1" t="s">
        <v>65</v>
      </c>
      <c r="AB37" s="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34</v>
      </c>
      <c r="C38" s="1">
        <v>45</v>
      </c>
      <c r="D38" s="1">
        <v>33.624000000000002</v>
      </c>
      <c r="E38" s="1">
        <v>28.324000000000002</v>
      </c>
      <c r="F38" s="1">
        <v>50.3</v>
      </c>
      <c r="G38" s="6">
        <v>1</v>
      </c>
      <c r="H38" s="1">
        <v>60</v>
      </c>
      <c r="I38" s="1"/>
      <c r="J38" s="1">
        <v>30.5</v>
      </c>
      <c r="K38" s="1">
        <f t="shared" si="10"/>
        <v>-2.1759999999999984</v>
      </c>
      <c r="L38" s="1">
        <f t="shared" si="4"/>
        <v>28.324000000000002</v>
      </c>
      <c r="M38" s="1"/>
      <c r="N38" s="1">
        <v>0</v>
      </c>
      <c r="O38" s="1"/>
      <c r="P38" s="1">
        <f t="shared" ref="P38:P69" si="11">L38/5</f>
        <v>5.6648000000000005</v>
      </c>
      <c r="Q38" s="5">
        <f t="shared" ref="Q38:Q40" si="12">ROUND(13*P38-O38-N38-F38,0)</f>
        <v>23</v>
      </c>
      <c r="R38" s="5"/>
      <c r="S38" s="1"/>
      <c r="T38" s="1">
        <f t="shared" si="5"/>
        <v>12.939556559807935</v>
      </c>
      <c r="U38" s="1">
        <f t="shared" si="6"/>
        <v>8.8793955655980774</v>
      </c>
      <c r="V38" s="1">
        <v>3.5091999999999999</v>
      </c>
      <c r="W38" s="1">
        <v>5.9518000000000004</v>
      </c>
      <c r="X38" s="1">
        <v>4.0393999999999997</v>
      </c>
      <c r="Y38" s="1">
        <v>8.3414000000000001</v>
      </c>
      <c r="Z38" s="1">
        <v>8.6495999999999995</v>
      </c>
      <c r="AA38" s="1"/>
      <c r="AB38" s="1">
        <f t="shared" ref="AB38:AB69" si="13">Q38*G38</f>
        <v>23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34</v>
      </c>
      <c r="C39" s="1"/>
      <c r="D39" s="1">
        <v>502.298</v>
      </c>
      <c r="E39" s="13">
        <f>134.398+E94</f>
        <v>240.69799999999998</v>
      </c>
      <c r="F39" s="1">
        <v>260.5</v>
      </c>
      <c r="G39" s="6">
        <v>1</v>
      </c>
      <c r="H39" s="1">
        <v>45</v>
      </c>
      <c r="I39" s="1"/>
      <c r="J39" s="1">
        <v>128</v>
      </c>
      <c r="K39" s="1">
        <f t="shared" si="10"/>
        <v>112.69799999999998</v>
      </c>
      <c r="L39" s="1">
        <f t="shared" si="4"/>
        <v>240.69799999999998</v>
      </c>
      <c r="M39" s="1"/>
      <c r="N39" s="1">
        <v>250</v>
      </c>
      <c r="O39" s="1"/>
      <c r="P39" s="1">
        <f t="shared" si="11"/>
        <v>48.139599999999994</v>
      </c>
      <c r="Q39" s="5">
        <f t="shared" si="12"/>
        <v>115</v>
      </c>
      <c r="R39" s="5"/>
      <c r="S39" s="1"/>
      <c r="T39" s="1">
        <f t="shared" si="5"/>
        <v>12.993460685173954</v>
      </c>
      <c r="U39" s="1">
        <f t="shared" si="6"/>
        <v>10.604575027627984</v>
      </c>
      <c r="V39" s="1">
        <v>42.814</v>
      </c>
      <c r="W39" s="1">
        <v>33.5974</v>
      </c>
      <c r="X39" s="1">
        <v>28.7822</v>
      </c>
      <c r="Y39" s="1">
        <v>33.540799999999997</v>
      </c>
      <c r="Z39" s="1">
        <v>31.209800000000001</v>
      </c>
      <c r="AA39" s="1"/>
      <c r="AB39" s="1">
        <f t="shared" si="13"/>
        <v>115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34</v>
      </c>
      <c r="C40" s="1">
        <v>265.7</v>
      </c>
      <c r="D40" s="1">
        <v>2084.8020000000001</v>
      </c>
      <c r="E40" s="1">
        <v>1714.11</v>
      </c>
      <c r="F40" s="1">
        <v>628</v>
      </c>
      <c r="G40" s="6">
        <v>1</v>
      </c>
      <c r="H40" s="1">
        <v>45</v>
      </c>
      <c r="I40" s="1"/>
      <c r="J40" s="1">
        <v>1663.69</v>
      </c>
      <c r="K40" s="1">
        <f t="shared" si="10"/>
        <v>50.419999999999845</v>
      </c>
      <c r="L40" s="1">
        <f t="shared" si="4"/>
        <v>824.91999999999985</v>
      </c>
      <c r="M40" s="1">
        <v>889.19</v>
      </c>
      <c r="N40" s="1">
        <v>250</v>
      </c>
      <c r="O40" s="1">
        <v>500</v>
      </c>
      <c r="P40" s="1">
        <f t="shared" si="11"/>
        <v>164.98399999999998</v>
      </c>
      <c r="Q40" s="5">
        <f t="shared" si="12"/>
        <v>767</v>
      </c>
      <c r="R40" s="5"/>
      <c r="S40" s="1"/>
      <c r="T40" s="1">
        <f t="shared" si="5"/>
        <v>13.001260728313049</v>
      </c>
      <c r="U40" s="1">
        <f t="shared" si="6"/>
        <v>8.3523250739465649</v>
      </c>
      <c r="V40" s="1">
        <v>193.0438</v>
      </c>
      <c r="W40" s="1">
        <v>147.42439999999999</v>
      </c>
      <c r="X40" s="1">
        <v>137.6688</v>
      </c>
      <c r="Y40" s="1">
        <v>143.02940000000001</v>
      </c>
      <c r="Z40" s="1">
        <v>99.905799999999999</v>
      </c>
      <c r="AA40" s="1"/>
      <c r="AB40" s="1">
        <f t="shared" si="13"/>
        <v>767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73</v>
      </c>
      <c r="B41" s="10" t="s">
        <v>32</v>
      </c>
      <c r="C41" s="10">
        <v>187</v>
      </c>
      <c r="D41" s="10"/>
      <c r="E41" s="10">
        <v>186</v>
      </c>
      <c r="F41" s="10"/>
      <c r="G41" s="11">
        <v>0</v>
      </c>
      <c r="H41" s="10">
        <v>45</v>
      </c>
      <c r="I41" s="10"/>
      <c r="J41" s="10">
        <v>349</v>
      </c>
      <c r="K41" s="10">
        <f t="shared" si="10"/>
        <v>-163</v>
      </c>
      <c r="L41" s="10">
        <f t="shared" si="4"/>
        <v>186</v>
      </c>
      <c r="M41" s="10"/>
      <c r="N41" s="10"/>
      <c r="O41" s="10"/>
      <c r="P41" s="10">
        <f t="shared" si="11"/>
        <v>37.200000000000003</v>
      </c>
      <c r="Q41" s="12"/>
      <c r="R41" s="12"/>
      <c r="S41" s="10"/>
      <c r="T41" s="10">
        <f t="shared" si="5"/>
        <v>0</v>
      </c>
      <c r="U41" s="10">
        <f t="shared" si="6"/>
        <v>0</v>
      </c>
      <c r="V41" s="10">
        <v>48.6</v>
      </c>
      <c r="W41" s="10">
        <v>33.4</v>
      </c>
      <c r="X41" s="10">
        <v>46.4</v>
      </c>
      <c r="Y41" s="10">
        <v>12</v>
      </c>
      <c r="Z41" s="10">
        <v>33.6</v>
      </c>
      <c r="AA41" s="10" t="s">
        <v>74</v>
      </c>
      <c r="AB41" s="10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34</v>
      </c>
      <c r="C42" s="1"/>
      <c r="D42" s="1">
        <v>203.07499999999999</v>
      </c>
      <c r="E42" s="1">
        <v>124.681</v>
      </c>
      <c r="F42" s="1">
        <v>78.2</v>
      </c>
      <c r="G42" s="6">
        <v>1</v>
      </c>
      <c r="H42" s="1">
        <v>45</v>
      </c>
      <c r="I42" s="1"/>
      <c r="J42" s="1">
        <v>133.19999999999999</v>
      </c>
      <c r="K42" s="1">
        <f t="shared" si="10"/>
        <v>-8.5189999999999912</v>
      </c>
      <c r="L42" s="1">
        <f t="shared" si="4"/>
        <v>124.681</v>
      </c>
      <c r="M42" s="1"/>
      <c r="N42" s="1">
        <v>200</v>
      </c>
      <c r="O42" s="1"/>
      <c r="P42" s="1">
        <f t="shared" si="11"/>
        <v>24.936199999999999</v>
      </c>
      <c r="Q42" s="5">
        <f t="shared" ref="Q42:Q44" si="14">ROUND(13*P42-O42-N42-F42,0)</f>
        <v>46</v>
      </c>
      <c r="R42" s="5"/>
      <c r="S42" s="1"/>
      <c r="T42" s="1">
        <f t="shared" si="5"/>
        <v>13.001179008830535</v>
      </c>
      <c r="U42" s="1">
        <f t="shared" si="6"/>
        <v>11.156471314795358</v>
      </c>
      <c r="V42" s="1">
        <v>13.147600000000001</v>
      </c>
      <c r="W42" s="1">
        <v>38.123800000000003</v>
      </c>
      <c r="X42" s="1">
        <v>0</v>
      </c>
      <c r="Y42" s="1">
        <v>20.191400000000002</v>
      </c>
      <c r="Z42" s="1">
        <v>4.3029999999999999</v>
      </c>
      <c r="AA42" s="1" t="s">
        <v>40</v>
      </c>
      <c r="AB42" s="1">
        <f t="shared" si="13"/>
        <v>46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/>
      <c r="D43" s="1">
        <v>240</v>
      </c>
      <c r="E43" s="1">
        <v>132</v>
      </c>
      <c r="F43" s="1">
        <v>100</v>
      </c>
      <c r="G43" s="6">
        <v>0.09</v>
      </c>
      <c r="H43" s="1">
        <v>45</v>
      </c>
      <c r="I43" s="1"/>
      <c r="J43" s="1">
        <v>136</v>
      </c>
      <c r="K43" s="1">
        <f t="shared" si="10"/>
        <v>-4</v>
      </c>
      <c r="L43" s="1">
        <f t="shared" si="4"/>
        <v>132</v>
      </c>
      <c r="M43" s="1"/>
      <c r="N43" s="1">
        <v>100</v>
      </c>
      <c r="O43" s="1"/>
      <c r="P43" s="1">
        <f t="shared" si="11"/>
        <v>26.4</v>
      </c>
      <c r="Q43" s="5">
        <f t="shared" si="14"/>
        <v>143</v>
      </c>
      <c r="R43" s="5"/>
      <c r="S43" s="1"/>
      <c r="T43" s="1">
        <f t="shared" si="5"/>
        <v>12.992424242424244</v>
      </c>
      <c r="U43" s="1">
        <f t="shared" si="6"/>
        <v>7.5757575757575761</v>
      </c>
      <c r="V43" s="1">
        <v>19.399999999999999</v>
      </c>
      <c r="W43" s="1">
        <v>29.6</v>
      </c>
      <c r="X43" s="1">
        <v>14.2</v>
      </c>
      <c r="Y43" s="1">
        <v>23.4</v>
      </c>
      <c r="Z43" s="1">
        <v>5.6</v>
      </c>
      <c r="AA43" s="1"/>
      <c r="AB43" s="1">
        <f t="shared" si="13"/>
        <v>12.87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32</v>
      </c>
      <c r="C44" s="1">
        <v>2</v>
      </c>
      <c r="D44" s="1">
        <v>715</v>
      </c>
      <c r="E44" s="1">
        <v>435</v>
      </c>
      <c r="F44" s="1">
        <v>258</v>
      </c>
      <c r="G44" s="6">
        <v>0.3</v>
      </c>
      <c r="H44" s="1">
        <v>45</v>
      </c>
      <c r="I44" s="1"/>
      <c r="J44" s="1">
        <v>479</v>
      </c>
      <c r="K44" s="1">
        <f t="shared" si="10"/>
        <v>-44</v>
      </c>
      <c r="L44" s="1">
        <f t="shared" si="4"/>
        <v>435</v>
      </c>
      <c r="M44" s="1"/>
      <c r="N44" s="1">
        <v>240</v>
      </c>
      <c r="O44" s="1">
        <v>350</v>
      </c>
      <c r="P44" s="1">
        <f t="shared" si="11"/>
        <v>87</v>
      </c>
      <c r="Q44" s="5">
        <f t="shared" si="14"/>
        <v>283</v>
      </c>
      <c r="R44" s="5"/>
      <c r="S44" s="1"/>
      <c r="T44" s="1">
        <f t="shared" si="5"/>
        <v>13</v>
      </c>
      <c r="U44" s="1">
        <f t="shared" si="6"/>
        <v>9.7471264367816097</v>
      </c>
      <c r="V44" s="1">
        <v>98.4</v>
      </c>
      <c r="W44" s="1">
        <v>89.4</v>
      </c>
      <c r="X44" s="1">
        <v>65.8</v>
      </c>
      <c r="Y44" s="1">
        <v>94.4</v>
      </c>
      <c r="Z44" s="1">
        <v>69</v>
      </c>
      <c r="AA44" s="1"/>
      <c r="AB44" s="1">
        <f t="shared" si="13"/>
        <v>84.899999999999991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7</v>
      </c>
      <c r="D45" s="1">
        <v>734</v>
      </c>
      <c r="E45" s="1">
        <v>211</v>
      </c>
      <c r="F45" s="1">
        <v>503</v>
      </c>
      <c r="G45" s="6">
        <v>0.27</v>
      </c>
      <c r="H45" s="1">
        <v>45</v>
      </c>
      <c r="I45" s="1"/>
      <c r="J45" s="1">
        <v>272</v>
      </c>
      <c r="K45" s="1">
        <f t="shared" si="10"/>
        <v>-61</v>
      </c>
      <c r="L45" s="1">
        <f t="shared" si="4"/>
        <v>211</v>
      </c>
      <c r="M45" s="1"/>
      <c r="N45" s="1">
        <v>200</v>
      </c>
      <c r="O45" s="1">
        <v>200</v>
      </c>
      <c r="P45" s="1">
        <f t="shared" si="11"/>
        <v>42.2</v>
      </c>
      <c r="Q45" s="5"/>
      <c r="R45" s="5"/>
      <c r="S45" s="1"/>
      <c r="T45" s="1">
        <f t="shared" si="5"/>
        <v>21.398104265402843</v>
      </c>
      <c r="U45" s="1">
        <f t="shared" si="6"/>
        <v>21.398104265402843</v>
      </c>
      <c r="V45" s="1">
        <v>68.599999999999994</v>
      </c>
      <c r="W45" s="1">
        <v>93</v>
      </c>
      <c r="X45" s="1">
        <v>55.4</v>
      </c>
      <c r="Y45" s="1">
        <v>80.400000000000006</v>
      </c>
      <c r="Z45" s="1">
        <v>32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34</v>
      </c>
      <c r="C46" s="1"/>
      <c r="D46" s="1">
        <v>300.726</v>
      </c>
      <c r="E46" s="1">
        <v>177.226</v>
      </c>
      <c r="F46" s="1">
        <v>123.5</v>
      </c>
      <c r="G46" s="6">
        <v>1</v>
      </c>
      <c r="H46" s="1">
        <v>45</v>
      </c>
      <c r="I46" s="1"/>
      <c r="J46" s="1">
        <v>167</v>
      </c>
      <c r="K46" s="1">
        <f t="shared" si="10"/>
        <v>10.225999999999999</v>
      </c>
      <c r="L46" s="1">
        <f t="shared" si="4"/>
        <v>177.226</v>
      </c>
      <c r="M46" s="1"/>
      <c r="N46" s="1">
        <v>50</v>
      </c>
      <c r="O46" s="1"/>
      <c r="P46" s="1">
        <f t="shared" si="11"/>
        <v>35.4452</v>
      </c>
      <c r="Q46" s="5">
        <f t="shared" ref="Q46:Q49" si="15">ROUND(13*P46-O46-N46-F46,0)</f>
        <v>287</v>
      </c>
      <c r="R46" s="5"/>
      <c r="S46" s="1"/>
      <c r="T46" s="1">
        <f t="shared" si="5"/>
        <v>12.991886066378523</v>
      </c>
      <c r="U46" s="1">
        <f t="shared" si="6"/>
        <v>4.8948799837495631</v>
      </c>
      <c r="V46" s="1">
        <v>16.166</v>
      </c>
      <c r="W46" s="1">
        <v>22.9452</v>
      </c>
      <c r="X46" s="1">
        <v>11.4656</v>
      </c>
      <c r="Y46" s="1">
        <v>12.804</v>
      </c>
      <c r="Z46" s="1">
        <v>3.5085999999999999</v>
      </c>
      <c r="AA46" s="1"/>
      <c r="AB46" s="1">
        <f t="shared" si="13"/>
        <v>287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34</v>
      </c>
      <c r="C47" s="1">
        <v>364.8</v>
      </c>
      <c r="D47" s="1">
        <v>164.18199999999999</v>
      </c>
      <c r="E47" s="1">
        <v>176.78200000000001</v>
      </c>
      <c r="F47" s="1">
        <v>352.2</v>
      </c>
      <c r="G47" s="6">
        <v>1</v>
      </c>
      <c r="H47" s="1">
        <v>45</v>
      </c>
      <c r="I47" s="1"/>
      <c r="J47" s="1">
        <v>181</v>
      </c>
      <c r="K47" s="1">
        <f t="shared" si="10"/>
        <v>-4.2179999999999893</v>
      </c>
      <c r="L47" s="1">
        <f t="shared" si="4"/>
        <v>176.78200000000001</v>
      </c>
      <c r="M47" s="1"/>
      <c r="N47" s="1">
        <v>80</v>
      </c>
      <c r="O47" s="1"/>
      <c r="P47" s="1">
        <f t="shared" si="11"/>
        <v>35.356400000000001</v>
      </c>
      <c r="Q47" s="5">
        <f t="shared" si="15"/>
        <v>27</v>
      </c>
      <c r="R47" s="5"/>
      <c r="S47" s="1"/>
      <c r="T47" s="1">
        <f t="shared" si="5"/>
        <v>12.987747621364166</v>
      </c>
      <c r="U47" s="1">
        <f t="shared" si="6"/>
        <v>12.224095213313571</v>
      </c>
      <c r="V47" s="1">
        <v>26.4572</v>
      </c>
      <c r="W47" s="1">
        <v>42.690199999999997</v>
      </c>
      <c r="X47" s="1">
        <v>50.504600000000003</v>
      </c>
      <c r="Y47" s="1">
        <v>14.3476</v>
      </c>
      <c r="Z47" s="1">
        <v>35.558199999999999</v>
      </c>
      <c r="AA47" s="1"/>
      <c r="AB47" s="1">
        <f t="shared" si="13"/>
        <v>27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81</v>
      </c>
      <c r="B48" s="1" t="s">
        <v>32</v>
      </c>
      <c r="C48" s="1"/>
      <c r="D48" s="1">
        <v>912</v>
      </c>
      <c r="E48" s="1">
        <v>373</v>
      </c>
      <c r="F48" s="1">
        <v>538</v>
      </c>
      <c r="G48" s="6">
        <v>0.4</v>
      </c>
      <c r="H48" s="1">
        <v>60</v>
      </c>
      <c r="I48" s="1"/>
      <c r="J48" s="1">
        <v>371</v>
      </c>
      <c r="K48" s="1">
        <f t="shared" si="10"/>
        <v>2</v>
      </c>
      <c r="L48" s="1">
        <f t="shared" si="4"/>
        <v>373</v>
      </c>
      <c r="M48" s="1"/>
      <c r="N48" s="1">
        <v>200</v>
      </c>
      <c r="O48" s="1">
        <v>200</v>
      </c>
      <c r="P48" s="1">
        <f t="shared" si="11"/>
        <v>74.599999999999994</v>
      </c>
      <c r="Q48" s="5">
        <f t="shared" si="15"/>
        <v>32</v>
      </c>
      <c r="R48" s="5"/>
      <c r="S48" s="1"/>
      <c r="T48" s="1">
        <f t="shared" si="5"/>
        <v>13.002680965147453</v>
      </c>
      <c r="U48" s="1">
        <f t="shared" si="6"/>
        <v>12.573726541554961</v>
      </c>
      <c r="V48" s="1">
        <v>24.6</v>
      </c>
      <c r="W48" s="1">
        <v>116.6</v>
      </c>
      <c r="X48" s="1">
        <v>62.4</v>
      </c>
      <c r="Y48" s="1">
        <v>72.599999999999994</v>
      </c>
      <c r="Z48" s="1">
        <v>74.2</v>
      </c>
      <c r="AA48" s="1" t="s">
        <v>132</v>
      </c>
      <c r="AB48" s="1">
        <f t="shared" si="13"/>
        <v>12.8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82</v>
      </c>
      <c r="B49" s="1" t="s">
        <v>32</v>
      </c>
      <c r="C49" s="1"/>
      <c r="D49" s="1">
        <v>611</v>
      </c>
      <c r="E49" s="1">
        <v>301</v>
      </c>
      <c r="F49" s="1">
        <v>309</v>
      </c>
      <c r="G49" s="6">
        <v>0.4</v>
      </c>
      <c r="H49" s="1">
        <v>60</v>
      </c>
      <c r="I49" s="1"/>
      <c r="J49" s="1">
        <v>300</v>
      </c>
      <c r="K49" s="1">
        <f t="shared" si="10"/>
        <v>1</v>
      </c>
      <c r="L49" s="1">
        <f t="shared" si="4"/>
        <v>301</v>
      </c>
      <c r="M49" s="1"/>
      <c r="N49" s="1">
        <v>150</v>
      </c>
      <c r="O49" s="1">
        <v>250</v>
      </c>
      <c r="P49" s="1">
        <f t="shared" si="11"/>
        <v>60.2</v>
      </c>
      <c r="Q49" s="5">
        <f t="shared" si="15"/>
        <v>74</v>
      </c>
      <c r="R49" s="5"/>
      <c r="S49" s="1"/>
      <c r="T49" s="1">
        <f t="shared" si="5"/>
        <v>13.006644518272426</v>
      </c>
      <c r="U49" s="1">
        <f t="shared" si="6"/>
        <v>11.777408637873753</v>
      </c>
      <c r="V49" s="1">
        <v>49.8</v>
      </c>
      <c r="W49" s="1">
        <v>92</v>
      </c>
      <c r="X49" s="1">
        <v>31</v>
      </c>
      <c r="Y49" s="1">
        <v>62.2</v>
      </c>
      <c r="Z49" s="1">
        <v>50.4</v>
      </c>
      <c r="AA49" s="1"/>
      <c r="AB49" s="1">
        <f t="shared" si="13"/>
        <v>29.6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83</v>
      </c>
      <c r="B50" s="10" t="s">
        <v>32</v>
      </c>
      <c r="C50" s="10"/>
      <c r="D50" s="10">
        <v>33</v>
      </c>
      <c r="E50" s="13">
        <v>33</v>
      </c>
      <c r="F50" s="10"/>
      <c r="G50" s="11">
        <v>0</v>
      </c>
      <c r="H50" s="10">
        <v>45</v>
      </c>
      <c r="I50" s="10"/>
      <c r="J50" s="10">
        <v>33</v>
      </c>
      <c r="K50" s="10">
        <f t="shared" si="10"/>
        <v>0</v>
      </c>
      <c r="L50" s="10">
        <f t="shared" si="4"/>
        <v>33</v>
      </c>
      <c r="M50" s="10"/>
      <c r="N50" s="10"/>
      <c r="O50" s="10"/>
      <c r="P50" s="10">
        <f t="shared" si="11"/>
        <v>6.6</v>
      </c>
      <c r="Q50" s="12"/>
      <c r="R50" s="12"/>
      <c r="S50" s="10"/>
      <c r="T50" s="10">
        <f t="shared" si="5"/>
        <v>0</v>
      </c>
      <c r="U50" s="10">
        <f t="shared" si="6"/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4" t="s">
        <v>129</v>
      </c>
      <c r="AB50" s="10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84</v>
      </c>
      <c r="B51" s="10" t="s">
        <v>32</v>
      </c>
      <c r="C51" s="10"/>
      <c r="D51" s="10">
        <v>16</v>
      </c>
      <c r="E51" s="10">
        <v>16</v>
      </c>
      <c r="F51" s="10"/>
      <c r="G51" s="11">
        <v>0</v>
      </c>
      <c r="H51" s="10" t="e">
        <v>#N/A</v>
      </c>
      <c r="I51" s="10"/>
      <c r="J51" s="10">
        <v>16</v>
      </c>
      <c r="K51" s="10">
        <f t="shared" si="10"/>
        <v>0</v>
      </c>
      <c r="L51" s="10">
        <f t="shared" si="4"/>
        <v>16</v>
      </c>
      <c r="M51" s="10"/>
      <c r="N51" s="10"/>
      <c r="O51" s="10"/>
      <c r="P51" s="10">
        <f t="shared" si="11"/>
        <v>3.2</v>
      </c>
      <c r="Q51" s="12"/>
      <c r="R51" s="12"/>
      <c r="S51" s="10"/>
      <c r="T51" s="10">
        <f t="shared" si="5"/>
        <v>0</v>
      </c>
      <c r="U51" s="10">
        <f t="shared" si="6"/>
        <v>0</v>
      </c>
      <c r="V51" s="10">
        <v>2.2000000000000002</v>
      </c>
      <c r="W51" s="10">
        <v>0</v>
      </c>
      <c r="X51" s="10">
        <v>0</v>
      </c>
      <c r="Y51" s="10">
        <v>0</v>
      </c>
      <c r="Z51" s="10">
        <v>0</v>
      </c>
      <c r="AA51" s="10" t="s">
        <v>47</v>
      </c>
      <c r="AB51" s="10">
        <f t="shared" si="1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85</v>
      </c>
      <c r="B52" s="10" t="s">
        <v>32</v>
      </c>
      <c r="C52" s="10"/>
      <c r="D52" s="10">
        <v>33</v>
      </c>
      <c r="E52" s="13">
        <v>32</v>
      </c>
      <c r="F52" s="10"/>
      <c r="G52" s="11">
        <v>0</v>
      </c>
      <c r="H52" s="10">
        <v>45</v>
      </c>
      <c r="I52" s="10"/>
      <c r="J52" s="10">
        <v>33</v>
      </c>
      <c r="K52" s="10">
        <f t="shared" si="10"/>
        <v>-1</v>
      </c>
      <c r="L52" s="10">
        <f t="shared" si="4"/>
        <v>32</v>
      </c>
      <c r="M52" s="10"/>
      <c r="N52" s="10"/>
      <c r="O52" s="10"/>
      <c r="P52" s="10">
        <f t="shared" si="11"/>
        <v>6.4</v>
      </c>
      <c r="Q52" s="12"/>
      <c r="R52" s="12"/>
      <c r="S52" s="10"/>
      <c r="T52" s="10">
        <f t="shared" si="5"/>
        <v>0</v>
      </c>
      <c r="U52" s="10">
        <f t="shared" si="6"/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4" t="s">
        <v>129</v>
      </c>
      <c r="AB52" s="10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86</v>
      </c>
      <c r="B53" s="10" t="s">
        <v>32</v>
      </c>
      <c r="C53" s="10"/>
      <c r="D53" s="10">
        <v>48</v>
      </c>
      <c r="E53" s="10">
        <v>46</v>
      </c>
      <c r="F53" s="10"/>
      <c r="G53" s="11">
        <v>0</v>
      </c>
      <c r="H53" s="10" t="e">
        <v>#N/A</v>
      </c>
      <c r="I53" s="10"/>
      <c r="J53" s="10">
        <v>48</v>
      </c>
      <c r="K53" s="10">
        <f t="shared" si="10"/>
        <v>-2</v>
      </c>
      <c r="L53" s="10">
        <f t="shared" si="4"/>
        <v>46</v>
      </c>
      <c r="M53" s="10"/>
      <c r="N53" s="10"/>
      <c r="O53" s="10"/>
      <c r="P53" s="10">
        <f t="shared" si="11"/>
        <v>9.1999999999999993</v>
      </c>
      <c r="Q53" s="12"/>
      <c r="R53" s="12"/>
      <c r="S53" s="10"/>
      <c r="T53" s="10">
        <f t="shared" si="5"/>
        <v>0</v>
      </c>
      <c r="U53" s="10">
        <f t="shared" si="6"/>
        <v>0</v>
      </c>
      <c r="V53" s="10">
        <v>3.2</v>
      </c>
      <c r="W53" s="10">
        <v>0</v>
      </c>
      <c r="X53" s="10">
        <v>0</v>
      </c>
      <c r="Y53" s="10">
        <v>0</v>
      </c>
      <c r="Z53" s="10">
        <v>0</v>
      </c>
      <c r="AA53" s="10" t="s">
        <v>47</v>
      </c>
      <c r="AB53" s="10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0" t="s">
        <v>87</v>
      </c>
      <c r="B54" s="10" t="s">
        <v>32</v>
      </c>
      <c r="C54" s="10"/>
      <c r="D54" s="10">
        <v>40</v>
      </c>
      <c r="E54" s="10">
        <v>24</v>
      </c>
      <c r="F54" s="10"/>
      <c r="G54" s="11">
        <v>0</v>
      </c>
      <c r="H54" s="10" t="e">
        <v>#N/A</v>
      </c>
      <c r="I54" s="10"/>
      <c r="J54" s="10">
        <v>40</v>
      </c>
      <c r="K54" s="10">
        <f t="shared" si="10"/>
        <v>-16</v>
      </c>
      <c r="L54" s="10">
        <f t="shared" si="4"/>
        <v>24</v>
      </c>
      <c r="M54" s="10"/>
      <c r="N54" s="10"/>
      <c r="O54" s="10"/>
      <c r="P54" s="10">
        <f t="shared" si="11"/>
        <v>4.8</v>
      </c>
      <c r="Q54" s="12"/>
      <c r="R54" s="12"/>
      <c r="S54" s="10"/>
      <c r="T54" s="10">
        <f t="shared" si="5"/>
        <v>0</v>
      </c>
      <c r="U54" s="10">
        <f t="shared" si="6"/>
        <v>0</v>
      </c>
      <c r="V54" s="10">
        <v>1.8</v>
      </c>
      <c r="W54" s="10">
        <v>0</v>
      </c>
      <c r="X54" s="10">
        <v>0</v>
      </c>
      <c r="Y54" s="10">
        <v>0</v>
      </c>
      <c r="Z54" s="10">
        <v>0</v>
      </c>
      <c r="AA54" s="10" t="s">
        <v>47</v>
      </c>
      <c r="AB54" s="10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88</v>
      </c>
      <c r="B55" s="10" t="s">
        <v>34</v>
      </c>
      <c r="C55" s="10"/>
      <c r="D55" s="10">
        <v>4.0030000000000001</v>
      </c>
      <c r="E55" s="13">
        <v>4.0030000000000001</v>
      </c>
      <c r="F55" s="10"/>
      <c r="G55" s="11">
        <v>0</v>
      </c>
      <c r="H55" s="10" t="e">
        <v>#N/A</v>
      </c>
      <c r="I55" s="10"/>
      <c r="J55" s="10">
        <v>4</v>
      </c>
      <c r="K55" s="10">
        <f t="shared" si="10"/>
        <v>3.0000000000001137E-3</v>
      </c>
      <c r="L55" s="10">
        <f t="shared" si="4"/>
        <v>4.0030000000000001</v>
      </c>
      <c r="M55" s="10"/>
      <c r="N55" s="10"/>
      <c r="O55" s="10"/>
      <c r="P55" s="10">
        <f t="shared" si="11"/>
        <v>0.80059999999999998</v>
      </c>
      <c r="Q55" s="12"/>
      <c r="R55" s="12"/>
      <c r="S55" s="10"/>
      <c r="T55" s="10">
        <f t="shared" si="5"/>
        <v>0</v>
      </c>
      <c r="U55" s="10">
        <f t="shared" si="6"/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4" t="s">
        <v>129</v>
      </c>
      <c r="AB55" s="10">
        <f t="shared" si="13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32</v>
      </c>
      <c r="C56" s="1">
        <v>2</v>
      </c>
      <c r="D56" s="1">
        <v>779</v>
      </c>
      <c r="E56" s="1">
        <v>289</v>
      </c>
      <c r="F56" s="1">
        <v>491</v>
      </c>
      <c r="G56" s="6">
        <v>0.4</v>
      </c>
      <c r="H56" s="1">
        <v>60</v>
      </c>
      <c r="I56" s="1"/>
      <c r="J56" s="1">
        <v>306</v>
      </c>
      <c r="K56" s="1">
        <f t="shared" si="10"/>
        <v>-17</v>
      </c>
      <c r="L56" s="1">
        <f t="shared" si="4"/>
        <v>289</v>
      </c>
      <c r="M56" s="1"/>
      <c r="N56" s="1">
        <v>150</v>
      </c>
      <c r="O56" s="1">
        <v>200</v>
      </c>
      <c r="P56" s="1">
        <f t="shared" si="11"/>
        <v>57.8</v>
      </c>
      <c r="Q56" s="5"/>
      <c r="R56" s="5"/>
      <c r="S56" s="1"/>
      <c r="T56" s="1">
        <f t="shared" si="5"/>
        <v>14.550173010380623</v>
      </c>
      <c r="U56" s="1">
        <f t="shared" si="6"/>
        <v>14.550173010380623</v>
      </c>
      <c r="V56" s="1">
        <v>72.2</v>
      </c>
      <c r="W56" s="1">
        <v>100.2</v>
      </c>
      <c r="X56" s="1">
        <v>47.6</v>
      </c>
      <c r="Y56" s="1">
        <v>81.400000000000006</v>
      </c>
      <c r="Z56" s="1">
        <v>61.4</v>
      </c>
      <c r="AA56" s="1" t="s">
        <v>132</v>
      </c>
      <c r="AB56" s="1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32</v>
      </c>
      <c r="C57" s="1"/>
      <c r="D57" s="1">
        <v>126</v>
      </c>
      <c r="E57" s="1">
        <v>110</v>
      </c>
      <c r="F57" s="1">
        <v>15</v>
      </c>
      <c r="G57" s="6">
        <v>0.1</v>
      </c>
      <c r="H57" s="1">
        <v>60</v>
      </c>
      <c r="I57" s="1"/>
      <c r="J57" s="1">
        <v>112</v>
      </c>
      <c r="K57" s="1">
        <f t="shared" si="10"/>
        <v>-2</v>
      </c>
      <c r="L57" s="1">
        <f t="shared" si="4"/>
        <v>110</v>
      </c>
      <c r="M57" s="1"/>
      <c r="N57" s="1">
        <v>0</v>
      </c>
      <c r="O57" s="1"/>
      <c r="P57" s="1">
        <f t="shared" si="11"/>
        <v>22</v>
      </c>
      <c r="Q57" s="5">
        <f>ROUND(10*P57-O57-N57-F57,0)</f>
        <v>205</v>
      </c>
      <c r="R57" s="5"/>
      <c r="S57" s="1"/>
      <c r="T57" s="1">
        <f t="shared" si="5"/>
        <v>10</v>
      </c>
      <c r="U57" s="1">
        <f t="shared" si="6"/>
        <v>0.68181818181818177</v>
      </c>
      <c r="V57" s="1">
        <v>0</v>
      </c>
      <c r="W57" s="1">
        <v>19.600000000000001</v>
      </c>
      <c r="X57" s="1">
        <v>0</v>
      </c>
      <c r="Y57" s="1">
        <v>0</v>
      </c>
      <c r="Z57" s="1">
        <v>0</v>
      </c>
      <c r="AA57" s="1" t="s">
        <v>65</v>
      </c>
      <c r="AB57" s="1">
        <f t="shared" si="13"/>
        <v>20.5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34</v>
      </c>
      <c r="C58" s="1"/>
      <c r="D58" s="1">
        <v>432.10300000000001</v>
      </c>
      <c r="E58" s="13">
        <f>115.085+E55</f>
        <v>119.08799999999999</v>
      </c>
      <c r="F58" s="1">
        <v>313</v>
      </c>
      <c r="G58" s="6">
        <v>1</v>
      </c>
      <c r="H58" s="1">
        <v>60</v>
      </c>
      <c r="I58" s="1"/>
      <c r="J58" s="1">
        <v>115.4</v>
      </c>
      <c r="K58" s="1">
        <f t="shared" si="10"/>
        <v>3.6879999999999882</v>
      </c>
      <c r="L58" s="1">
        <f t="shared" si="4"/>
        <v>119.08799999999999</v>
      </c>
      <c r="M58" s="1"/>
      <c r="N58" s="1">
        <v>100</v>
      </c>
      <c r="O58" s="1">
        <v>150</v>
      </c>
      <c r="P58" s="1">
        <f t="shared" si="11"/>
        <v>23.817599999999999</v>
      </c>
      <c r="Q58" s="5"/>
      <c r="R58" s="5"/>
      <c r="S58" s="1"/>
      <c r="T58" s="1">
        <f t="shared" si="5"/>
        <v>23.637981996506785</v>
      </c>
      <c r="U58" s="1">
        <f t="shared" si="6"/>
        <v>23.637981996506785</v>
      </c>
      <c r="V58" s="1">
        <v>41.784399999999998</v>
      </c>
      <c r="W58" s="1">
        <v>51.855999999999987</v>
      </c>
      <c r="X58" s="1">
        <v>24.418800000000001</v>
      </c>
      <c r="Y58" s="1">
        <v>42.692</v>
      </c>
      <c r="Z58" s="1">
        <v>24.231400000000001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34</v>
      </c>
      <c r="C59" s="1">
        <v>221</v>
      </c>
      <c r="D59" s="1">
        <v>286.25400000000002</v>
      </c>
      <c r="E59" s="1">
        <v>234.34</v>
      </c>
      <c r="F59" s="1">
        <v>266</v>
      </c>
      <c r="G59" s="6">
        <v>1</v>
      </c>
      <c r="H59" s="1">
        <v>45</v>
      </c>
      <c r="I59" s="1"/>
      <c r="J59" s="1">
        <v>245</v>
      </c>
      <c r="K59" s="1">
        <f t="shared" si="10"/>
        <v>-10.659999999999997</v>
      </c>
      <c r="L59" s="1">
        <f t="shared" si="4"/>
        <v>234.34</v>
      </c>
      <c r="M59" s="1"/>
      <c r="N59" s="1">
        <v>100</v>
      </c>
      <c r="O59" s="1">
        <v>150</v>
      </c>
      <c r="P59" s="1">
        <f t="shared" si="11"/>
        <v>46.868000000000002</v>
      </c>
      <c r="Q59" s="5">
        <f>ROUND(13*P59-O59-N59-F59,0)</f>
        <v>93</v>
      </c>
      <c r="R59" s="5"/>
      <c r="S59" s="1"/>
      <c r="T59" s="1">
        <f t="shared" si="5"/>
        <v>12.993940428437313</v>
      </c>
      <c r="U59" s="1">
        <f t="shared" si="6"/>
        <v>11.00964410685329</v>
      </c>
      <c r="V59" s="1">
        <v>54.933599999999998</v>
      </c>
      <c r="W59" s="1">
        <v>55.649000000000001</v>
      </c>
      <c r="X59" s="1">
        <v>53.181800000000003</v>
      </c>
      <c r="Y59" s="1">
        <v>50.860799999999998</v>
      </c>
      <c r="Z59" s="1">
        <v>42.206200000000003</v>
      </c>
      <c r="AA59" s="1"/>
      <c r="AB59" s="1">
        <f t="shared" si="13"/>
        <v>93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/>
      <c r="D60" s="1">
        <v>200</v>
      </c>
      <c r="E60" s="1">
        <v>65</v>
      </c>
      <c r="F60" s="1">
        <v>135</v>
      </c>
      <c r="G60" s="6">
        <v>0.1</v>
      </c>
      <c r="H60" s="1">
        <v>60</v>
      </c>
      <c r="I60" s="1"/>
      <c r="J60" s="1">
        <v>61</v>
      </c>
      <c r="K60" s="1">
        <f t="shared" si="10"/>
        <v>4</v>
      </c>
      <c r="L60" s="1">
        <f t="shared" si="4"/>
        <v>65</v>
      </c>
      <c r="M60" s="1"/>
      <c r="N60" s="1">
        <v>80</v>
      </c>
      <c r="O60" s="1"/>
      <c r="P60" s="1">
        <f t="shared" si="11"/>
        <v>13</v>
      </c>
      <c r="Q60" s="5"/>
      <c r="R60" s="5"/>
      <c r="S60" s="1"/>
      <c r="T60" s="1">
        <f t="shared" si="5"/>
        <v>16.53846153846154</v>
      </c>
      <c r="U60" s="1">
        <f t="shared" si="6"/>
        <v>16.53846153846154</v>
      </c>
      <c r="V60" s="1">
        <v>2</v>
      </c>
      <c r="W60" s="1">
        <v>18</v>
      </c>
      <c r="X60" s="1">
        <v>0</v>
      </c>
      <c r="Y60" s="1">
        <v>0</v>
      </c>
      <c r="Z60" s="1">
        <v>0</v>
      </c>
      <c r="AA60" s="1" t="s">
        <v>65</v>
      </c>
      <c r="AB60" s="1">
        <f t="shared" si="13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34</v>
      </c>
      <c r="C61" s="1"/>
      <c r="D61" s="1">
        <v>143.226</v>
      </c>
      <c r="E61" s="1">
        <v>7.3380000000000001</v>
      </c>
      <c r="F61" s="1">
        <v>133.1</v>
      </c>
      <c r="G61" s="6">
        <v>1</v>
      </c>
      <c r="H61" s="1">
        <v>45</v>
      </c>
      <c r="I61" s="1"/>
      <c r="J61" s="1">
        <v>7</v>
      </c>
      <c r="K61" s="1">
        <f t="shared" si="10"/>
        <v>0.33800000000000008</v>
      </c>
      <c r="L61" s="1">
        <f t="shared" si="4"/>
        <v>7.3380000000000001</v>
      </c>
      <c r="M61" s="1"/>
      <c r="N61" s="1">
        <v>0</v>
      </c>
      <c r="O61" s="1"/>
      <c r="P61" s="1">
        <f t="shared" si="11"/>
        <v>1.4676</v>
      </c>
      <c r="Q61" s="5"/>
      <c r="R61" s="5"/>
      <c r="S61" s="1"/>
      <c r="T61" s="1">
        <f t="shared" si="5"/>
        <v>90.69228672662851</v>
      </c>
      <c r="U61" s="1">
        <f t="shared" si="6"/>
        <v>90.69228672662851</v>
      </c>
      <c r="V61" s="1">
        <v>1.0744</v>
      </c>
      <c r="W61" s="1">
        <v>17.8062</v>
      </c>
      <c r="X61" s="1">
        <v>2.3199999999999998</v>
      </c>
      <c r="Y61" s="1">
        <v>9.9163999999999994</v>
      </c>
      <c r="Z61" s="1">
        <v>2.9453999999999998</v>
      </c>
      <c r="AA61" s="1"/>
      <c r="AB61" s="1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95</v>
      </c>
      <c r="B62" s="10" t="s">
        <v>32</v>
      </c>
      <c r="C62" s="10"/>
      <c r="D62" s="10">
        <v>48</v>
      </c>
      <c r="E62" s="10">
        <v>48</v>
      </c>
      <c r="F62" s="10"/>
      <c r="G62" s="11">
        <v>0</v>
      </c>
      <c r="H62" s="10" t="e">
        <v>#N/A</v>
      </c>
      <c r="I62" s="10"/>
      <c r="J62" s="10">
        <v>48</v>
      </c>
      <c r="K62" s="10">
        <f t="shared" si="10"/>
        <v>0</v>
      </c>
      <c r="L62" s="10">
        <f t="shared" si="4"/>
        <v>0</v>
      </c>
      <c r="M62" s="10">
        <v>48</v>
      </c>
      <c r="N62" s="10"/>
      <c r="O62" s="10"/>
      <c r="P62" s="10">
        <f t="shared" si="11"/>
        <v>0</v>
      </c>
      <c r="Q62" s="12"/>
      <c r="R62" s="12"/>
      <c r="S62" s="10"/>
      <c r="T62" s="10" t="e">
        <f t="shared" si="5"/>
        <v>#DIV/0!</v>
      </c>
      <c r="U62" s="10" t="e">
        <f t="shared" si="6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 t="s">
        <v>47</v>
      </c>
      <c r="AB62" s="10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32</v>
      </c>
      <c r="C63" s="1">
        <v>6</v>
      </c>
      <c r="D63" s="1">
        <v>160</v>
      </c>
      <c r="E63" s="1">
        <v>121</v>
      </c>
      <c r="F63" s="1">
        <v>32</v>
      </c>
      <c r="G63" s="6">
        <v>0.09</v>
      </c>
      <c r="H63" s="1">
        <v>60</v>
      </c>
      <c r="I63" s="1"/>
      <c r="J63" s="1">
        <v>132</v>
      </c>
      <c r="K63" s="1">
        <f t="shared" si="10"/>
        <v>-11</v>
      </c>
      <c r="L63" s="1">
        <f t="shared" si="4"/>
        <v>121</v>
      </c>
      <c r="M63" s="1"/>
      <c r="N63" s="1">
        <v>110</v>
      </c>
      <c r="O63" s="1"/>
      <c r="P63" s="1">
        <f t="shared" si="11"/>
        <v>24.2</v>
      </c>
      <c r="Q63" s="5">
        <f>ROUND(13*P63-O63-N63-F63,0)</f>
        <v>173</v>
      </c>
      <c r="R63" s="5"/>
      <c r="S63" s="1"/>
      <c r="T63" s="1">
        <f t="shared" si="5"/>
        <v>13.016528925619834</v>
      </c>
      <c r="U63" s="1">
        <f t="shared" si="6"/>
        <v>5.8677685950413228</v>
      </c>
      <c r="V63" s="1">
        <v>6.8</v>
      </c>
      <c r="W63" s="1">
        <v>20.8</v>
      </c>
      <c r="X63" s="1">
        <v>10.199999999999999</v>
      </c>
      <c r="Y63" s="1">
        <v>13</v>
      </c>
      <c r="Z63" s="1">
        <v>11.6</v>
      </c>
      <c r="AA63" s="1"/>
      <c r="AB63" s="1">
        <f t="shared" si="13"/>
        <v>15.57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97</v>
      </c>
      <c r="B64" s="10" t="s">
        <v>32</v>
      </c>
      <c r="C64" s="10"/>
      <c r="D64" s="10">
        <v>30</v>
      </c>
      <c r="E64" s="13">
        <v>30</v>
      </c>
      <c r="F64" s="10"/>
      <c r="G64" s="11">
        <v>0</v>
      </c>
      <c r="H64" s="10">
        <v>45</v>
      </c>
      <c r="I64" s="10"/>
      <c r="J64" s="10">
        <v>30</v>
      </c>
      <c r="K64" s="10">
        <f t="shared" si="10"/>
        <v>0</v>
      </c>
      <c r="L64" s="10">
        <f t="shared" si="4"/>
        <v>30</v>
      </c>
      <c r="M64" s="10"/>
      <c r="N64" s="10"/>
      <c r="O64" s="10"/>
      <c r="P64" s="10">
        <f t="shared" si="11"/>
        <v>6</v>
      </c>
      <c r="Q64" s="12"/>
      <c r="R64" s="12"/>
      <c r="S64" s="10"/>
      <c r="T64" s="10">
        <f t="shared" si="5"/>
        <v>0</v>
      </c>
      <c r="U64" s="10">
        <f t="shared" si="6"/>
        <v>0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4" t="s">
        <v>129</v>
      </c>
      <c r="AB64" s="10">
        <f t="shared" si="1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98</v>
      </c>
      <c r="B65" s="10" t="s">
        <v>34</v>
      </c>
      <c r="C65" s="10">
        <v>29.7</v>
      </c>
      <c r="D65" s="10">
        <v>7.5999999999999998E-2</v>
      </c>
      <c r="E65" s="10">
        <v>10.875999999999999</v>
      </c>
      <c r="F65" s="10">
        <v>18.899999999999999</v>
      </c>
      <c r="G65" s="11">
        <v>0</v>
      </c>
      <c r="H65" s="10">
        <v>60</v>
      </c>
      <c r="I65" s="10"/>
      <c r="J65" s="10">
        <v>11.1</v>
      </c>
      <c r="K65" s="10">
        <f t="shared" ref="K65:K91" si="16">E65-J65</f>
        <v>-0.2240000000000002</v>
      </c>
      <c r="L65" s="10">
        <f t="shared" si="4"/>
        <v>10.875999999999999</v>
      </c>
      <c r="M65" s="10"/>
      <c r="N65" s="10"/>
      <c r="O65" s="10"/>
      <c r="P65" s="10">
        <f t="shared" si="11"/>
        <v>2.1751999999999998</v>
      </c>
      <c r="Q65" s="12"/>
      <c r="R65" s="12"/>
      <c r="S65" s="10"/>
      <c r="T65" s="10">
        <f t="shared" si="5"/>
        <v>8.6888561971312992</v>
      </c>
      <c r="U65" s="10">
        <f t="shared" si="6"/>
        <v>8.6888561971312992</v>
      </c>
      <c r="V65" s="10">
        <v>4.3328000000000007</v>
      </c>
      <c r="W65" s="10">
        <v>2.9752000000000001</v>
      </c>
      <c r="X65" s="10">
        <v>0.82</v>
      </c>
      <c r="Y65" s="10">
        <v>1.6375999999999999</v>
      </c>
      <c r="Z65" s="10">
        <v>3.278799999999999</v>
      </c>
      <c r="AA65" s="10" t="s">
        <v>35</v>
      </c>
      <c r="AB65" s="10">
        <f t="shared" si="13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99</v>
      </c>
      <c r="B66" s="10" t="s">
        <v>34</v>
      </c>
      <c r="C66" s="10">
        <v>6.74</v>
      </c>
      <c r="D66" s="10"/>
      <c r="E66" s="10">
        <v>5.4039999999999999</v>
      </c>
      <c r="F66" s="10">
        <v>1.3</v>
      </c>
      <c r="G66" s="11">
        <v>0</v>
      </c>
      <c r="H66" s="10">
        <v>60</v>
      </c>
      <c r="I66" s="10"/>
      <c r="J66" s="10">
        <v>5.5</v>
      </c>
      <c r="K66" s="10">
        <f t="shared" si="16"/>
        <v>-9.6000000000000085E-2</v>
      </c>
      <c r="L66" s="10">
        <f t="shared" ref="L66:L94" si="17">E66-M66</f>
        <v>5.4039999999999999</v>
      </c>
      <c r="M66" s="10"/>
      <c r="N66" s="10"/>
      <c r="O66" s="10"/>
      <c r="P66" s="10">
        <f t="shared" si="11"/>
        <v>1.0808</v>
      </c>
      <c r="Q66" s="12"/>
      <c r="R66" s="12"/>
      <c r="S66" s="10"/>
      <c r="T66" s="10">
        <f t="shared" si="5"/>
        <v>1.2028127313101407</v>
      </c>
      <c r="U66" s="10">
        <f t="shared" si="6"/>
        <v>1.2028127313101407</v>
      </c>
      <c r="V66" s="10">
        <v>3.5335999999999999</v>
      </c>
      <c r="W66" s="10">
        <v>3.2576000000000001</v>
      </c>
      <c r="X66" s="10">
        <v>2.4529999999999998</v>
      </c>
      <c r="Y66" s="10">
        <v>0.27479999999999999</v>
      </c>
      <c r="Z66" s="10">
        <v>0.26800000000000002</v>
      </c>
      <c r="AA66" s="10" t="s">
        <v>100</v>
      </c>
      <c r="AB66" s="10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101</v>
      </c>
      <c r="B67" s="10" t="s">
        <v>32</v>
      </c>
      <c r="C67" s="10">
        <v>55</v>
      </c>
      <c r="D67" s="10"/>
      <c r="E67" s="10">
        <v>36</v>
      </c>
      <c r="F67" s="10">
        <v>16</v>
      </c>
      <c r="G67" s="11">
        <v>0</v>
      </c>
      <c r="H67" s="10">
        <v>45</v>
      </c>
      <c r="I67" s="10"/>
      <c r="J67" s="10">
        <v>39</v>
      </c>
      <c r="K67" s="10">
        <f t="shared" si="16"/>
        <v>-3</v>
      </c>
      <c r="L67" s="10">
        <f t="shared" si="17"/>
        <v>36</v>
      </c>
      <c r="M67" s="10"/>
      <c r="N67" s="10"/>
      <c r="O67" s="10"/>
      <c r="P67" s="10">
        <f t="shared" si="11"/>
        <v>7.2</v>
      </c>
      <c r="Q67" s="12"/>
      <c r="R67" s="12"/>
      <c r="S67" s="10"/>
      <c r="T67" s="10">
        <f t="shared" si="5"/>
        <v>2.2222222222222223</v>
      </c>
      <c r="U67" s="10">
        <f t="shared" si="6"/>
        <v>2.2222222222222223</v>
      </c>
      <c r="V67" s="10">
        <v>10</v>
      </c>
      <c r="W67" s="10">
        <v>6.4</v>
      </c>
      <c r="X67" s="10">
        <v>7.6</v>
      </c>
      <c r="Y67" s="10">
        <v>7.2</v>
      </c>
      <c r="Z67" s="10">
        <v>4.2</v>
      </c>
      <c r="AA67" s="10" t="s">
        <v>35</v>
      </c>
      <c r="AB67" s="10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34</v>
      </c>
      <c r="C68" s="1"/>
      <c r="D68" s="1">
        <v>361.755</v>
      </c>
      <c r="E68" s="1">
        <v>153.17400000000001</v>
      </c>
      <c r="F68" s="1">
        <v>208.58099999999999</v>
      </c>
      <c r="G68" s="6">
        <v>1</v>
      </c>
      <c r="H68" s="1">
        <v>45</v>
      </c>
      <c r="I68" s="1"/>
      <c r="J68" s="1">
        <v>145.06200000000001</v>
      </c>
      <c r="K68" s="1">
        <f t="shared" si="16"/>
        <v>8.1119999999999948</v>
      </c>
      <c r="L68" s="1">
        <f t="shared" si="17"/>
        <v>103.242</v>
      </c>
      <c r="M68" s="1">
        <v>49.932000000000002</v>
      </c>
      <c r="N68" s="1">
        <v>50</v>
      </c>
      <c r="O68" s="1"/>
      <c r="P68" s="1">
        <f t="shared" si="11"/>
        <v>20.648400000000002</v>
      </c>
      <c r="Q68" s="5">
        <f t="shared" ref="Q68:Q72" si="18">ROUND(13*P68-O68-N68-F68,0)</f>
        <v>10</v>
      </c>
      <c r="R68" s="5"/>
      <c r="S68" s="1"/>
      <c r="T68" s="1">
        <f t="shared" si="5"/>
        <v>13.007351659208462</v>
      </c>
      <c r="U68" s="1">
        <f t="shared" si="6"/>
        <v>12.5230526336181</v>
      </c>
      <c r="V68" s="1">
        <v>11.7448</v>
      </c>
      <c r="W68" s="1">
        <v>39.159599999999998</v>
      </c>
      <c r="X68" s="1">
        <v>16.7318</v>
      </c>
      <c r="Y68" s="1">
        <v>26.0928</v>
      </c>
      <c r="Z68" s="1">
        <v>18.1708</v>
      </c>
      <c r="AA68" s="1"/>
      <c r="AB68" s="1">
        <f t="shared" si="13"/>
        <v>10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32</v>
      </c>
      <c r="C69" s="1">
        <v>383</v>
      </c>
      <c r="D69" s="1">
        <v>1120</v>
      </c>
      <c r="E69" s="1">
        <v>1040</v>
      </c>
      <c r="F69" s="1">
        <v>460</v>
      </c>
      <c r="G69" s="6">
        <v>0.28000000000000003</v>
      </c>
      <c r="H69" s="1">
        <v>45</v>
      </c>
      <c r="I69" s="1"/>
      <c r="J69" s="1">
        <v>1046</v>
      </c>
      <c r="K69" s="1">
        <f t="shared" si="16"/>
        <v>-6</v>
      </c>
      <c r="L69" s="1">
        <f t="shared" si="17"/>
        <v>720</v>
      </c>
      <c r="M69" s="1">
        <v>320</v>
      </c>
      <c r="N69" s="1">
        <v>300</v>
      </c>
      <c r="O69" s="1">
        <v>300</v>
      </c>
      <c r="P69" s="1">
        <f t="shared" si="11"/>
        <v>144</v>
      </c>
      <c r="Q69" s="5">
        <f t="shared" si="18"/>
        <v>812</v>
      </c>
      <c r="R69" s="5"/>
      <c r="S69" s="1"/>
      <c r="T69" s="1">
        <f t="shared" si="5"/>
        <v>13</v>
      </c>
      <c r="U69" s="1">
        <f t="shared" si="6"/>
        <v>7.3611111111111107</v>
      </c>
      <c r="V69" s="1">
        <v>130.80000000000001</v>
      </c>
      <c r="W69" s="1">
        <v>106.2</v>
      </c>
      <c r="X69" s="1">
        <v>102.8</v>
      </c>
      <c r="Y69" s="1">
        <v>80</v>
      </c>
      <c r="Z69" s="1">
        <v>14</v>
      </c>
      <c r="AA69" s="1"/>
      <c r="AB69" s="1">
        <f t="shared" si="13"/>
        <v>227.36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32</v>
      </c>
      <c r="C70" s="1">
        <v>153</v>
      </c>
      <c r="D70" s="1">
        <v>642</v>
      </c>
      <c r="E70" s="1">
        <v>523</v>
      </c>
      <c r="F70" s="1">
        <v>268</v>
      </c>
      <c r="G70" s="6">
        <v>0.28000000000000003</v>
      </c>
      <c r="H70" s="1">
        <v>45</v>
      </c>
      <c r="I70" s="1"/>
      <c r="J70" s="1">
        <v>524</v>
      </c>
      <c r="K70" s="1">
        <f t="shared" si="16"/>
        <v>-1</v>
      </c>
      <c r="L70" s="1">
        <f t="shared" si="17"/>
        <v>363</v>
      </c>
      <c r="M70" s="1">
        <v>160</v>
      </c>
      <c r="N70" s="1">
        <v>0</v>
      </c>
      <c r="O70" s="1"/>
      <c r="P70" s="1">
        <f t="shared" ref="P70:P94" si="19">L70/5</f>
        <v>72.599999999999994</v>
      </c>
      <c r="Q70" s="5">
        <f t="shared" si="18"/>
        <v>676</v>
      </c>
      <c r="R70" s="5"/>
      <c r="S70" s="1"/>
      <c r="T70" s="1">
        <f t="shared" si="5"/>
        <v>13.002754820936641</v>
      </c>
      <c r="U70" s="1">
        <f t="shared" si="6"/>
        <v>3.6914600550964192</v>
      </c>
      <c r="V70" s="1">
        <v>30.8</v>
      </c>
      <c r="W70" s="1">
        <v>63.2</v>
      </c>
      <c r="X70" s="1">
        <v>45.8</v>
      </c>
      <c r="Y70" s="1">
        <v>34.4</v>
      </c>
      <c r="Z70" s="1">
        <v>28</v>
      </c>
      <c r="AA70" s="19" t="s">
        <v>135</v>
      </c>
      <c r="AB70" s="1">
        <f t="shared" ref="AB70:AB94" si="20">Q70*G70</f>
        <v>189.28000000000003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131</v>
      </c>
      <c r="D71" s="1">
        <v>978</v>
      </c>
      <c r="E71" s="13">
        <f>620+E50</f>
        <v>653</v>
      </c>
      <c r="F71" s="1">
        <v>450</v>
      </c>
      <c r="G71" s="6">
        <v>0.35</v>
      </c>
      <c r="H71" s="1">
        <v>45</v>
      </c>
      <c r="I71" s="1"/>
      <c r="J71" s="1">
        <v>678</v>
      </c>
      <c r="K71" s="1">
        <f t="shared" si="16"/>
        <v>-25</v>
      </c>
      <c r="L71" s="1">
        <f t="shared" si="17"/>
        <v>557</v>
      </c>
      <c r="M71" s="1">
        <v>96</v>
      </c>
      <c r="N71" s="1">
        <v>300</v>
      </c>
      <c r="O71" s="1">
        <v>330</v>
      </c>
      <c r="P71" s="1">
        <f t="shared" si="19"/>
        <v>111.4</v>
      </c>
      <c r="Q71" s="5">
        <f t="shared" si="18"/>
        <v>368</v>
      </c>
      <c r="R71" s="5"/>
      <c r="S71" s="1"/>
      <c r="T71" s="1">
        <f t="shared" ref="T71:T94" si="21">(F71+N71+O71+Q71)/P71</f>
        <v>12.998204667863554</v>
      </c>
      <c r="U71" s="1">
        <f t="shared" ref="U71:U94" si="22">(F71+N71+O71)/P71</f>
        <v>9.6947935368043083</v>
      </c>
      <c r="V71" s="1">
        <v>126.6</v>
      </c>
      <c r="W71" s="1">
        <v>116.8</v>
      </c>
      <c r="X71" s="1">
        <v>90.4</v>
      </c>
      <c r="Y71" s="1">
        <v>106.6</v>
      </c>
      <c r="Z71" s="1">
        <v>85.8</v>
      </c>
      <c r="AA71" s="1"/>
      <c r="AB71" s="1">
        <f t="shared" si="20"/>
        <v>128.79999999999998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32</v>
      </c>
      <c r="C72" s="1">
        <v>355</v>
      </c>
      <c r="D72" s="1">
        <v>1160</v>
      </c>
      <c r="E72" s="1">
        <v>937</v>
      </c>
      <c r="F72" s="1">
        <v>540</v>
      </c>
      <c r="G72" s="6">
        <v>0.28000000000000003</v>
      </c>
      <c r="H72" s="1">
        <v>45</v>
      </c>
      <c r="I72" s="1"/>
      <c r="J72" s="1">
        <v>935</v>
      </c>
      <c r="K72" s="1">
        <f t="shared" si="16"/>
        <v>2</v>
      </c>
      <c r="L72" s="1">
        <f t="shared" si="17"/>
        <v>617</v>
      </c>
      <c r="M72" s="1">
        <v>320</v>
      </c>
      <c r="N72" s="1">
        <v>280</v>
      </c>
      <c r="O72" s="1"/>
      <c r="P72" s="1">
        <f t="shared" si="19"/>
        <v>123.4</v>
      </c>
      <c r="Q72" s="5">
        <f t="shared" si="18"/>
        <v>784</v>
      </c>
      <c r="R72" s="5"/>
      <c r="S72" s="1"/>
      <c r="T72" s="1">
        <f t="shared" si="21"/>
        <v>12.998379254457049</v>
      </c>
      <c r="U72" s="1">
        <f t="shared" si="22"/>
        <v>6.645056726094003</v>
      </c>
      <c r="V72" s="1">
        <v>65</v>
      </c>
      <c r="W72" s="1">
        <v>110.2</v>
      </c>
      <c r="X72" s="1">
        <v>84.6</v>
      </c>
      <c r="Y72" s="1">
        <v>74.8</v>
      </c>
      <c r="Z72" s="1">
        <v>77.2</v>
      </c>
      <c r="AA72" s="1"/>
      <c r="AB72" s="1">
        <f t="shared" si="20"/>
        <v>219.52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0" t="s">
        <v>107</v>
      </c>
      <c r="B73" s="10" t="s">
        <v>32</v>
      </c>
      <c r="C73" s="10"/>
      <c r="D73" s="10">
        <v>48</v>
      </c>
      <c r="E73" s="10">
        <v>48</v>
      </c>
      <c r="F73" s="10"/>
      <c r="G73" s="11">
        <v>0</v>
      </c>
      <c r="H73" s="10" t="e">
        <v>#N/A</v>
      </c>
      <c r="I73" s="10"/>
      <c r="J73" s="10">
        <v>48</v>
      </c>
      <c r="K73" s="10">
        <f t="shared" si="16"/>
        <v>0</v>
      </c>
      <c r="L73" s="10">
        <f t="shared" si="17"/>
        <v>0</v>
      </c>
      <c r="M73" s="10">
        <v>48</v>
      </c>
      <c r="N73" s="10"/>
      <c r="O73" s="10"/>
      <c r="P73" s="10">
        <f t="shared" si="19"/>
        <v>0</v>
      </c>
      <c r="Q73" s="12"/>
      <c r="R73" s="12"/>
      <c r="S73" s="10"/>
      <c r="T73" s="10" t="e">
        <f t="shared" si="21"/>
        <v>#DIV/0!</v>
      </c>
      <c r="U73" s="10" t="e">
        <f t="shared" si="22"/>
        <v>#DIV/0!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 t="s">
        <v>47</v>
      </c>
      <c r="AB73" s="10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32</v>
      </c>
      <c r="C74" s="1">
        <v>209</v>
      </c>
      <c r="D74" s="1">
        <v>1483</v>
      </c>
      <c r="E74" s="13">
        <f>968+E52</f>
        <v>1000</v>
      </c>
      <c r="F74" s="1">
        <v>682</v>
      </c>
      <c r="G74" s="6">
        <v>0.35</v>
      </c>
      <c r="H74" s="1">
        <v>45</v>
      </c>
      <c r="I74" s="1"/>
      <c r="J74" s="1">
        <v>1026</v>
      </c>
      <c r="K74" s="1">
        <f t="shared" si="16"/>
        <v>-26</v>
      </c>
      <c r="L74" s="1">
        <f t="shared" si="17"/>
        <v>760</v>
      </c>
      <c r="M74" s="1">
        <v>240</v>
      </c>
      <c r="N74" s="1">
        <v>296</v>
      </c>
      <c r="O74" s="1"/>
      <c r="P74" s="1">
        <f t="shared" si="19"/>
        <v>152</v>
      </c>
      <c r="Q74" s="5">
        <f>ROUND(13*P74-O74-N74-F74,0)</f>
        <v>998</v>
      </c>
      <c r="R74" s="5"/>
      <c r="S74" s="1"/>
      <c r="T74" s="1">
        <f t="shared" si="21"/>
        <v>13</v>
      </c>
      <c r="U74" s="1">
        <f t="shared" si="22"/>
        <v>6.4342105263157894</v>
      </c>
      <c r="V74" s="1">
        <v>134.6</v>
      </c>
      <c r="W74" s="1">
        <v>152.80000000000001</v>
      </c>
      <c r="X74" s="1">
        <v>108.6</v>
      </c>
      <c r="Y74" s="1">
        <v>134</v>
      </c>
      <c r="Z74" s="1">
        <v>95</v>
      </c>
      <c r="AA74" s="1"/>
      <c r="AB74" s="1">
        <f t="shared" si="20"/>
        <v>349.29999999999995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32</v>
      </c>
      <c r="C75" s="1">
        <v>132</v>
      </c>
      <c r="D75" s="1">
        <v>608</v>
      </c>
      <c r="E75" s="1">
        <v>579</v>
      </c>
      <c r="F75" s="1">
        <v>102</v>
      </c>
      <c r="G75" s="6">
        <v>0.28000000000000003</v>
      </c>
      <c r="H75" s="1">
        <v>45</v>
      </c>
      <c r="I75" s="1"/>
      <c r="J75" s="1">
        <v>582</v>
      </c>
      <c r="K75" s="1">
        <f t="shared" si="16"/>
        <v>-3</v>
      </c>
      <c r="L75" s="1">
        <f t="shared" si="17"/>
        <v>339</v>
      </c>
      <c r="M75" s="1">
        <v>240</v>
      </c>
      <c r="N75" s="1">
        <v>0</v>
      </c>
      <c r="O75" s="1"/>
      <c r="P75" s="1">
        <f t="shared" si="19"/>
        <v>67.8</v>
      </c>
      <c r="Q75" s="5">
        <f>ROUND(11*P75-O75-N75-F75,0)</f>
        <v>644</v>
      </c>
      <c r="R75" s="5"/>
      <c r="S75" s="1"/>
      <c r="T75" s="1">
        <f t="shared" si="21"/>
        <v>11.002949852507376</v>
      </c>
      <c r="U75" s="1">
        <f t="shared" si="22"/>
        <v>1.5044247787610621</v>
      </c>
      <c r="V75" s="1">
        <v>33.799999999999997</v>
      </c>
      <c r="W75" s="1">
        <v>51.6</v>
      </c>
      <c r="X75" s="1">
        <v>43</v>
      </c>
      <c r="Y75" s="1">
        <v>36.4</v>
      </c>
      <c r="Z75" s="1">
        <v>31.4</v>
      </c>
      <c r="AA75" s="1"/>
      <c r="AB75" s="1">
        <f t="shared" si="20"/>
        <v>180.32000000000002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32</v>
      </c>
      <c r="C76" s="1">
        <v>529</v>
      </c>
      <c r="D76" s="1">
        <v>864</v>
      </c>
      <c r="E76" s="1">
        <v>830</v>
      </c>
      <c r="F76" s="1">
        <v>502</v>
      </c>
      <c r="G76" s="6">
        <v>0.35</v>
      </c>
      <c r="H76" s="1">
        <v>45</v>
      </c>
      <c r="I76" s="1"/>
      <c r="J76" s="1">
        <v>844</v>
      </c>
      <c r="K76" s="1">
        <f t="shared" si="16"/>
        <v>-14</v>
      </c>
      <c r="L76" s="1">
        <f t="shared" si="17"/>
        <v>750</v>
      </c>
      <c r="M76" s="1">
        <v>80</v>
      </c>
      <c r="N76" s="1">
        <v>300</v>
      </c>
      <c r="O76" s="1"/>
      <c r="P76" s="1">
        <f t="shared" si="19"/>
        <v>150</v>
      </c>
      <c r="Q76" s="5">
        <f t="shared" ref="Q76:Q80" si="23">ROUND(13*P76-O76-N76-F76,0)</f>
        <v>1148</v>
      </c>
      <c r="R76" s="5"/>
      <c r="S76" s="1"/>
      <c r="T76" s="1">
        <f t="shared" si="21"/>
        <v>13</v>
      </c>
      <c r="U76" s="1">
        <f t="shared" si="22"/>
        <v>5.3466666666666667</v>
      </c>
      <c r="V76" s="1">
        <v>83.2</v>
      </c>
      <c r="W76" s="1">
        <v>133.4</v>
      </c>
      <c r="X76" s="1">
        <v>115.8</v>
      </c>
      <c r="Y76" s="1">
        <v>96.6</v>
      </c>
      <c r="Z76" s="1">
        <v>107</v>
      </c>
      <c r="AA76" s="1"/>
      <c r="AB76" s="1">
        <f t="shared" si="20"/>
        <v>401.79999999999995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>
        <v>107</v>
      </c>
      <c r="D77" s="1">
        <v>190</v>
      </c>
      <c r="E77" s="1">
        <v>238</v>
      </c>
      <c r="F77" s="1">
        <v>55</v>
      </c>
      <c r="G77" s="6">
        <v>0.28000000000000003</v>
      </c>
      <c r="H77" s="1">
        <v>45</v>
      </c>
      <c r="I77" s="1"/>
      <c r="J77" s="1">
        <v>245</v>
      </c>
      <c r="K77" s="1">
        <f t="shared" si="16"/>
        <v>-7</v>
      </c>
      <c r="L77" s="1">
        <f t="shared" si="17"/>
        <v>190</v>
      </c>
      <c r="M77" s="1">
        <v>48</v>
      </c>
      <c r="N77" s="1">
        <v>273</v>
      </c>
      <c r="O77" s="1"/>
      <c r="P77" s="1">
        <f t="shared" si="19"/>
        <v>38</v>
      </c>
      <c r="Q77" s="5">
        <f t="shared" si="23"/>
        <v>166</v>
      </c>
      <c r="R77" s="5"/>
      <c r="S77" s="1"/>
      <c r="T77" s="1">
        <f t="shared" si="21"/>
        <v>13</v>
      </c>
      <c r="U77" s="1">
        <f t="shared" si="22"/>
        <v>8.6315789473684212</v>
      </c>
      <c r="V77" s="1">
        <v>40</v>
      </c>
      <c r="W77" s="1">
        <v>27.4</v>
      </c>
      <c r="X77" s="1">
        <v>31.4</v>
      </c>
      <c r="Y77" s="1">
        <v>17.2</v>
      </c>
      <c r="Z77" s="1">
        <v>35.799999999999997</v>
      </c>
      <c r="AA77" s="1"/>
      <c r="AB77" s="1">
        <f t="shared" si="20"/>
        <v>46.480000000000004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32</v>
      </c>
      <c r="C78" s="1">
        <v>1</v>
      </c>
      <c r="D78" s="1">
        <v>200</v>
      </c>
      <c r="E78" s="13">
        <f>77+E92</f>
        <v>81</v>
      </c>
      <c r="F78" s="1">
        <v>120</v>
      </c>
      <c r="G78" s="6">
        <v>0.5</v>
      </c>
      <c r="H78" s="1">
        <v>45</v>
      </c>
      <c r="I78" s="1"/>
      <c r="J78" s="1">
        <v>87</v>
      </c>
      <c r="K78" s="1">
        <f t="shared" si="16"/>
        <v>-6</v>
      </c>
      <c r="L78" s="1">
        <f t="shared" si="17"/>
        <v>81</v>
      </c>
      <c r="M78" s="1"/>
      <c r="N78" s="1">
        <v>0</v>
      </c>
      <c r="O78" s="1"/>
      <c r="P78" s="1">
        <f t="shared" si="19"/>
        <v>16.2</v>
      </c>
      <c r="Q78" s="5">
        <f t="shared" si="23"/>
        <v>91</v>
      </c>
      <c r="R78" s="5"/>
      <c r="S78" s="1"/>
      <c r="T78" s="1">
        <f t="shared" si="21"/>
        <v>13.024691358024691</v>
      </c>
      <c r="U78" s="1">
        <f t="shared" si="22"/>
        <v>7.4074074074074074</v>
      </c>
      <c r="V78" s="1">
        <v>1.4</v>
      </c>
      <c r="W78" s="1">
        <v>29.2</v>
      </c>
      <c r="X78" s="1">
        <v>10.8</v>
      </c>
      <c r="Y78" s="1">
        <v>25.2</v>
      </c>
      <c r="Z78" s="1">
        <v>17.600000000000001</v>
      </c>
      <c r="AA78" s="1"/>
      <c r="AB78" s="1">
        <f t="shared" si="20"/>
        <v>45.5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32</v>
      </c>
      <c r="C79" s="1"/>
      <c r="D79" s="1">
        <v>1430</v>
      </c>
      <c r="E79" s="13">
        <f>473+E93</f>
        <v>571</v>
      </c>
      <c r="F79" s="1">
        <v>853</v>
      </c>
      <c r="G79" s="6">
        <v>0.41</v>
      </c>
      <c r="H79" s="1">
        <v>45</v>
      </c>
      <c r="I79" s="1"/>
      <c r="J79" s="1">
        <v>484</v>
      </c>
      <c r="K79" s="1">
        <f t="shared" si="16"/>
        <v>87</v>
      </c>
      <c r="L79" s="1">
        <f t="shared" si="17"/>
        <v>571</v>
      </c>
      <c r="M79" s="1"/>
      <c r="N79" s="1">
        <v>507</v>
      </c>
      <c r="O79" s="1"/>
      <c r="P79" s="1">
        <f t="shared" si="19"/>
        <v>114.2</v>
      </c>
      <c r="Q79" s="5">
        <f t="shared" si="23"/>
        <v>125</v>
      </c>
      <c r="R79" s="5"/>
      <c r="S79" s="1"/>
      <c r="T79" s="1">
        <f t="shared" si="21"/>
        <v>13.003502626970228</v>
      </c>
      <c r="U79" s="1">
        <f t="shared" si="22"/>
        <v>11.908931698774079</v>
      </c>
      <c r="V79" s="1">
        <v>149.19999999999999</v>
      </c>
      <c r="W79" s="1">
        <v>180.8</v>
      </c>
      <c r="X79" s="1">
        <v>95.4</v>
      </c>
      <c r="Y79" s="1">
        <v>158</v>
      </c>
      <c r="Z79" s="1">
        <v>111.4</v>
      </c>
      <c r="AA79" s="1"/>
      <c r="AB79" s="1">
        <f t="shared" si="20"/>
        <v>51.25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32</v>
      </c>
      <c r="C80" s="1"/>
      <c r="D80" s="1">
        <v>265</v>
      </c>
      <c r="E80" s="13">
        <f>168+E32</f>
        <v>178</v>
      </c>
      <c r="F80" s="1">
        <v>82</v>
      </c>
      <c r="G80" s="6">
        <v>0.41</v>
      </c>
      <c r="H80" s="1">
        <v>45</v>
      </c>
      <c r="I80" s="1"/>
      <c r="J80" s="1">
        <v>168</v>
      </c>
      <c r="K80" s="1">
        <f t="shared" si="16"/>
        <v>10</v>
      </c>
      <c r="L80" s="1">
        <f t="shared" si="17"/>
        <v>178</v>
      </c>
      <c r="M80" s="1"/>
      <c r="N80" s="1">
        <v>150</v>
      </c>
      <c r="O80" s="1"/>
      <c r="P80" s="1">
        <f t="shared" si="19"/>
        <v>35.6</v>
      </c>
      <c r="Q80" s="5">
        <f t="shared" si="23"/>
        <v>231</v>
      </c>
      <c r="R80" s="5"/>
      <c r="S80" s="1"/>
      <c r="T80" s="1">
        <f t="shared" si="21"/>
        <v>13.00561797752809</v>
      </c>
      <c r="U80" s="1">
        <f t="shared" si="22"/>
        <v>6.5168539325842696</v>
      </c>
      <c r="V80" s="1">
        <v>0</v>
      </c>
      <c r="W80" s="1">
        <v>21.2</v>
      </c>
      <c r="X80" s="1">
        <v>0</v>
      </c>
      <c r="Y80" s="1">
        <v>0</v>
      </c>
      <c r="Z80" s="1">
        <v>0</v>
      </c>
      <c r="AA80" s="1" t="s">
        <v>65</v>
      </c>
      <c r="AB80" s="1">
        <f t="shared" si="20"/>
        <v>94.71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10</v>
      </c>
      <c r="D81" s="1">
        <v>385</v>
      </c>
      <c r="E81" s="13">
        <f>44+E64</f>
        <v>74</v>
      </c>
      <c r="F81" s="1">
        <v>302</v>
      </c>
      <c r="G81" s="6">
        <v>0.41</v>
      </c>
      <c r="H81" s="1">
        <v>45</v>
      </c>
      <c r="I81" s="1"/>
      <c r="J81" s="1">
        <v>49</v>
      </c>
      <c r="K81" s="1">
        <f t="shared" si="16"/>
        <v>25</v>
      </c>
      <c r="L81" s="1">
        <f t="shared" si="17"/>
        <v>74</v>
      </c>
      <c r="M81" s="1"/>
      <c r="N81" s="1">
        <v>0</v>
      </c>
      <c r="O81" s="1"/>
      <c r="P81" s="1">
        <f t="shared" si="19"/>
        <v>14.8</v>
      </c>
      <c r="Q81" s="5"/>
      <c r="R81" s="5"/>
      <c r="S81" s="1"/>
      <c r="T81" s="1">
        <f t="shared" si="21"/>
        <v>20.405405405405403</v>
      </c>
      <c r="U81" s="1">
        <f t="shared" si="22"/>
        <v>20.405405405405403</v>
      </c>
      <c r="V81" s="1">
        <v>19</v>
      </c>
      <c r="W81" s="1">
        <v>45.8</v>
      </c>
      <c r="X81" s="1">
        <v>20.8</v>
      </c>
      <c r="Y81" s="1">
        <v>28.8</v>
      </c>
      <c r="Z81" s="1">
        <v>15.4</v>
      </c>
      <c r="AA81" s="1"/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32</v>
      </c>
      <c r="C82" s="1"/>
      <c r="D82" s="1">
        <v>280</v>
      </c>
      <c r="E82" s="1">
        <f>145+E14</f>
        <v>185</v>
      </c>
      <c r="F82" s="1">
        <v>95</v>
      </c>
      <c r="G82" s="6">
        <v>0.4</v>
      </c>
      <c r="H82" s="1">
        <v>60</v>
      </c>
      <c r="I82" s="1"/>
      <c r="J82" s="1">
        <v>134</v>
      </c>
      <c r="K82" s="1">
        <f t="shared" si="16"/>
        <v>51</v>
      </c>
      <c r="L82" s="1">
        <f t="shared" si="17"/>
        <v>185</v>
      </c>
      <c r="M82" s="1"/>
      <c r="N82" s="1">
        <v>150</v>
      </c>
      <c r="O82" s="1"/>
      <c r="P82" s="1">
        <f t="shared" si="19"/>
        <v>37</v>
      </c>
      <c r="Q82" s="5">
        <f t="shared" ref="Q82:Q83" si="24">ROUND(13*P82-O82-N82-F82,0)</f>
        <v>236</v>
      </c>
      <c r="R82" s="5"/>
      <c r="S82" s="1"/>
      <c r="T82" s="1">
        <f t="shared" si="21"/>
        <v>13</v>
      </c>
      <c r="U82" s="1">
        <f t="shared" si="22"/>
        <v>6.6216216216216219</v>
      </c>
      <c r="V82" s="1">
        <v>0</v>
      </c>
      <c r="W82" s="1">
        <v>18</v>
      </c>
      <c r="X82" s="1">
        <v>4</v>
      </c>
      <c r="Y82" s="1">
        <v>10</v>
      </c>
      <c r="Z82" s="1">
        <v>0</v>
      </c>
      <c r="AA82" s="1"/>
      <c r="AB82" s="1">
        <f t="shared" si="20"/>
        <v>94.4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34</v>
      </c>
      <c r="C83" s="1">
        <v>247.1</v>
      </c>
      <c r="D83" s="1">
        <v>159.084</v>
      </c>
      <c r="E83" s="1">
        <v>250.684</v>
      </c>
      <c r="F83" s="1">
        <v>155.5</v>
      </c>
      <c r="G83" s="6">
        <v>1</v>
      </c>
      <c r="H83" s="1">
        <v>60</v>
      </c>
      <c r="I83" s="1"/>
      <c r="J83" s="1">
        <v>245.49</v>
      </c>
      <c r="K83" s="1">
        <f t="shared" si="16"/>
        <v>5.1939999999999884</v>
      </c>
      <c r="L83" s="1">
        <f t="shared" si="17"/>
        <v>250.684</v>
      </c>
      <c r="M83" s="1"/>
      <c r="N83" s="1">
        <v>100</v>
      </c>
      <c r="O83" s="1"/>
      <c r="P83" s="1">
        <f t="shared" si="19"/>
        <v>50.136800000000001</v>
      </c>
      <c r="Q83" s="5">
        <f t="shared" si="24"/>
        <v>396</v>
      </c>
      <c r="R83" s="5"/>
      <c r="S83" s="1"/>
      <c r="T83" s="1">
        <f t="shared" si="21"/>
        <v>12.99444719248137</v>
      </c>
      <c r="U83" s="1">
        <f t="shared" si="22"/>
        <v>5.0960571875349041</v>
      </c>
      <c r="V83" s="1">
        <v>46.953200000000002</v>
      </c>
      <c r="W83" s="1">
        <v>46.402200000000001</v>
      </c>
      <c r="X83" s="1">
        <v>50.392800000000001</v>
      </c>
      <c r="Y83" s="1">
        <v>45.085999999999999</v>
      </c>
      <c r="Z83" s="1">
        <v>9.3604000000000021</v>
      </c>
      <c r="AA83" s="1"/>
      <c r="AB83" s="1">
        <f t="shared" si="20"/>
        <v>396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118</v>
      </c>
      <c r="B84" s="1" t="s">
        <v>34</v>
      </c>
      <c r="C84" s="1"/>
      <c r="D84" s="1">
        <v>194.197</v>
      </c>
      <c r="E84" s="1">
        <v>1.3720000000000001</v>
      </c>
      <c r="F84" s="1">
        <v>192.5</v>
      </c>
      <c r="G84" s="6">
        <v>1</v>
      </c>
      <c r="H84" s="1" t="e">
        <v>#N/A</v>
      </c>
      <c r="I84" s="1"/>
      <c r="J84" s="1">
        <v>1</v>
      </c>
      <c r="K84" s="1">
        <f t="shared" si="16"/>
        <v>0.37200000000000011</v>
      </c>
      <c r="L84" s="1">
        <f t="shared" si="17"/>
        <v>1.3720000000000001</v>
      </c>
      <c r="M84" s="1"/>
      <c r="N84" s="1">
        <v>0</v>
      </c>
      <c r="O84" s="1"/>
      <c r="P84" s="1">
        <f t="shared" si="19"/>
        <v>0.27440000000000003</v>
      </c>
      <c r="Q84" s="5"/>
      <c r="R84" s="5"/>
      <c r="S84" s="1"/>
      <c r="T84" s="1">
        <f t="shared" si="21"/>
        <v>701.53061224489784</v>
      </c>
      <c r="U84" s="1">
        <f t="shared" si="22"/>
        <v>701.53061224489784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 t="s">
        <v>65</v>
      </c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32</v>
      </c>
      <c r="C85" s="1"/>
      <c r="D85" s="1">
        <v>282</v>
      </c>
      <c r="E85" s="1">
        <v>151</v>
      </c>
      <c r="F85" s="1">
        <v>131</v>
      </c>
      <c r="G85" s="6">
        <v>0.35</v>
      </c>
      <c r="H85" s="1">
        <v>45</v>
      </c>
      <c r="I85" s="1"/>
      <c r="J85" s="1">
        <v>155</v>
      </c>
      <c r="K85" s="1">
        <f t="shared" si="16"/>
        <v>-4</v>
      </c>
      <c r="L85" s="1">
        <f t="shared" si="17"/>
        <v>151</v>
      </c>
      <c r="M85" s="1"/>
      <c r="N85" s="1">
        <v>100</v>
      </c>
      <c r="O85" s="1"/>
      <c r="P85" s="1">
        <f t="shared" si="19"/>
        <v>30.2</v>
      </c>
      <c r="Q85" s="5">
        <f>ROUND(13*P85-O85-N85-F85,0)</f>
        <v>162</v>
      </c>
      <c r="R85" s="5"/>
      <c r="S85" s="1"/>
      <c r="T85" s="1">
        <f t="shared" si="21"/>
        <v>13.013245033112582</v>
      </c>
      <c r="U85" s="1">
        <f t="shared" si="22"/>
        <v>7.6490066225165565</v>
      </c>
      <c r="V85" s="1">
        <v>0</v>
      </c>
      <c r="W85" s="1">
        <v>19.2</v>
      </c>
      <c r="X85" s="1">
        <v>0</v>
      </c>
      <c r="Y85" s="1">
        <v>0</v>
      </c>
      <c r="Z85" s="1">
        <v>0</v>
      </c>
      <c r="AA85" s="1" t="s">
        <v>65</v>
      </c>
      <c r="AB85" s="1">
        <f t="shared" si="20"/>
        <v>56.699999999999996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32</v>
      </c>
      <c r="C86" s="1"/>
      <c r="D86" s="1">
        <v>280</v>
      </c>
      <c r="E86" s="1">
        <v>234</v>
      </c>
      <c r="F86" s="1">
        <v>46</v>
      </c>
      <c r="G86" s="6">
        <v>0.4</v>
      </c>
      <c r="H86" s="1">
        <v>45</v>
      </c>
      <c r="I86" s="1"/>
      <c r="J86" s="1">
        <v>232</v>
      </c>
      <c r="K86" s="1">
        <f t="shared" si="16"/>
        <v>2</v>
      </c>
      <c r="L86" s="1">
        <f t="shared" si="17"/>
        <v>234</v>
      </c>
      <c r="M86" s="1"/>
      <c r="N86" s="1">
        <v>100</v>
      </c>
      <c r="O86" s="1"/>
      <c r="P86" s="1">
        <f t="shared" si="19"/>
        <v>46.8</v>
      </c>
      <c r="Q86" s="5">
        <f>ROUND(12*P86-O86-N86-F86,0)</f>
        <v>416</v>
      </c>
      <c r="R86" s="5"/>
      <c r="S86" s="1"/>
      <c r="T86" s="1">
        <f t="shared" si="21"/>
        <v>12.008547008547009</v>
      </c>
      <c r="U86" s="1">
        <f t="shared" si="22"/>
        <v>3.1196581196581197</v>
      </c>
      <c r="V86" s="1">
        <v>0</v>
      </c>
      <c r="W86" s="1">
        <v>20</v>
      </c>
      <c r="X86" s="1">
        <v>0</v>
      </c>
      <c r="Y86" s="1">
        <v>0</v>
      </c>
      <c r="Z86" s="1">
        <v>0</v>
      </c>
      <c r="AA86" s="1" t="s">
        <v>65</v>
      </c>
      <c r="AB86" s="1">
        <f t="shared" si="20"/>
        <v>166.4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32</v>
      </c>
      <c r="C87" s="1"/>
      <c r="D87" s="1">
        <v>288</v>
      </c>
      <c r="E87" s="1">
        <v>65</v>
      </c>
      <c r="F87" s="1">
        <v>222</v>
      </c>
      <c r="G87" s="6">
        <v>0.16</v>
      </c>
      <c r="H87" s="1">
        <v>30</v>
      </c>
      <c r="I87" s="1"/>
      <c r="J87" s="1">
        <v>59</v>
      </c>
      <c r="K87" s="1">
        <f t="shared" si="16"/>
        <v>6</v>
      </c>
      <c r="L87" s="1">
        <f t="shared" si="17"/>
        <v>65</v>
      </c>
      <c r="M87" s="1"/>
      <c r="N87" s="1">
        <v>50</v>
      </c>
      <c r="O87" s="1"/>
      <c r="P87" s="1">
        <f t="shared" si="19"/>
        <v>13</v>
      </c>
      <c r="Q87" s="5"/>
      <c r="R87" s="5"/>
      <c r="S87" s="1"/>
      <c r="T87" s="1">
        <f t="shared" si="21"/>
        <v>20.923076923076923</v>
      </c>
      <c r="U87" s="1">
        <f t="shared" si="22"/>
        <v>20.923076923076923</v>
      </c>
      <c r="V87" s="1">
        <v>0</v>
      </c>
      <c r="W87" s="1">
        <v>18.600000000000001</v>
      </c>
      <c r="X87" s="1">
        <v>0</v>
      </c>
      <c r="Y87" s="1">
        <v>0</v>
      </c>
      <c r="Z87" s="1">
        <v>0</v>
      </c>
      <c r="AA87" s="16" t="s">
        <v>65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122</v>
      </c>
      <c r="B88" s="1" t="s">
        <v>32</v>
      </c>
      <c r="C88" s="1"/>
      <c r="D88" s="1">
        <v>192</v>
      </c>
      <c r="E88" s="1">
        <v>48</v>
      </c>
      <c r="F88" s="1">
        <v>143</v>
      </c>
      <c r="G88" s="6">
        <v>0.36</v>
      </c>
      <c r="H88" s="1" t="e">
        <v>#N/A</v>
      </c>
      <c r="I88" s="1"/>
      <c r="J88" s="1">
        <v>52</v>
      </c>
      <c r="K88" s="1">
        <f t="shared" si="16"/>
        <v>-4</v>
      </c>
      <c r="L88" s="1">
        <f t="shared" si="17"/>
        <v>48</v>
      </c>
      <c r="M88" s="1"/>
      <c r="N88" s="1">
        <v>100</v>
      </c>
      <c r="O88" s="1"/>
      <c r="P88" s="1">
        <f t="shared" si="19"/>
        <v>9.6</v>
      </c>
      <c r="Q88" s="5"/>
      <c r="R88" s="5"/>
      <c r="S88" s="1"/>
      <c r="T88" s="1">
        <f t="shared" si="21"/>
        <v>25.3125</v>
      </c>
      <c r="U88" s="1">
        <f t="shared" si="22"/>
        <v>25.3125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6" t="s">
        <v>65</v>
      </c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123</v>
      </c>
      <c r="B89" s="1" t="s">
        <v>32</v>
      </c>
      <c r="C89" s="1"/>
      <c r="D89" s="1">
        <v>396</v>
      </c>
      <c r="E89" s="13">
        <f>53+E19</f>
        <v>67</v>
      </c>
      <c r="F89" s="1">
        <v>327</v>
      </c>
      <c r="G89" s="6">
        <v>0.15</v>
      </c>
      <c r="H89" s="1">
        <v>60</v>
      </c>
      <c r="I89" s="1"/>
      <c r="J89" s="1">
        <v>37</v>
      </c>
      <c r="K89" s="1">
        <f t="shared" si="16"/>
        <v>30</v>
      </c>
      <c r="L89" s="1">
        <f t="shared" si="17"/>
        <v>67</v>
      </c>
      <c r="M89" s="1"/>
      <c r="N89" s="1"/>
      <c r="O89" s="1"/>
      <c r="P89" s="1">
        <f t="shared" si="19"/>
        <v>13.4</v>
      </c>
      <c r="Q89" s="5"/>
      <c r="R89" s="5"/>
      <c r="S89" s="1"/>
      <c r="T89" s="1">
        <f t="shared" si="21"/>
        <v>24.402985074626866</v>
      </c>
      <c r="U89" s="1">
        <f t="shared" si="22"/>
        <v>24.402985074626866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6" t="s">
        <v>131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5" t="s">
        <v>124</v>
      </c>
      <c r="B90" s="1" t="s">
        <v>32</v>
      </c>
      <c r="C90" s="1"/>
      <c r="D90" s="1">
        <v>396</v>
      </c>
      <c r="E90" s="13">
        <f>53+E18</f>
        <v>67</v>
      </c>
      <c r="F90" s="1">
        <v>329</v>
      </c>
      <c r="G90" s="6">
        <v>0.15</v>
      </c>
      <c r="H90" s="1">
        <v>60</v>
      </c>
      <c r="I90" s="1"/>
      <c r="J90" s="1">
        <v>37</v>
      </c>
      <c r="K90" s="1">
        <f t="shared" si="16"/>
        <v>30</v>
      </c>
      <c r="L90" s="1">
        <f t="shared" si="17"/>
        <v>67</v>
      </c>
      <c r="M90" s="1"/>
      <c r="N90" s="1"/>
      <c r="O90" s="1"/>
      <c r="P90" s="1">
        <f t="shared" si="19"/>
        <v>13.4</v>
      </c>
      <c r="Q90" s="5"/>
      <c r="R90" s="5"/>
      <c r="S90" s="1"/>
      <c r="T90" s="1">
        <f t="shared" si="21"/>
        <v>24.552238805970148</v>
      </c>
      <c r="U90" s="1">
        <f t="shared" si="22"/>
        <v>24.552238805970148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6" t="s">
        <v>131</v>
      </c>
      <c r="AB90" s="1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5" t="s">
        <v>125</v>
      </c>
      <c r="B91" s="1" t="s">
        <v>32</v>
      </c>
      <c r="C91" s="1"/>
      <c r="D91" s="1">
        <v>396</v>
      </c>
      <c r="E91" s="13">
        <f>65+E20</f>
        <v>79</v>
      </c>
      <c r="F91" s="1">
        <v>317</v>
      </c>
      <c r="G91" s="6">
        <v>0.15</v>
      </c>
      <c r="H91" s="1">
        <v>60</v>
      </c>
      <c r="I91" s="1"/>
      <c r="J91" s="1">
        <v>47</v>
      </c>
      <c r="K91" s="1">
        <f t="shared" si="16"/>
        <v>32</v>
      </c>
      <c r="L91" s="1">
        <f t="shared" si="17"/>
        <v>79</v>
      </c>
      <c r="M91" s="1"/>
      <c r="N91" s="1"/>
      <c r="O91" s="1"/>
      <c r="P91" s="1">
        <f t="shared" si="19"/>
        <v>15.8</v>
      </c>
      <c r="Q91" s="5"/>
      <c r="R91" s="5"/>
      <c r="S91" s="1"/>
      <c r="T91" s="1">
        <f t="shared" si="21"/>
        <v>20.063291139240505</v>
      </c>
      <c r="U91" s="1">
        <f t="shared" si="22"/>
        <v>20.063291139240505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6" t="s">
        <v>131</v>
      </c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7" t="s">
        <v>126</v>
      </c>
      <c r="B92" s="1" t="s">
        <v>32</v>
      </c>
      <c r="C92" s="1"/>
      <c r="D92" s="1">
        <v>4</v>
      </c>
      <c r="E92" s="13">
        <v>4</v>
      </c>
      <c r="F92" s="1"/>
      <c r="G92" s="6">
        <v>0</v>
      </c>
      <c r="H92" s="1" t="e">
        <v>#N/A</v>
      </c>
      <c r="I92" s="1"/>
      <c r="J92" s="1">
        <v>4</v>
      </c>
      <c r="K92" s="1">
        <f t="shared" ref="K92:K94" si="25">E92-J92</f>
        <v>0</v>
      </c>
      <c r="L92" s="1">
        <f t="shared" si="17"/>
        <v>4</v>
      </c>
      <c r="M92" s="1"/>
      <c r="N92" s="1"/>
      <c r="O92" s="1"/>
      <c r="P92" s="1">
        <f t="shared" si="19"/>
        <v>0.8</v>
      </c>
      <c r="Q92" s="5"/>
      <c r="R92" s="5"/>
      <c r="S92" s="1"/>
      <c r="T92" s="1">
        <f t="shared" si="21"/>
        <v>0</v>
      </c>
      <c r="U92" s="1">
        <f t="shared" si="22"/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127</v>
      </c>
      <c r="B93" s="1" t="s">
        <v>32</v>
      </c>
      <c r="C93" s="1"/>
      <c r="D93" s="1">
        <v>98</v>
      </c>
      <c r="E93" s="13">
        <v>98</v>
      </c>
      <c r="F93" s="1"/>
      <c r="G93" s="6">
        <v>0</v>
      </c>
      <c r="H93" s="1" t="e">
        <v>#N/A</v>
      </c>
      <c r="I93" s="1"/>
      <c r="J93" s="1">
        <v>99</v>
      </c>
      <c r="K93" s="1">
        <f t="shared" si="25"/>
        <v>-1</v>
      </c>
      <c r="L93" s="1">
        <f t="shared" si="17"/>
        <v>98</v>
      </c>
      <c r="M93" s="1"/>
      <c r="N93" s="1"/>
      <c r="O93" s="1"/>
      <c r="P93" s="1">
        <f t="shared" si="19"/>
        <v>19.600000000000001</v>
      </c>
      <c r="Q93" s="5"/>
      <c r="R93" s="5"/>
      <c r="S93" s="1"/>
      <c r="T93" s="1">
        <f t="shared" si="21"/>
        <v>0</v>
      </c>
      <c r="U93" s="1">
        <f t="shared" si="22"/>
        <v>0</v>
      </c>
      <c r="V93" s="1">
        <v>16.600000000000001</v>
      </c>
      <c r="W93" s="1">
        <v>24.2</v>
      </c>
      <c r="X93" s="1">
        <v>27.8</v>
      </c>
      <c r="Y93" s="1">
        <v>17</v>
      </c>
      <c r="Z93" s="1">
        <v>11.4</v>
      </c>
      <c r="AA93" s="1"/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128</v>
      </c>
      <c r="B94" s="1" t="s">
        <v>34</v>
      </c>
      <c r="C94" s="1"/>
      <c r="D94" s="1">
        <v>107.4</v>
      </c>
      <c r="E94" s="13">
        <v>106.3</v>
      </c>
      <c r="F94" s="1"/>
      <c r="G94" s="6">
        <v>0</v>
      </c>
      <c r="H94" s="1" t="e">
        <v>#N/A</v>
      </c>
      <c r="I94" s="1"/>
      <c r="J94" s="1">
        <v>99</v>
      </c>
      <c r="K94" s="1">
        <f t="shared" si="25"/>
        <v>7.2999999999999972</v>
      </c>
      <c r="L94" s="1">
        <f t="shared" si="17"/>
        <v>106.3</v>
      </c>
      <c r="M94" s="1"/>
      <c r="N94" s="1"/>
      <c r="O94" s="1"/>
      <c r="P94" s="1">
        <f t="shared" si="19"/>
        <v>21.259999999999998</v>
      </c>
      <c r="Q94" s="5"/>
      <c r="R94" s="5"/>
      <c r="S94" s="1"/>
      <c r="T94" s="1">
        <f t="shared" si="21"/>
        <v>0</v>
      </c>
      <c r="U94" s="1">
        <f t="shared" si="22"/>
        <v>0</v>
      </c>
      <c r="V94" s="1">
        <v>6.3232000000000026</v>
      </c>
      <c r="W94" s="1">
        <v>11.7</v>
      </c>
      <c r="X94" s="1">
        <v>26.1236</v>
      </c>
      <c r="Y94" s="1">
        <v>18.2194</v>
      </c>
      <c r="Z94" s="1">
        <v>11.6456</v>
      </c>
      <c r="AA94" s="1"/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</sheetData>
  <autoFilter ref="A3:AB94" xr:uid="{4A5A2C52-96DD-41C6-9F8E-E4773ECCB08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2024-05-06T11:12:10Z</dcterms:created>
  <dcterms:modified xsi:type="dcterms:W3CDTF">2024-05-07T07:23:35Z</dcterms:modified>
</cp:coreProperties>
</file>