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6,05,24 Ост СЫР филиалы\"/>
    </mc:Choice>
  </mc:AlternateContent>
  <xr:revisionPtr revIDLastSave="0" documentId="13_ncr:1_{D57F2E54-A53A-4147-B2F4-6FCF847ACBEB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Sheet!$A$3:$AE$48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33" i="1" l="1"/>
  <c r="AE11" i="1"/>
  <c r="AE46" i="1"/>
  <c r="AE45" i="1"/>
  <c r="S42" i="1"/>
  <c r="AE42" i="1" s="1"/>
  <c r="S41" i="1"/>
  <c r="AE41" i="1" s="1"/>
  <c r="S37" i="1"/>
  <c r="AE37" i="1" s="1"/>
  <c r="S36" i="1"/>
  <c r="AE36" i="1" s="1"/>
  <c r="S35" i="1"/>
  <c r="AE35" i="1" s="1"/>
  <c r="S31" i="1"/>
  <c r="AE31" i="1" s="1"/>
  <c r="S30" i="1"/>
  <c r="AE30" i="1" s="1"/>
  <c r="S29" i="1"/>
  <c r="AE29" i="1" s="1"/>
  <c r="S28" i="1"/>
  <c r="AE28" i="1" s="1"/>
  <c r="S26" i="1"/>
  <c r="AE26" i="1" s="1"/>
  <c r="S21" i="1"/>
  <c r="AE21" i="1" s="1"/>
  <c r="S13" i="1"/>
  <c r="AE13" i="1" s="1"/>
  <c r="S12" i="1"/>
  <c r="AE12" i="1" s="1"/>
  <c r="S10" i="1"/>
  <c r="AE10" i="1" s="1"/>
  <c r="S9" i="1"/>
  <c r="AE9" i="1" s="1"/>
  <c r="S7" i="1"/>
  <c r="AE7" i="1" s="1"/>
  <c r="P46" i="1" l="1"/>
  <c r="P45" i="1"/>
  <c r="P43" i="1"/>
  <c r="P42" i="1"/>
  <c r="P41" i="1"/>
  <c r="P40" i="1"/>
  <c r="P38" i="1"/>
  <c r="P37" i="1"/>
  <c r="P36" i="1"/>
  <c r="P35" i="1"/>
  <c r="P34" i="1"/>
  <c r="P33" i="1"/>
  <c r="P32" i="1"/>
  <c r="P31" i="1"/>
  <c r="P30" i="1"/>
  <c r="P29" i="1"/>
  <c r="P28" i="1"/>
  <c r="P26" i="1"/>
  <c r="P23" i="1"/>
  <c r="P21" i="1"/>
  <c r="P19" i="1"/>
  <c r="P18" i="1"/>
  <c r="P16" i="1"/>
  <c r="P14" i="1"/>
  <c r="P13" i="1"/>
  <c r="P12" i="1"/>
  <c r="P11" i="1"/>
  <c r="P10" i="1"/>
  <c r="P9" i="1"/>
  <c r="P8" i="1"/>
  <c r="P7" i="1"/>
  <c r="P6" i="1"/>
  <c r="P5" i="1" l="1"/>
  <c r="AE48" i="1" l="1"/>
  <c r="Q7" i="1" l="1"/>
  <c r="V7" i="1" s="1"/>
  <c r="Q8" i="1"/>
  <c r="Q9" i="1"/>
  <c r="V9" i="1" s="1"/>
  <c r="Q10" i="1"/>
  <c r="V10" i="1" s="1"/>
  <c r="Q11" i="1"/>
  <c r="V11" i="1" s="1"/>
  <c r="Q12" i="1"/>
  <c r="V12" i="1" s="1"/>
  <c r="Q13" i="1"/>
  <c r="V13" i="1" s="1"/>
  <c r="Q14" i="1"/>
  <c r="Q15" i="1"/>
  <c r="V15" i="1" s="1"/>
  <c r="Q16" i="1"/>
  <c r="Q17" i="1"/>
  <c r="V17" i="1" s="1"/>
  <c r="Q18" i="1"/>
  <c r="Q19" i="1"/>
  <c r="Q20" i="1"/>
  <c r="V20" i="1" s="1"/>
  <c r="Q21" i="1"/>
  <c r="V21" i="1" s="1"/>
  <c r="Q22" i="1"/>
  <c r="V22" i="1" s="1"/>
  <c r="Q23" i="1"/>
  <c r="Q24" i="1"/>
  <c r="V24" i="1" s="1"/>
  <c r="Q25" i="1"/>
  <c r="V25" i="1" s="1"/>
  <c r="Q26" i="1"/>
  <c r="V26" i="1" s="1"/>
  <c r="Q27" i="1"/>
  <c r="V27" i="1" s="1"/>
  <c r="Q28" i="1"/>
  <c r="V28" i="1" s="1"/>
  <c r="Q29" i="1"/>
  <c r="V29" i="1" s="1"/>
  <c r="Q30" i="1"/>
  <c r="V30" i="1" s="1"/>
  <c r="Q31" i="1"/>
  <c r="V31" i="1" s="1"/>
  <c r="Q32" i="1"/>
  <c r="Q33" i="1"/>
  <c r="V33" i="1" s="1"/>
  <c r="Q34" i="1"/>
  <c r="Q35" i="1"/>
  <c r="V35" i="1" s="1"/>
  <c r="Q36" i="1"/>
  <c r="V36" i="1" s="1"/>
  <c r="Q37" i="1"/>
  <c r="V37" i="1" s="1"/>
  <c r="Q38" i="1"/>
  <c r="Q39" i="1"/>
  <c r="V39" i="1" s="1"/>
  <c r="Q40" i="1"/>
  <c r="Q41" i="1"/>
  <c r="V41" i="1" s="1"/>
  <c r="Q42" i="1"/>
  <c r="V42" i="1" s="1"/>
  <c r="Q43" i="1"/>
  <c r="Q44" i="1"/>
  <c r="V44" i="1" s="1"/>
  <c r="Q45" i="1"/>
  <c r="V45" i="1" s="1"/>
  <c r="Q46" i="1"/>
  <c r="V46" i="1" s="1"/>
  <c r="Q47" i="1"/>
  <c r="V47" i="1" s="1"/>
  <c r="Q48" i="1"/>
  <c r="V48" i="1" s="1"/>
  <c r="Q6" i="1"/>
  <c r="AE39" i="1"/>
  <c r="K39" i="1"/>
  <c r="AE20" i="1"/>
  <c r="K20" i="1"/>
  <c r="AE24" i="1"/>
  <c r="K24" i="1"/>
  <c r="AE17" i="1"/>
  <c r="K17" i="1"/>
  <c r="AE22" i="1"/>
  <c r="K22" i="1"/>
  <c r="AE15" i="1"/>
  <c r="K15" i="1"/>
  <c r="K41" i="1"/>
  <c r="K37" i="1"/>
  <c r="K36" i="1"/>
  <c r="K35" i="1"/>
  <c r="K33" i="1"/>
  <c r="K29" i="1"/>
  <c r="K28" i="1"/>
  <c r="K26" i="1"/>
  <c r="AE25" i="1"/>
  <c r="K25" i="1"/>
  <c r="R40" i="1" l="1"/>
  <c r="R38" i="1"/>
  <c r="R34" i="1"/>
  <c r="R32" i="1"/>
  <c r="R18" i="1"/>
  <c r="R16" i="1"/>
  <c r="R14" i="1"/>
  <c r="R8" i="1"/>
  <c r="W46" i="1"/>
  <c r="W38" i="1"/>
  <c r="W30" i="1"/>
  <c r="W22" i="1"/>
  <c r="W14" i="1"/>
  <c r="R6" i="1"/>
  <c r="R43" i="1"/>
  <c r="R23" i="1"/>
  <c r="R19" i="1"/>
  <c r="W42" i="1"/>
  <c r="W34" i="1"/>
  <c r="W26" i="1"/>
  <c r="W18" i="1"/>
  <c r="W10" i="1"/>
  <c r="W48" i="1"/>
  <c r="W44" i="1"/>
  <c r="W40" i="1"/>
  <c r="W36" i="1"/>
  <c r="W32" i="1"/>
  <c r="W28" i="1"/>
  <c r="W24" i="1"/>
  <c r="W20" i="1"/>
  <c r="W16" i="1"/>
  <c r="W12" i="1"/>
  <c r="W8" i="1"/>
  <c r="W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W6" i="1"/>
  <c r="K11" i="1"/>
  <c r="K10" i="1"/>
  <c r="K9" i="1"/>
  <c r="AE27" i="1"/>
  <c r="AE44" i="1"/>
  <c r="AE47" i="1"/>
  <c r="V19" i="1" l="1"/>
  <c r="AE19" i="1"/>
  <c r="V43" i="1"/>
  <c r="AE43" i="1"/>
  <c r="V14" i="1"/>
  <c r="AE14" i="1"/>
  <c r="V18" i="1"/>
  <c r="AE18" i="1"/>
  <c r="V34" i="1"/>
  <c r="AE34" i="1"/>
  <c r="V40" i="1"/>
  <c r="AE40" i="1"/>
  <c r="V23" i="1"/>
  <c r="AE23" i="1"/>
  <c r="V6" i="1"/>
  <c r="V8" i="1"/>
  <c r="AE8" i="1"/>
  <c r="V16" i="1"/>
  <c r="AE16" i="1"/>
  <c r="V32" i="1"/>
  <c r="AE32" i="1"/>
  <c r="V38" i="1"/>
  <c r="AE38" i="1"/>
  <c r="K48" i="1"/>
  <c r="K47" i="1"/>
  <c r="K46" i="1"/>
  <c r="K45" i="1"/>
  <c r="K44" i="1"/>
  <c r="K43" i="1"/>
  <c r="K42" i="1"/>
  <c r="K40" i="1"/>
  <c r="K38" i="1"/>
  <c r="K34" i="1"/>
  <c r="K32" i="1"/>
  <c r="K31" i="1"/>
  <c r="K30" i="1"/>
  <c r="K27" i="1"/>
  <c r="K23" i="1"/>
  <c r="K21" i="1"/>
  <c r="K19" i="1"/>
  <c r="K18" i="1"/>
  <c r="K16" i="1"/>
  <c r="K14" i="1"/>
  <c r="K13" i="1"/>
  <c r="K12" i="1"/>
  <c r="K8" i="1"/>
  <c r="K7" i="1"/>
  <c r="K6" i="1"/>
  <c r="AC5" i="1"/>
  <c r="AB5" i="1"/>
  <c r="AA5" i="1"/>
  <c r="Z5" i="1"/>
  <c r="Y5" i="1"/>
  <c r="X5" i="1"/>
  <c r="T5" i="1"/>
  <c r="R5" i="1"/>
  <c r="Q5" i="1"/>
  <c r="O5" i="1"/>
  <c r="N5" i="1"/>
  <c r="M5" i="1"/>
  <c r="L5" i="1"/>
  <c r="J5" i="1"/>
  <c r="F5" i="1"/>
  <c r="E5" i="1"/>
  <c r="S5" i="1" l="1"/>
  <c r="AE6" i="1"/>
  <c r="AE5" i="1" s="1"/>
  <c r="K5" i="1"/>
</calcChain>
</file>

<file path=xl/sharedStrings.xml><?xml version="1.0" encoding="utf-8"?>
<sst xmlns="http://schemas.openxmlformats.org/spreadsheetml/2006/main" count="155" uniqueCount="87">
  <si>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</si>
  <si>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</si>
  <si>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</si>
  <si>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</si>
  <si>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</si>
  <si>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</si>
  <si>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</si>
  <si>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</si>
  <si>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</si>
  <si>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</si>
  <si>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</si>
  <si>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</si>
  <si>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</si>
  <si>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</si>
  <si>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</si>
  <si>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</si>
  <si>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</si>
  <si>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</si>
  <si>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</si>
  <si>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</si>
  <si>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</si>
  <si>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</si>
  <si>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</si>
  <si>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23,04,</t>
  </si>
  <si>
    <t>30,04,</t>
  </si>
  <si>
    <t>29,04,</t>
  </si>
  <si>
    <t>22,04,</t>
  </si>
  <si>
    <t>15,04,</t>
  </si>
  <si>
    <t>09,04,</t>
  </si>
  <si>
    <t>22,03,</t>
  </si>
  <si>
    <t>12,03,</t>
  </si>
  <si>
    <t>26,02,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</si>
  <si>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</si>
  <si>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</si>
  <si>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</si>
  <si>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</si>
  <si>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новинки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</si>
  <si>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</si>
  <si>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</si>
  <si>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кг</t>
  </si>
  <si>
    <t>Сыр "Пармезан" (срок созревания 3 месяцев) м.д.ж. в с.в. 40% брус ОСТАНКИНО</t>
  </si>
  <si>
    <t>Сыр "Пармезан" 40% кусок 180 гр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</si>
  <si>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</si>
  <si>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</si>
  <si>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</si>
  <si>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</si>
  <si>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</si>
  <si>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</si>
  <si>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</si>
  <si>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</si>
  <si>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Гауда  45% 200гр     Останкино</t>
  </si>
  <si>
    <t>ротация</t>
  </si>
  <si>
    <t>Сыр Папа Может Гауда  45% вес     Останкино</t>
  </si>
  <si>
    <t>Сыр Папа Может Голландский  45% 200гр     Останкино</t>
  </si>
  <si>
    <t>Сыр Папа Может Голландский  45% вес      Останкино</t>
  </si>
  <si>
    <t>Сыр Папа Может Министерский 45% 200г  Останкино</t>
  </si>
  <si>
    <t>Сыр Папа Может Папин Завтрак 50% 200г  Останкино</t>
  </si>
  <si>
    <t>Сыр Папа Может Российский  50% вес  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</si>
  <si>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</si>
  <si>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</si>
  <si>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Тильзитер   45% вес      Останкино</t>
  </si>
  <si>
    <t>Сыр Папа Может Эдам 45% вес (=3,5кг)  Останкино</t>
  </si>
  <si>
    <t>Сыр Плавленый Сливочный Папа Может 55% 190гр  Останкино</t>
  </si>
  <si>
    <t>Сыр Скаморца свежий 100 гр.  ОСТАНКИНО</t>
  </si>
  <si>
    <t>Сыр Творожный с зеленью 60% Папа может 140 гр.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</si>
  <si>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</si>
  <si>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"Российский" с массовой долей жира 50%  Останкино</t>
  </si>
  <si>
    <t>Сыр полутвердый "Сливочный", с массо долей жира в пересчете на сухое веще 50%, брус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</si>
  <si>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</si>
  <si>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</si>
  <si>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</si>
  <si>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</si>
  <si>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</si>
  <si>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</si>
  <si>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</si>
  <si>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</si>
  <si>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</si>
  <si>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</si>
  <si>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Сыч/Прод Коровино Тильзитер Оригин 50% ВЕС НОВАЯ (5 кг брус) СЗМЖ  ОСТАНКИНО</t>
  </si>
  <si>
    <t>дубль</t>
  </si>
  <si>
    <t>заказ от 17,04 - завод не отгрузил 40кг</t>
  </si>
  <si>
    <t>уже доставлен</t>
  </si>
  <si>
    <t>еще в дороге</t>
  </si>
  <si>
    <t>30,04, дозаказ</t>
  </si>
  <si>
    <t>заказ</t>
  </si>
  <si>
    <t>05,05,</t>
  </si>
  <si>
    <t>30,04,24 дифицит на заводе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</si>
</sst>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4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5" fillId="0" borderId="1" xfId="1" applyNumberFormat="1" applyFont="1"/>
    <xf numFmtId="164" fontId="5" fillId="4" borderId="1" xfId="1" applyNumberFormat="1" applyFon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6" xfId="1" applyNumberFormat="1" applyBorder="1"/>
    <xf numFmtId="164" fontId="1" fillId="0" borderId="7" xfId="1" applyNumberFormat="1" applyBorder="1"/>
    <xf numFmtId="164" fontId="5" fillId="0" borderId="3" xfId="1" applyNumberFormat="1" applyFont="1" applyBorder="1"/>
    <xf numFmtId="164" fontId="6" fillId="2" borderId="1" xfId="1" applyNumberFormat="1" applyFont="1" applyFill="1"/>
    <xf numFmtId="164" fontId="7" fillId="0" borderId="1" xfId="1" applyNumberFormat="1" applyFont="1"/>
    <xf numFmtId="164" fontId="7" fillId="3" borderId="1" xfId="1" applyNumberFormat="1" applyFont="1" applyFill="1"/>
    <xf numFmtId="0" fontId="4" fillId="0" borderId="0" xfId="0" applyFont="1"/>
    <xf numFmtId="164" fontId="1" fillId="5" borderId="1" xfId="1" applyNumberFormat="1" applyFill="1"/>
    <xf numFmtId="164" fontId="5" fillId="5" borderId="1" xfId="1" applyNumberFormat="1" applyFont="1" applyFill="1"/>
    <xf numFmtId="164" fontId="1" fillId="6" borderId="2" xfId="1" applyNumberFormat="1" applyFill="1" applyBorder="1"/>
    <xf numFmtId="164" fontId="7" fillId="5" borderId="1" xfId="1" applyNumberFormat="1" applyFont="1" applyFill="1"/>
    <xf numFmtId="164" fontId="7" fillId="7" borderId="1" xfId="1" applyNumberFormat="1" applyFont="1" applyFill="1"/>
    <xf numFmtId="164" fontId="1" fillId="7" borderId="1" xfId="1" applyNumberFormat="1" applyFill="1"/>
    <xf numFmtId="164" fontId="1" fillId="8" borderId="8" xfId="1" applyNumberFormat="1" applyFill="1" applyBorder="1"/>
    <xf numFmtId="164" fontId="1" fillId="8" borderId="9" xfId="1" applyNumberFormat="1" applyFill="1" applyBorder="1"/>
    <xf numFmtId="164" fontId="1" fillId="8" borderId="10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7" fillId="8" borderId="1" xfId="1" applyNumberFormat="1" applyFont="1" applyFill="1"/>
    <xf numFmtId="164" fontId="1" fillId="8" borderId="2" xfId="1" applyNumberFormat="1" applyFill="1" applyBorder="1"/>
    <xf numFmtId="164" fontId="5" fillId="8" borderId="1" xfId="1" applyNumberFormat="1" applyFont="1" applyFill="1"/>
    <xf numFmtId="164" fontId="1" fillId="8" borderId="3" xfId="1" applyNumberFormat="1" applyFill="1" applyBorder="1"/>
    <xf numFmtId="164" fontId="1" fillId="8" borderId="4" xfId="1" applyNumberFormat="1" applyFill="1" applyBorder="1"/>
    <xf numFmtId="164" fontId="1" fillId="8" borderId="5" xfId="1" applyNumberFormat="1" applyFill="1" applyBorder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5" fillId="8" borderId="8" xfId="1" applyNumberFormat="1" applyFont="1" applyFill="1" applyBorder="1"/>
    <xf numFmtId="164" fontId="1" fillId="9" borderId="4" xfId="1" applyNumberFormat="1" applyFill="1" applyBorder="1"/>
    <xf numFmtId="164" fontId="1" fillId="10" borderId="1" xfId="1" applyNumberFormat="1" applyFill="1"/>
    <xf numFmtId="164" fontId="7" fillId="11" borderId="1" xfId="1" applyNumberFormat="1" applyFont="1" applyFill="1"/>
    <xf numFmtId="164" fontId="8" fillId="0" borderId="1" xfId="1" applyNumberFormat="1" applyFont="1"/>
    <xf numFmtId="164" fontId="7" fillId="6" borderId="2" xfId="1" applyNumberFormat="1" applyFon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29,04,24%20&#1054;&#1089;&#1090;%20&#1057;&#1067;&#1056;/&#1076;&#1074;%2029,04,24%20&#1073;&#1088;&#1088;&#1089;&#1095;%20&#1086;&#1089;&#1090;%20&#1089;&#1099;&#108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2">
          <cell r="N2" t="str">
            <v>уже доставлен</v>
          </cell>
          <cell r="O2" t="str">
            <v>еще в дороге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заказ в пути</v>
          </cell>
          <cell r="P3" t="str">
            <v>ср нов</v>
          </cell>
          <cell r="Q3" t="str">
            <v>расчет</v>
          </cell>
          <cell r="R3" t="str">
            <v>заказ филиала</v>
          </cell>
        </row>
        <row r="4">
          <cell r="N4" t="str">
            <v>23,04,</v>
          </cell>
          <cell r="O4" t="str">
            <v>30,04,</v>
          </cell>
          <cell r="P4" t="str">
            <v>29,04,</v>
          </cell>
        </row>
        <row r="5">
          <cell r="E5">
            <v>3200.7219999999998</v>
          </cell>
          <cell r="F5">
            <v>7646.03</v>
          </cell>
          <cell r="J5">
            <v>3323.7</v>
          </cell>
          <cell r="K5">
            <v>-122.97799999999999</v>
          </cell>
          <cell r="L5">
            <v>0</v>
          </cell>
          <cell r="M5">
            <v>0</v>
          </cell>
          <cell r="N5">
            <v>5080</v>
          </cell>
          <cell r="O5">
            <v>4972.4949999999999</v>
          </cell>
          <cell r="P5">
            <v>640.14440000000002</v>
          </cell>
          <cell r="Q5">
            <v>6230.5324000000001</v>
          </cell>
          <cell r="R5">
            <v>1200</v>
          </cell>
        </row>
        <row r="6">
          <cell r="A6" t="str">
            <v>9988421 Творожный Сыр 60 % С маринованными огурчиками и укропом  Останкино</v>
          </cell>
          <cell r="B6" t="str">
            <v>шт</v>
          </cell>
          <cell r="C6">
            <v>78</v>
          </cell>
          <cell r="D6">
            <v>80</v>
          </cell>
          <cell r="E6">
            <v>75</v>
          </cell>
          <cell r="F6">
            <v>83</v>
          </cell>
          <cell r="G6">
            <v>0.14000000000000001</v>
          </cell>
          <cell r="H6">
            <v>180</v>
          </cell>
          <cell r="I6">
            <v>9988421</v>
          </cell>
          <cell r="J6">
            <v>69</v>
          </cell>
          <cell r="K6">
            <v>6</v>
          </cell>
          <cell r="N6">
            <v>0</v>
          </cell>
          <cell r="O6">
            <v>0</v>
          </cell>
          <cell r="P6">
            <v>15</v>
          </cell>
          <cell r="Q6">
            <v>217</v>
          </cell>
        </row>
        <row r="7">
          <cell r="A7" t="str">
            <v>9988438 Плавленый Сыр 45% "С ветчиной" СТМ"ПапаМожет" 180гр  Останкино</v>
          </cell>
          <cell r="B7" t="str">
            <v>шт</v>
          </cell>
          <cell r="D7">
            <v>336</v>
          </cell>
          <cell r="E7">
            <v>4</v>
          </cell>
          <cell r="F7">
            <v>332</v>
          </cell>
          <cell r="G7">
            <v>0.18</v>
          </cell>
          <cell r="H7">
            <v>270</v>
          </cell>
          <cell r="I7">
            <v>9988438</v>
          </cell>
          <cell r="J7">
            <v>4</v>
          </cell>
          <cell r="K7">
            <v>0</v>
          </cell>
          <cell r="N7">
            <v>300</v>
          </cell>
          <cell r="O7">
            <v>0</v>
          </cell>
          <cell r="P7">
            <v>0.8</v>
          </cell>
        </row>
        <row r="8">
          <cell r="A8" t="str">
            <v>9988445 Плавленый Сыр 45%"С грибами" СТМ"ПапаМожет" 180 гр  Останкино</v>
          </cell>
          <cell r="B8" t="str">
            <v>шт</v>
          </cell>
          <cell r="C8">
            <v>68</v>
          </cell>
          <cell r="D8">
            <v>176</v>
          </cell>
          <cell r="E8">
            <v>68</v>
          </cell>
          <cell r="F8">
            <v>176</v>
          </cell>
          <cell r="G8">
            <v>0.18</v>
          </cell>
          <cell r="H8">
            <v>270</v>
          </cell>
          <cell r="I8">
            <v>9988445</v>
          </cell>
          <cell r="J8">
            <v>98</v>
          </cell>
          <cell r="K8">
            <v>-30</v>
          </cell>
          <cell r="N8">
            <v>120</v>
          </cell>
          <cell r="O8">
            <v>0</v>
          </cell>
          <cell r="P8">
            <v>13.6</v>
          </cell>
          <cell r="Q8">
            <v>96</v>
          </cell>
        </row>
        <row r="9">
          <cell r="A9" t="str">
            <v>Плавленый Сыр колбасный копченый 40% СТМ"ПапаМожет"400гр  Останкино</v>
          </cell>
          <cell r="B9" t="str">
            <v>шт</v>
          </cell>
          <cell r="D9">
            <v>352</v>
          </cell>
          <cell r="F9">
            <v>352</v>
          </cell>
          <cell r="G9">
            <v>0.4</v>
          </cell>
          <cell r="H9">
            <v>270</v>
          </cell>
          <cell r="I9">
            <v>9988452</v>
          </cell>
          <cell r="K9">
            <v>0</v>
          </cell>
          <cell r="N9">
            <v>300</v>
          </cell>
          <cell r="O9">
            <v>0</v>
          </cell>
          <cell r="P9">
            <v>0</v>
          </cell>
        </row>
        <row r="10">
          <cell r="A10" t="str">
            <v>Плавленый продукт с Сыром колбасный копченый 40% СТМ "Коровино" 400гр  Останкино</v>
          </cell>
          <cell r="B10" t="str">
            <v>шт</v>
          </cell>
          <cell r="D10">
            <v>364</v>
          </cell>
          <cell r="F10">
            <v>364</v>
          </cell>
          <cell r="G10">
            <v>0.4</v>
          </cell>
          <cell r="H10">
            <v>270</v>
          </cell>
          <cell r="I10">
            <v>9988476</v>
          </cell>
          <cell r="K10">
            <v>0</v>
          </cell>
          <cell r="N10">
            <v>300</v>
          </cell>
          <cell r="O10">
            <v>0</v>
          </cell>
          <cell r="P10">
            <v>0</v>
          </cell>
        </row>
        <row r="11">
          <cell r="A11" t="str">
            <v>Сыр "Пармезан" (срок созревания 3 месяцев) м.д.ж. в с.в. 40% брус ОСТАНКИНО</v>
          </cell>
          <cell r="B11" t="str">
            <v>кг</v>
          </cell>
          <cell r="D11">
            <v>58.79</v>
          </cell>
          <cell r="F11">
            <v>58.79</v>
          </cell>
          <cell r="G11">
            <v>1</v>
          </cell>
          <cell r="H11">
            <v>150</v>
          </cell>
          <cell r="I11">
            <v>5037308</v>
          </cell>
          <cell r="K11">
            <v>0</v>
          </cell>
          <cell r="N11">
            <v>50</v>
          </cell>
          <cell r="O11">
            <v>0</v>
          </cell>
          <cell r="P11">
            <v>0</v>
          </cell>
        </row>
        <row r="12">
          <cell r="A12" t="str">
            <v>Сыр "Пармезан" 40% кусок 180 гр  ОСТАНКИНО</v>
          </cell>
          <cell r="B12" t="str">
            <v>шт</v>
          </cell>
          <cell r="C12">
            <v>-15</v>
          </cell>
          <cell r="D12">
            <v>243</v>
          </cell>
          <cell r="E12">
            <v>-1</v>
          </cell>
          <cell r="F12">
            <v>227</v>
          </cell>
          <cell r="G12">
            <v>0.18</v>
          </cell>
          <cell r="H12">
            <v>150</v>
          </cell>
          <cell r="I12">
            <v>5034819</v>
          </cell>
          <cell r="J12">
            <v>31</v>
          </cell>
          <cell r="K12">
            <v>-32</v>
          </cell>
          <cell r="N12">
            <v>230</v>
          </cell>
          <cell r="O12">
            <v>0</v>
          </cell>
          <cell r="P12">
            <v>-0.2</v>
          </cell>
        </row>
        <row r="13">
          <cell r="A13" t="str">
            <v>Сыр Боккончини копченый 40% 100 гр.  ОСТАНКИНО</v>
          </cell>
          <cell r="B13" t="str">
            <v>шт</v>
          </cell>
          <cell r="D13">
            <v>112</v>
          </cell>
          <cell r="E13">
            <v>-6</v>
          </cell>
          <cell r="F13">
            <v>112</v>
          </cell>
          <cell r="G13">
            <v>0.1</v>
          </cell>
          <cell r="H13">
            <v>90</v>
          </cell>
          <cell r="I13">
            <v>8444163</v>
          </cell>
          <cell r="K13">
            <v>-6</v>
          </cell>
          <cell r="N13">
            <v>60</v>
          </cell>
          <cell r="O13">
            <v>296</v>
          </cell>
          <cell r="P13">
            <v>-1.2</v>
          </cell>
        </row>
        <row r="14">
          <cell r="A14" t="str">
            <v>Сыр ПАПА МОЖЕТ "Гауда Голд" 45 % 180 гр (10шт) Останкино</v>
          </cell>
          <cell r="B14" t="str">
            <v>шт</v>
          </cell>
          <cell r="C14">
            <v>665</v>
          </cell>
          <cell r="E14">
            <v>347</v>
          </cell>
          <cell r="F14">
            <v>318</v>
          </cell>
          <cell r="G14">
            <v>0.18</v>
          </cell>
          <cell r="H14">
            <v>150</v>
          </cell>
          <cell r="I14">
            <v>5038411</v>
          </cell>
          <cell r="J14">
            <v>343</v>
          </cell>
          <cell r="K14">
            <v>4</v>
          </cell>
          <cell r="N14">
            <v>0</v>
          </cell>
          <cell r="O14">
            <v>383</v>
          </cell>
          <cell r="P14">
            <v>69.400000000000006</v>
          </cell>
          <cell r="Q14">
            <v>687</v>
          </cell>
        </row>
        <row r="15">
          <cell r="A15" t="str">
            <v>Сыр Папа Может Гауда  45% 200гр     Останкино</v>
          </cell>
          <cell r="B15" t="str">
            <v>шт</v>
          </cell>
          <cell r="G15">
            <v>0</v>
          </cell>
          <cell r="I15" t="str">
            <v>ротация</v>
          </cell>
          <cell r="J15">
            <v>4</v>
          </cell>
          <cell r="K15">
            <v>-4</v>
          </cell>
          <cell r="P15">
            <v>0</v>
          </cell>
        </row>
        <row r="16">
          <cell r="A16" t="str">
            <v>Сыр ПАПА МОЖЕТ "Голландский традиционный" 45% 180 гр (10шт)  Останкино</v>
          </cell>
          <cell r="B16" t="str">
            <v>шт</v>
          </cell>
          <cell r="C16">
            <v>586</v>
          </cell>
          <cell r="E16">
            <v>360</v>
          </cell>
          <cell r="F16">
            <v>226</v>
          </cell>
          <cell r="G16">
            <v>0.18</v>
          </cell>
          <cell r="H16">
            <v>150</v>
          </cell>
          <cell r="I16">
            <v>5038459</v>
          </cell>
          <cell r="J16">
            <v>356</v>
          </cell>
          <cell r="K16">
            <v>4</v>
          </cell>
          <cell r="N16">
            <v>0</v>
          </cell>
          <cell r="O16">
            <v>578</v>
          </cell>
          <cell r="P16">
            <v>72</v>
          </cell>
          <cell r="Q16">
            <v>644</v>
          </cell>
        </row>
        <row r="17">
          <cell r="A17" t="str">
            <v>Сыр Папа Может Голландский  45% 200гр     Останкино</v>
          </cell>
          <cell r="B17" t="str">
            <v>шт</v>
          </cell>
          <cell r="D17">
            <v>2</v>
          </cell>
          <cell r="E17">
            <v>2</v>
          </cell>
          <cell r="G17">
            <v>0</v>
          </cell>
          <cell r="I17" t="str">
            <v>ротация</v>
          </cell>
          <cell r="J17">
            <v>6</v>
          </cell>
          <cell r="K17">
            <v>-4</v>
          </cell>
          <cell r="P17">
            <v>0.4</v>
          </cell>
        </row>
        <row r="18">
          <cell r="A18" t="str">
            <v>Сыр ПАПА МОЖЕТ "Российский традиционный"45 % 180 г Останкино</v>
          </cell>
          <cell r="B18" t="str">
            <v>шт</v>
          </cell>
          <cell r="C18">
            <v>563</v>
          </cell>
          <cell r="E18">
            <v>379</v>
          </cell>
          <cell r="F18">
            <v>184</v>
          </cell>
          <cell r="G18">
            <v>0.18</v>
          </cell>
          <cell r="H18">
            <v>150</v>
          </cell>
          <cell r="I18">
            <v>5038435</v>
          </cell>
          <cell r="J18">
            <v>382</v>
          </cell>
          <cell r="K18">
            <v>-3</v>
          </cell>
          <cell r="N18">
            <v>0</v>
          </cell>
          <cell r="O18">
            <v>825</v>
          </cell>
          <cell r="P18">
            <v>75.8</v>
          </cell>
          <cell r="Q18">
            <v>507</v>
          </cell>
        </row>
        <row r="19">
          <cell r="A19" t="str">
            <v>Сыр ПАПА МОЖЕТ "Тильзитер" фасованный массовая доля жира в сухом веществе 45%, 180г  Останкино</v>
          </cell>
          <cell r="B19" t="str">
            <v>шт</v>
          </cell>
          <cell r="D19">
            <v>120</v>
          </cell>
          <cell r="F19">
            <v>120</v>
          </cell>
          <cell r="G19">
            <v>0.18</v>
          </cell>
          <cell r="H19">
            <v>120</v>
          </cell>
          <cell r="I19">
            <v>5038398</v>
          </cell>
          <cell r="K19">
            <v>0</v>
          </cell>
          <cell r="P19">
            <v>0</v>
          </cell>
          <cell r="Q19">
            <v>263</v>
          </cell>
        </row>
        <row r="20">
          <cell r="A20" t="str">
            <v>Сыр Папа Может Тильзитер   45% 200гр     Останкино</v>
          </cell>
          <cell r="B20" t="str">
            <v>шт</v>
          </cell>
          <cell r="C20">
            <v>645</v>
          </cell>
          <cell r="E20">
            <v>235</v>
          </cell>
          <cell r="F20">
            <v>410</v>
          </cell>
          <cell r="G20">
            <v>0</v>
          </cell>
          <cell r="H20">
            <v>120</v>
          </cell>
          <cell r="I20" t="str">
            <v>ротация</v>
          </cell>
          <cell r="J20">
            <v>231</v>
          </cell>
          <cell r="K20">
            <v>4</v>
          </cell>
          <cell r="N20">
            <v>0</v>
          </cell>
          <cell r="O20">
            <v>147</v>
          </cell>
          <cell r="P20">
            <v>47</v>
          </cell>
        </row>
        <row r="21">
          <cell r="A21" t="str">
            <v>Сыр Папа Может "Гауда Голд" 45% (-2,5 кг брус) (6 шт)  Останкино</v>
          </cell>
          <cell r="B21" t="str">
            <v>кг</v>
          </cell>
          <cell r="C21">
            <v>-7.5999999999999998E-2</v>
          </cell>
          <cell r="D21">
            <v>204.63900000000001</v>
          </cell>
          <cell r="F21">
            <v>204.56299999999999</v>
          </cell>
          <cell r="G21">
            <v>1</v>
          </cell>
          <cell r="H21">
            <v>150</v>
          </cell>
          <cell r="I21">
            <v>5038572</v>
          </cell>
          <cell r="J21">
            <v>7.5</v>
          </cell>
          <cell r="K21">
            <v>-7.5</v>
          </cell>
          <cell r="N21">
            <v>200</v>
          </cell>
          <cell r="O21">
            <v>229.22</v>
          </cell>
          <cell r="P21">
            <v>0</v>
          </cell>
        </row>
        <row r="22">
          <cell r="A22" t="str">
            <v>Сыр Папа Может Гауда  45% вес     Останкино</v>
          </cell>
          <cell r="B22" t="str">
            <v>кг</v>
          </cell>
          <cell r="G22">
            <v>0</v>
          </cell>
          <cell r="I22" t="str">
            <v>ротация</v>
          </cell>
          <cell r="K22">
            <v>0</v>
          </cell>
          <cell r="P22">
            <v>0</v>
          </cell>
        </row>
        <row r="23">
          <cell r="A23" t="str">
            <v>Сыр Папа Может "Голландский традиционный" 45% (2,5кг)(6шт)  Останкино</v>
          </cell>
          <cell r="B23" t="str">
            <v>кг</v>
          </cell>
          <cell r="C23">
            <v>385.346</v>
          </cell>
          <cell r="E23">
            <v>243.71600000000001</v>
          </cell>
          <cell r="F23">
            <v>141.63</v>
          </cell>
          <cell r="G23">
            <v>1</v>
          </cell>
          <cell r="H23">
            <v>150</v>
          </cell>
          <cell r="I23">
            <v>5038596</v>
          </cell>
          <cell r="J23">
            <v>248</v>
          </cell>
          <cell r="K23">
            <v>-4.2839999999999918</v>
          </cell>
          <cell r="N23">
            <v>0</v>
          </cell>
          <cell r="O23">
            <v>121.054</v>
          </cell>
          <cell r="P23">
            <v>48.743200000000002</v>
          </cell>
          <cell r="Q23">
            <v>709.33500000000004</v>
          </cell>
          <cell r="R23">
            <v>500</v>
          </cell>
        </row>
        <row r="24">
          <cell r="A24" t="str">
            <v>Сыр Папа Может Голландский  45% вес      Останкино</v>
          </cell>
          <cell r="B24" t="str">
            <v>кг</v>
          </cell>
          <cell r="C24">
            <v>2.78</v>
          </cell>
          <cell r="D24">
            <v>6.5000000000000002E-2</v>
          </cell>
          <cell r="F24">
            <v>2.8450000000000002</v>
          </cell>
          <cell r="G24">
            <v>0</v>
          </cell>
          <cell r="I24" t="str">
            <v>ротация</v>
          </cell>
          <cell r="K24">
            <v>0</v>
          </cell>
          <cell r="P24">
            <v>0</v>
          </cell>
        </row>
        <row r="25">
          <cell r="A25" t="str">
            <v>Сыр Папа Может Российский  50% вес    Останкино</v>
          </cell>
          <cell r="B25" t="str">
            <v>кг</v>
          </cell>
          <cell r="G25">
            <v>0</v>
          </cell>
          <cell r="I25" t="str">
            <v>ротация</v>
          </cell>
          <cell r="K25">
            <v>0</v>
          </cell>
          <cell r="P25">
            <v>0</v>
          </cell>
        </row>
        <row r="26">
          <cell r="A26" t="str">
            <v>Сыр полутвердый "Российский" с массовой долей жира 50%  Останкино</v>
          </cell>
          <cell r="B26" t="str">
            <v>кг</v>
          </cell>
          <cell r="C26">
            <v>-8.9999999999999993E-3</v>
          </cell>
          <cell r="D26">
            <v>8.9999999999999993E-3</v>
          </cell>
          <cell r="G26">
            <v>1</v>
          </cell>
          <cell r="H26">
            <v>120</v>
          </cell>
          <cell r="I26">
            <v>8785204</v>
          </cell>
          <cell r="K26">
            <v>0</v>
          </cell>
          <cell r="N26">
            <v>420</v>
          </cell>
          <cell r="O26">
            <v>83.280999999999992</v>
          </cell>
          <cell r="P26">
            <v>0</v>
          </cell>
          <cell r="Q26">
            <v>100</v>
          </cell>
          <cell r="R26">
            <v>100</v>
          </cell>
        </row>
        <row r="27">
          <cell r="A27" t="str">
            <v>Сыр Папа Может "Российский традиционный"  50%, вакуум  Останкино</v>
          </cell>
          <cell r="B27" t="str">
            <v>кг</v>
          </cell>
          <cell r="D27">
            <v>414.65</v>
          </cell>
          <cell r="F27">
            <v>414.65</v>
          </cell>
          <cell r="G27">
            <v>0</v>
          </cell>
          <cell r="I27" t="str">
            <v>дубль</v>
          </cell>
          <cell r="K27">
            <v>0</v>
          </cell>
          <cell r="P27">
            <v>0</v>
          </cell>
        </row>
        <row r="28">
          <cell r="A28" t="str">
            <v>Сыр Папа Может Министерский 45% 200г  Останкино</v>
          </cell>
          <cell r="B28" t="str">
            <v>шт</v>
          </cell>
          <cell r="D28">
            <v>240</v>
          </cell>
          <cell r="F28">
            <v>240</v>
          </cell>
          <cell r="G28">
            <v>0.2</v>
          </cell>
          <cell r="H28">
            <v>120</v>
          </cell>
          <cell r="I28">
            <v>99876550</v>
          </cell>
          <cell r="K28">
            <v>0</v>
          </cell>
          <cell r="N28">
            <v>120</v>
          </cell>
          <cell r="O28">
            <v>0</v>
          </cell>
          <cell r="P28">
            <v>0</v>
          </cell>
        </row>
        <row r="29">
          <cell r="A29" t="str">
            <v>Сыр Папа Может Папин Завтрак 50% 200г  Останкино</v>
          </cell>
          <cell r="B29" t="str">
            <v>шт</v>
          </cell>
          <cell r="D29">
            <v>228</v>
          </cell>
          <cell r="F29">
            <v>228</v>
          </cell>
          <cell r="G29">
            <v>0.2</v>
          </cell>
          <cell r="H29">
            <v>120</v>
          </cell>
          <cell r="I29">
            <v>99876543</v>
          </cell>
          <cell r="K29">
            <v>0</v>
          </cell>
          <cell r="N29">
            <v>120</v>
          </cell>
          <cell r="O29">
            <v>0</v>
          </cell>
          <cell r="P29">
            <v>0</v>
          </cell>
        </row>
        <row r="30">
          <cell r="A30" t="str">
            <v>Сыр Папа Может Сливочный со вкусом.топл.молока 50% вес (=3,5кг)  Останкино</v>
          </cell>
          <cell r="B30" t="str">
            <v>кг</v>
          </cell>
          <cell r="C30">
            <v>128.41900000000001</v>
          </cell>
          <cell r="D30">
            <v>805.46400000000006</v>
          </cell>
          <cell r="E30">
            <v>130.154</v>
          </cell>
          <cell r="F30">
            <v>803.72900000000004</v>
          </cell>
          <cell r="G30">
            <v>1</v>
          </cell>
          <cell r="H30">
            <v>120</v>
          </cell>
          <cell r="I30">
            <v>6159901</v>
          </cell>
          <cell r="J30">
            <v>178</v>
          </cell>
          <cell r="K30">
            <v>-47.846000000000004</v>
          </cell>
          <cell r="N30">
            <v>700</v>
          </cell>
          <cell r="O30">
            <v>0</v>
          </cell>
          <cell r="P30">
            <v>26.030799999999999</v>
          </cell>
        </row>
        <row r="31">
          <cell r="A31" t="str">
            <v>Сыр Папа Может Эдам 45% вес (=3,5кг)  Останкино</v>
          </cell>
          <cell r="B31" t="str">
            <v>кг</v>
          </cell>
          <cell r="G31">
            <v>1</v>
          </cell>
          <cell r="H31">
            <v>120</v>
          </cell>
          <cell r="I31">
            <v>6159949</v>
          </cell>
          <cell r="K31">
            <v>0</v>
          </cell>
          <cell r="N31">
            <v>40</v>
          </cell>
          <cell r="O31">
            <v>20</v>
          </cell>
          <cell r="P31">
            <v>0</v>
          </cell>
          <cell r="Q31">
            <v>40</v>
          </cell>
        </row>
        <row r="32">
          <cell r="A32" t="str">
            <v>Сыр Плавленый Сливочный Папа Может 55% 190гр  Останкино</v>
          </cell>
          <cell r="B32" t="str">
            <v>шт</v>
          </cell>
          <cell r="C32">
            <v>368</v>
          </cell>
          <cell r="D32">
            <v>104</v>
          </cell>
          <cell r="E32">
            <v>249</v>
          </cell>
          <cell r="F32">
            <v>223</v>
          </cell>
          <cell r="G32">
            <v>0.2</v>
          </cell>
          <cell r="H32">
            <v>120</v>
          </cell>
          <cell r="I32">
            <v>9877076</v>
          </cell>
          <cell r="J32">
            <v>246</v>
          </cell>
          <cell r="K32">
            <v>3</v>
          </cell>
          <cell r="N32">
            <v>100</v>
          </cell>
          <cell r="O32">
            <v>332</v>
          </cell>
          <cell r="P32">
            <v>49.8</v>
          </cell>
          <cell r="Q32">
            <v>441</v>
          </cell>
        </row>
        <row r="33">
          <cell r="A33" t="str">
            <v>Сыр Скаморца свежий 100 гр.  ОСТАНКИНО</v>
          </cell>
          <cell r="B33" t="str">
            <v>шт</v>
          </cell>
          <cell r="D33">
            <v>152</v>
          </cell>
          <cell r="F33">
            <v>152</v>
          </cell>
          <cell r="G33">
            <v>0.1</v>
          </cell>
          <cell r="H33">
            <v>60</v>
          </cell>
          <cell r="I33">
            <v>8444170</v>
          </cell>
          <cell r="K33">
            <v>0</v>
          </cell>
          <cell r="N33">
            <v>150</v>
          </cell>
          <cell r="O33">
            <v>0</v>
          </cell>
          <cell r="P33">
            <v>0</v>
          </cell>
        </row>
        <row r="34">
          <cell r="A34" t="str">
            <v>Сыр Творожный с зеленью 60% Папа может 140 гр.  Останкино</v>
          </cell>
          <cell r="B34" t="str">
            <v>шт</v>
          </cell>
          <cell r="C34">
            <v>193</v>
          </cell>
          <cell r="E34">
            <v>132</v>
          </cell>
          <cell r="F34">
            <v>46</v>
          </cell>
          <cell r="G34">
            <v>0.14000000000000001</v>
          </cell>
          <cell r="H34">
            <v>180</v>
          </cell>
          <cell r="I34">
            <v>9988391</v>
          </cell>
          <cell r="J34">
            <v>129</v>
          </cell>
          <cell r="K34">
            <v>3</v>
          </cell>
          <cell r="N34">
            <v>0</v>
          </cell>
          <cell r="O34">
            <v>179</v>
          </cell>
          <cell r="P34">
            <v>26.4</v>
          </cell>
          <cell r="Q34">
            <v>303</v>
          </cell>
        </row>
        <row r="35">
          <cell r="A35" t="str">
            <v>Сыр полутвердый "Пошехонский" с массовой долей жира в пересчете на сухое вещество 45%.1/5  Останкино</v>
          </cell>
          <cell r="B35" t="str">
            <v>кг</v>
          </cell>
          <cell r="D35">
            <v>51.985999999999997</v>
          </cell>
          <cell r="F35">
            <v>51.985999999999997</v>
          </cell>
          <cell r="G35">
            <v>1</v>
          </cell>
          <cell r="H35">
            <v>120</v>
          </cell>
          <cell r="I35">
            <v>8785228</v>
          </cell>
          <cell r="K35">
            <v>0</v>
          </cell>
          <cell r="N35">
            <v>50</v>
          </cell>
          <cell r="O35">
            <v>0</v>
          </cell>
          <cell r="P35">
            <v>0</v>
          </cell>
        </row>
        <row r="36">
          <cell r="A36" t="str">
            <v>Сыр полутвердый "Сливочный", с массо долей жира в пересчете на сухое веще 50%, брус  Останкино</v>
          </cell>
          <cell r="B36" t="str">
            <v>кг</v>
          </cell>
          <cell r="D36">
            <v>47.781999999999996</v>
          </cell>
          <cell r="F36">
            <v>47.781999999999996</v>
          </cell>
          <cell r="G36">
            <v>1</v>
          </cell>
          <cell r="H36">
            <v>120</v>
          </cell>
          <cell r="I36">
            <v>8785211</v>
          </cell>
          <cell r="K36">
            <v>0</v>
          </cell>
          <cell r="N36">
            <v>50</v>
          </cell>
          <cell r="O36">
            <v>0</v>
          </cell>
          <cell r="P36">
            <v>0</v>
          </cell>
        </row>
        <row r="37">
          <cell r="A37" t="str">
            <v>Сыр полутвердый "Сметанковый", с масс долей жира в пересчете на сухое вещес50%, брус  Останкино</v>
          </cell>
          <cell r="B37" t="str">
            <v>кг</v>
          </cell>
          <cell r="D37">
            <v>47.832000000000001</v>
          </cell>
          <cell r="F37">
            <v>47.832000000000001</v>
          </cell>
          <cell r="G37">
            <v>1</v>
          </cell>
          <cell r="H37">
            <v>120</v>
          </cell>
          <cell r="I37">
            <v>8785198</v>
          </cell>
          <cell r="K37">
            <v>0</v>
          </cell>
          <cell r="N37">
            <v>50</v>
          </cell>
          <cell r="O37">
            <v>0</v>
          </cell>
          <cell r="P37">
            <v>0</v>
          </cell>
        </row>
        <row r="38">
          <cell r="A38" t="str">
            <v>Сыр полутвердый "Тильзитер" с массовой долей жира в пересчете на сухое вещество 45%. 1/5  Останкино</v>
          </cell>
          <cell r="B38" t="str">
            <v>кг</v>
          </cell>
          <cell r="D38">
            <v>125.24</v>
          </cell>
          <cell r="F38">
            <v>125.24</v>
          </cell>
          <cell r="G38">
            <v>1</v>
          </cell>
          <cell r="H38">
            <v>180</v>
          </cell>
          <cell r="I38">
            <v>2700001</v>
          </cell>
          <cell r="K38">
            <v>0</v>
          </cell>
          <cell r="P38">
            <v>0</v>
          </cell>
          <cell r="Q38">
            <v>172.459</v>
          </cell>
          <cell r="R38">
            <v>100</v>
          </cell>
        </row>
        <row r="39">
          <cell r="A39" t="str">
            <v>Сыр Папа Может Тильзитер   45% вес      Останкино</v>
          </cell>
          <cell r="B39" t="str">
            <v>кг</v>
          </cell>
          <cell r="C39">
            <v>85.335999999999999</v>
          </cell>
          <cell r="E39">
            <v>78.242000000000004</v>
          </cell>
          <cell r="F39">
            <v>4.3289999999999997</v>
          </cell>
          <cell r="G39">
            <v>0</v>
          </cell>
          <cell r="H39">
            <v>180</v>
          </cell>
          <cell r="I39" t="str">
            <v>ротация</v>
          </cell>
          <cell r="J39">
            <v>75.8</v>
          </cell>
          <cell r="K39">
            <v>2.4420000000000073</v>
          </cell>
          <cell r="N39">
            <v>120</v>
          </cell>
          <cell r="O39">
            <v>10.94000000000001</v>
          </cell>
          <cell r="P39">
            <v>15.648400000000001</v>
          </cell>
        </row>
        <row r="40">
          <cell r="A40" t="str">
            <v>Сыр рассольный жирный Чечил 45% 100 гр  ОСТАНКИНО</v>
          </cell>
          <cell r="B40" t="str">
            <v>шт</v>
          </cell>
          <cell r="C40">
            <v>589</v>
          </cell>
          <cell r="E40">
            <v>451</v>
          </cell>
          <cell r="F40">
            <v>135</v>
          </cell>
          <cell r="G40">
            <v>0.1</v>
          </cell>
          <cell r="H40">
            <v>60</v>
          </cell>
          <cell r="I40">
            <v>8444187</v>
          </cell>
          <cell r="J40">
            <v>446</v>
          </cell>
          <cell r="K40">
            <v>5</v>
          </cell>
          <cell r="N40">
            <v>0</v>
          </cell>
          <cell r="O40">
            <v>0</v>
          </cell>
          <cell r="P40">
            <v>90.2</v>
          </cell>
          <cell r="Q40">
            <v>1218</v>
          </cell>
        </row>
        <row r="41">
          <cell r="A41" t="str">
            <v>Сыр рассольный жирный Чечил копченый 43% 100 гр  Останкино</v>
          </cell>
          <cell r="B41" t="str">
            <v>шт</v>
          </cell>
          <cell r="D41">
            <v>462</v>
          </cell>
          <cell r="F41">
            <v>462</v>
          </cell>
          <cell r="G41">
            <v>0.1</v>
          </cell>
          <cell r="H41">
            <v>90</v>
          </cell>
          <cell r="I41">
            <v>8444194</v>
          </cell>
          <cell r="K41">
            <v>0</v>
          </cell>
          <cell r="N41">
            <v>400</v>
          </cell>
          <cell r="O41">
            <v>0</v>
          </cell>
          <cell r="P41">
            <v>0</v>
          </cell>
        </row>
        <row r="42">
          <cell r="A42" t="str">
            <v>Сыч/Прод Коровино Российский 50% 200г СЗМЖ  Останкино</v>
          </cell>
          <cell r="B42" t="str">
            <v>шт</v>
          </cell>
          <cell r="D42">
            <v>306</v>
          </cell>
          <cell r="F42">
            <v>306</v>
          </cell>
          <cell r="G42">
            <v>0.2</v>
          </cell>
          <cell r="H42">
            <v>120</v>
          </cell>
          <cell r="I42">
            <v>783798</v>
          </cell>
          <cell r="K42">
            <v>0</v>
          </cell>
          <cell r="N42">
            <v>300</v>
          </cell>
          <cell r="O42">
            <v>0</v>
          </cell>
          <cell r="P42">
            <v>0</v>
          </cell>
        </row>
        <row r="43">
          <cell r="A43" t="str">
            <v>Сыч/Прод Коровино Российский Оригин 50% ВЕС (3,5 кг)  Останкино</v>
          </cell>
          <cell r="B43" t="str">
            <v>кг</v>
          </cell>
          <cell r="C43">
            <v>433.61399999999998</v>
          </cell>
          <cell r="E43">
            <v>275.29399999999998</v>
          </cell>
          <cell r="F43">
            <v>158.32</v>
          </cell>
          <cell r="G43">
            <v>1</v>
          </cell>
          <cell r="H43">
            <v>120</v>
          </cell>
          <cell r="I43">
            <v>783811</v>
          </cell>
          <cell r="J43">
            <v>263.2</v>
          </cell>
          <cell r="K43">
            <v>12.093999999999994</v>
          </cell>
          <cell r="N43">
            <v>0</v>
          </cell>
          <cell r="O43">
            <v>0</v>
          </cell>
          <cell r="P43">
            <v>55.058799999999998</v>
          </cell>
          <cell r="Q43">
            <v>832.73839999999996</v>
          </cell>
          <cell r="R43">
            <v>500</v>
          </cell>
        </row>
        <row r="44">
          <cell r="A44" t="str">
            <v>Сыч/Прод Коровино Российский Оригин 50% ВЕС (5 кг)  ОСТАНКИНО</v>
          </cell>
          <cell r="B44" t="str">
            <v>кг</v>
          </cell>
          <cell r="G44">
            <v>0</v>
          </cell>
          <cell r="I44" t="str">
            <v>ротация</v>
          </cell>
          <cell r="K44">
            <v>0</v>
          </cell>
          <cell r="P44">
            <v>0</v>
          </cell>
        </row>
        <row r="45">
          <cell r="A45" t="str">
            <v>Сыч/Прод Коровино Тильзитер 50% 200г СЗМЖ  ОСТАНКИНО</v>
          </cell>
          <cell r="B45" t="str">
            <v>шт</v>
          </cell>
          <cell r="C45">
            <v>64</v>
          </cell>
          <cell r="E45">
            <v>67</v>
          </cell>
          <cell r="F45">
            <v>-3</v>
          </cell>
          <cell r="G45">
            <v>0.2</v>
          </cell>
          <cell r="H45">
            <v>120</v>
          </cell>
          <cell r="I45">
            <v>783804</v>
          </cell>
          <cell r="J45">
            <v>77</v>
          </cell>
          <cell r="K45">
            <v>-10</v>
          </cell>
          <cell r="N45">
            <v>0</v>
          </cell>
          <cell r="O45">
            <v>468</v>
          </cell>
          <cell r="P45">
            <v>13.4</v>
          </cell>
        </row>
        <row r="46">
          <cell r="A46" t="str">
            <v>Сыч/Прод Коровино Тильзитер Оригин 50% ВЕС (3,5 кг брус) СЗМЖ  Останкино</v>
          </cell>
          <cell r="B46" t="str">
            <v>кг</v>
          </cell>
          <cell r="G46">
            <v>1</v>
          </cell>
          <cell r="H46">
            <v>120</v>
          </cell>
          <cell r="I46">
            <v>783828</v>
          </cell>
          <cell r="K46">
            <v>0</v>
          </cell>
          <cell r="N46">
            <v>900</v>
          </cell>
          <cell r="O46">
            <v>1300</v>
          </cell>
          <cell r="P46">
            <v>0</v>
          </cell>
        </row>
        <row r="47">
          <cell r="A47" t="str">
            <v>Сыч/Прод Коровино Тильзитер Оригин 50% ВЕС (5 кг брус) СЗМЖ  ОСТАНКИНО</v>
          </cell>
          <cell r="B47" t="str">
            <v>кг</v>
          </cell>
          <cell r="C47">
            <v>97.802000000000007</v>
          </cell>
          <cell r="D47">
            <v>904.84799999999996</v>
          </cell>
          <cell r="E47">
            <v>98.006</v>
          </cell>
          <cell r="F47">
            <v>904.64400000000001</v>
          </cell>
          <cell r="G47">
            <v>0</v>
          </cell>
          <cell r="I47" t="str">
            <v>ротация</v>
          </cell>
          <cell r="J47">
            <v>115</v>
          </cell>
          <cell r="K47">
            <v>-16.994</v>
          </cell>
          <cell r="P47">
            <v>19.601199999999999</v>
          </cell>
        </row>
        <row r="48">
          <cell r="A48" t="str">
            <v>Сыч/Прод Коровино Тильзитер Оригин 50% ВЕС НОВАЯ (5 кг брус) СЗМЖ  ОСТАНКИНО</v>
          </cell>
          <cell r="B48" t="str">
            <v>кг</v>
          </cell>
          <cell r="E48">
            <v>13.31</v>
          </cell>
          <cell r="F48">
            <v>-13.31</v>
          </cell>
          <cell r="G48">
            <v>0</v>
          </cell>
          <cell r="I48" t="str">
            <v>дубль</v>
          </cell>
          <cell r="J48">
            <v>14.2</v>
          </cell>
          <cell r="K48">
            <v>-0.88999999999999879</v>
          </cell>
          <cell r="P48">
            <v>2.6619999999999999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486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U6" sqref="U6"/>
    </sheetView>
  </sheetViews>
  <sheetFormatPr defaultRowHeight="15" x14ac:dyDescent="0.25"/>
  <cols>
    <col min="1" max="1" width="60" customWidth="1"/>
    <col min="2" max="2" width="4.28515625" customWidth="1"/>
    <col min="3" max="6" width="6.5703125" customWidth="1"/>
    <col min="7" max="7" width="5.28515625" style="8" customWidth="1"/>
    <col min="8" max="8" width="5.28515625" customWidth="1"/>
    <col min="9" max="9" width="9.85546875" customWidth="1"/>
    <col min="10" max="11" width="7" customWidth="1"/>
    <col min="12" max="13" width="0.7109375" customWidth="1"/>
    <col min="14" max="14" width="9.7109375" customWidth="1"/>
    <col min="15" max="16" width="9.7109375" style="20" customWidth="1"/>
    <col min="17" max="20" width="7" customWidth="1"/>
    <col min="21" max="21" width="21.28515625" customWidth="1"/>
    <col min="22" max="23" width="5.28515625" customWidth="1"/>
    <col min="24" max="29" width="6.42578125" customWidth="1"/>
    <col min="30" max="30" width="34.7109375" customWidth="1"/>
    <col min="31" max="54" width="8" customWidth="1"/>
  </cols>
  <sheetData>
    <row r="1" spans="1:54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8"/>
      <c r="P1" s="18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22" t="s">
        <v>81</v>
      </c>
      <c r="O2" s="18" t="s">
        <v>82</v>
      </c>
      <c r="P2" s="18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17" t="s">
        <v>13</v>
      </c>
      <c r="P3" s="17" t="s">
        <v>13</v>
      </c>
      <c r="Q3" s="2" t="s">
        <v>14</v>
      </c>
      <c r="R3" s="3" t="s">
        <v>15</v>
      </c>
      <c r="S3" s="3" t="s">
        <v>84</v>
      </c>
      <c r="T3" s="2" t="s">
        <v>16</v>
      </c>
      <c r="U3" s="2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8" t="s">
        <v>24</v>
      </c>
      <c r="P4" s="18" t="s">
        <v>83</v>
      </c>
      <c r="Q4" s="1" t="s">
        <v>25</v>
      </c>
      <c r="R4" s="1"/>
      <c r="S4" s="1" t="s">
        <v>85</v>
      </c>
      <c r="T4" s="1"/>
      <c r="U4" s="1"/>
      <c r="V4" s="1"/>
      <c r="W4" s="1"/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spans="1:54" x14ac:dyDescent="0.25">
      <c r="A5" s="1"/>
      <c r="B5" s="1"/>
      <c r="C5" s="1"/>
      <c r="D5" s="1"/>
      <c r="E5" s="4">
        <f>SUM(E6:E486)</f>
        <v>3200.7219999999998</v>
      </c>
      <c r="F5" s="4">
        <f>SUM(F6:F486)</f>
        <v>7646.03</v>
      </c>
      <c r="G5" s="6"/>
      <c r="H5" s="1"/>
      <c r="I5" s="1"/>
      <c r="J5" s="4">
        <f t="shared" ref="J5:T5" si="0">SUM(J6:J486)</f>
        <v>3323.7</v>
      </c>
      <c r="K5" s="4">
        <f t="shared" si="0"/>
        <v>-122.97799999999999</v>
      </c>
      <c r="L5" s="4">
        <f t="shared" si="0"/>
        <v>0</v>
      </c>
      <c r="M5" s="4">
        <f t="shared" si="0"/>
        <v>0</v>
      </c>
      <c r="N5" s="4">
        <f t="shared" si="0"/>
        <v>5080</v>
      </c>
      <c r="O5" s="19">
        <f t="shared" si="0"/>
        <v>4972.4949999999999</v>
      </c>
      <c r="P5" s="19">
        <f t="shared" si="0"/>
        <v>1200</v>
      </c>
      <c r="Q5" s="4">
        <f t="shared" si="0"/>
        <v>640.14440000000002</v>
      </c>
      <c r="R5" s="4">
        <f t="shared" si="0"/>
        <v>6230.5324000000001</v>
      </c>
      <c r="S5" s="4">
        <f t="shared" si="0"/>
        <v>8210</v>
      </c>
      <c r="T5" s="4">
        <f t="shared" si="0"/>
        <v>500</v>
      </c>
      <c r="U5" s="1"/>
      <c r="V5" s="1"/>
      <c r="W5" s="1"/>
      <c r="X5" s="4">
        <f t="shared" ref="X5:AC5" si="1">SUM(X6:X486)</f>
        <v>531.8682</v>
      </c>
      <c r="Y5" s="4">
        <f t="shared" si="1"/>
        <v>420.06420000000003</v>
      </c>
      <c r="Z5" s="4">
        <f t="shared" si="1"/>
        <v>402.16640000000001</v>
      </c>
      <c r="AA5" s="4">
        <f t="shared" si="1"/>
        <v>570.4144</v>
      </c>
      <c r="AB5" s="4">
        <f t="shared" si="1"/>
        <v>736.92160000000001</v>
      </c>
      <c r="AC5" s="4">
        <f t="shared" si="1"/>
        <v>858.30499999999984</v>
      </c>
      <c r="AD5" s="1"/>
      <c r="AE5" s="4">
        <f>SUM(AE6:AE486)</f>
        <v>3012.6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1:54" x14ac:dyDescent="0.25">
      <c r="A6" s="1" t="s">
        <v>32</v>
      </c>
      <c r="B6" s="1" t="s">
        <v>33</v>
      </c>
      <c r="C6" s="1">
        <v>78</v>
      </c>
      <c r="D6" s="1">
        <v>80</v>
      </c>
      <c r="E6" s="1">
        <v>75</v>
      </c>
      <c r="F6" s="1">
        <v>83</v>
      </c>
      <c r="G6" s="6">
        <v>0.14000000000000001</v>
      </c>
      <c r="H6" s="1">
        <v>180</v>
      </c>
      <c r="I6" s="1">
        <v>9988421</v>
      </c>
      <c r="J6" s="1">
        <v>69</v>
      </c>
      <c r="K6" s="1">
        <f t="shared" ref="K6:K30" si="2">E6-J6</f>
        <v>6</v>
      </c>
      <c r="L6" s="1"/>
      <c r="M6" s="1"/>
      <c r="N6" s="21">
        <v>0</v>
      </c>
      <c r="O6" s="18">
        <v>0</v>
      </c>
      <c r="P6" s="18">
        <f>VLOOKUP(A6,[1]Sheet!$A:$R,18,0)</f>
        <v>0</v>
      </c>
      <c r="Q6" s="1">
        <f>E6/5</f>
        <v>15</v>
      </c>
      <c r="R6" s="5">
        <f>20*Q6-O6-F6</f>
        <v>217</v>
      </c>
      <c r="S6" s="5">
        <v>250</v>
      </c>
      <c r="T6" s="5"/>
      <c r="U6" s="1"/>
      <c r="V6" s="1">
        <f>(F6+O6+R6)/Q6</f>
        <v>20</v>
      </c>
      <c r="W6" s="1">
        <f>(F6+O6)/Q6</f>
        <v>5.5333333333333332</v>
      </c>
      <c r="X6" s="1">
        <v>2.6</v>
      </c>
      <c r="Y6" s="1">
        <v>4.2</v>
      </c>
      <c r="Z6" s="1">
        <v>15.4</v>
      </c>
      <c r="AA6" s="1">
        <v>0</v>
      </c>
      <c r="AB6" s="1">
        <v>12.6</v>
      </c>
      <c r="AC6" s="1">
        <v>0</v>
      </c>
      <c r="AD6" s="1"/>
      <c r="AE6" s="1">
        <f>S6*G6</f>
        <v>35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x14ac:dyDescent="0.25">
      <c r="A7" s="1" t="s">
        <v>34</v>
      </c>
      <c r="B7" s="1" t="s">
        <v>33</v>
      </c>
      <c r="C7" s="1"/>
      <c r="D7" s="1">
        <v>336</v>
      </c>
      <c r="E7" s="1">
        <v>4</v>
      </c>
      <c r="F7" s="1">
        <v>332</v>
      </c>
      <c r="G7" s="6">
        <v>0.18</v>
      </c>
      <c r="H7" s="1">
        <v>270</v>
      </c>
      <c r="I7" s="1">
        <v>9988438</v>
      </c>
      <c r="J7" s="1">
        <v>4</v>
      </c>
      <c r="K7" s="1">
        <f t="shared" si="2"/>
        <v>0</v>
      </c>
      <c r="L7" s="1"/>
      <c r="M7" s="1"/>
      <c r="N7" s="21">
        <v>300</v>
      </c>
      <c r="O7" s="18">
        <v>0</v>
      </c>
      <c r="P7" s="18">
        <f>VLOOKUP(A7,[1]Sheet!$A:$R,18,0)</f>
        <v>0</v>
      </c>
      <c r="Q7" s="1">
        <f t="shared" ref="Q7:Q48" si="3">E7/5</f>
        <v>0.8</v>
      </c>
      <c r="R7" s="5"/>
      <c r="S7" s="5">
        <f t="shared" ref="S7:S13" si="4">R7</f>
        <v>0</v>
      </c>
      <c r="T7" s="5"/>
      <c r="U7" s="1"/>
      <c r="V7" s="1">
        <f t="shared" ref="V7:V48" si="5">(F7+O7+R7)/Q7</f>
        <v>415</v>
      </c>
      <c r="W7" s="1">
        <f t="shared" ref="W7:W48" si="6">(F7+O7)/Q7</f>
        <v>415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42" t="s">
        <v>36</v>
      </c>
      <c r="AE7" s="1">
        <f t="shared" ref="AE7:AE14" si="7">S7*G7</f>
        <v>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1:54" x14ac:dyDescent="0.25">
      <c r="A8" s="1" t="s">
        <v>35</v>
      </c>
      <c r="B8" s="1" t="s">
        <v>33</v>
      </c>
      <c r="C8" s="1">
        <v>68</v>
      </c>
      <c r="D8" s="26">
        <v>176</v>
      </c>
      <c r="E8" s="1">
        <v>68</v>
      </c>
      <c r="F8" s="1">
        <v>176</v>
      </c>
      <c r="G8" s="6">
        <v>0.18</v>
      </c>
      <c r="H8" s="1">
        <v>270</v>
      </c>
      <c r="I8" s="1">
        <v>9988445</v>
      </c>
      <c r="J8" s="1">
        <v>98</v>
      </c>
      <c r="K8" s="1">
        <f t="shared" si="2"/>
        <v>-30</v>
      </c>
      <c r="L8" s="1"/>
      <c r="M8" s="1"/>
      <c r="N8" s="24">
        <v>120</v>
      </c>
      <c r="O8" s="18">
        <v>0</v>
      </c>
      <c r="P8" s="18">
        <f>VLOOKUP(A8,[1]Sheet!$A:$R,18,0)</f>
        <v>0</v>
      </c>
      <c r="Q8" s="1">
        <f t="shared" si="3"/>
        <v>13.6</v>
      </c>
      <c r="R8" s="5">
        <f t="shared" ref="R8" si="8">20*Q8-O8-F8</f>
        <v>96</v>
      </c>
      <c r="S8" s="5">
        <v>120</v>
      </c>
      <c r="T8" s="5"/>
      <c r="U8" s="1"/>
      <c r="V8" s="1">
        <f t="shared" si="5"/>
        <v>20</v>
      </c>
      <c r="W8" s="1">
        <f t="shared" si="6"/>
        <v>12.941176470588236</v>
      </c>
      <c r="X8" s="1">
        <v>2.4</v>
      </c>
      <c r="Y8" s="1">
        <v>0</v>
      </c>
      <c r="Z8" s="1">
        <v>1.8</v>
      </c>
      <c r="AA8" s="1">
        <v>0</v>
      </c>
      <c r="AB8" s="1">
        <v>12.8</v>
      </c>
      <c r="AC8" s="1">
        <v>0</v>
      </c>
      <c r="AD8" s="1"/>
      <c r="AE8" s="1">
        <f t="shared" si="7"/>
        <v>21.599999999999998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1:54" x14ac:dyDescent="0.25">
      <c r="A9" s="9" t="s">
        <v>37</v>
      </c>
      <c r="B9" s="1" t="s">
        <v>33</v>
      </c>
      <c r="C9" s="1"/>
      <c r="D9" s="1">
        <v>352</v>
      </c>
      <c r="E9" s="1"/>
      <c r="F9" s="1">
        <v>352</v>
      </c>
      <c r="G9" s="6">
        <v>0.4</v>
      </c>
      <c r="H9" s="1">
        <v>270</v>
      </c>
      <c r="I9" s="1">
        <v>9988452</v>
      </c>
      <c r="J9" s="1"/>
      <c r="K9" s="1">
        <f t="shared" ref="K9" si="9">E9-J9</f>
        <v>0</v>
      </c>
      <c r="L9" s="1"/>
      <c r="M9" s="1"/>
      <c r="N9" s="21">
        <v>300</v>
      </c>
      <c r="O9" s="18">
        <v>0</v>
      </c>
      <c r="P9" s="18">
        <f>VLOOKUP(A9,[1]Sheet!$A:$R,18,0)</f>
        <v>0</v>
      </c>
      <c r="Q9" s="1">
        <f t="shared" si="3"/>
        <v>0</v>
      </c>
      <c r="R9" s="5"/>
      <c r="S9" s="5">
        <f t="shared" si="4"/>
        <v>0</v>
      </c>
      <c r="T9" s="5"/>
      <c r="U9" s="1"/>
      <c r="V9" s="1" t="e">
        <f t="shared" si="5"/>
        <v>#DIV/0!</v>
      </c>
      <c r="W9" s="1" t="e">
        <f t="shared" si="6"/>
        <v>#DIV/0!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42" t="s">
        <v>36</v>
      </c>
      <c r="AE9" s="1">
        <f t="shared" si="7"/>
        <v>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1:54" x14ac:dyDescent="0.25">
      <c r="A10" s="1" t="s">
        <v>38</v>
      </c>
      <c r="B10" s="1" t="s">
        <v>33</v>
      </c>
      <c r="C10" s="1"/>
      <c r="D10" s="1">
        <v>364</v>
      </c>
      <c r="E10" s="1"/>
      <c r="F10" s="1">
        <v>364</v>
      </c>
      <c r="G10" s="6">
        <v>0.4</v>
      </c>
      <c r="H10" s="1">
        <v>270</v>
      </c>
      <c r="I10" s="1">
        <v>9988476</v>
      </c>
      <c r="J10" s="1"/>
      <c r="K10" s="1">
        <f t="shared" ref="K10" si="10">E10-J10</f>
        <v>0</v>
      </c>
      <c r="L10" s="1"/>
      <c r="M10" s="1"/>
      <c r="N10" s="21">
        <v>300</v>
      </c>
      <c r="O10" s="18">
        <v>0</v>
      </c>
      <c r="P10" s="18">
        <f>VLOOKUP(A10,[1]Sheet!$A:$R,18,0)</f>
        <v>0</v>
      </c>
      <c r="Q10" s="1">
        <f t="shared" si="3"/>
        <v>0</v>
      </c>
      <c r="R10" s="5"/>
      <c r="S10" s="5">
        <f t="shared" si="4"/>
        <v>0</v>
      </c>
      <c r="T10" s="5"/>
      <c r="U10" s="1"/>
      <c r="V10" s="1" t="e">
        <f t="shared" si="5"/>
        <v>#DIV/0!</v>
      </c>
      <c r="W10" s="1" t="e">
        <f t="shared" si="6"/>
        <v>#DIV/0!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42" t="s">
        <v>36</v>
      </c>
      <c r="AE10" s="1">
        <f t="shared" si="7"/>
        <v>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1:54" x14ac:dyDescent="0.25">
      <c r="A11" s="9" t="s">
        <v>40</v>
      </c>
      <c r="B11" s="1" t="s">
        <v>39</v>
      </c>
      <c r="C11" s="1"/>
      <c r="D11" s="1">
        <v>58.79</v>
      </c>
      <c r="E11" s="1"/>
      <c r="F11" s="1">
        <v>58.79</v>
      </c>
      <c r="G11" s="6">
        <v>1</v>
      </c>
      <c r="H11" s="1">
        <v>150</v>
      </c>
      <c r="I11" s="1">
        <v>5037308</v>
      </c>
      <c r="J11" s="1"/>
      <c r="K11" s="1">
        <f t="shared" ref="K11" si="11">E11-J11</f>
        <v>0</v>
      </c>
      <c r="L11" s="1"/>
      <c r="M11" s="1"/>
      <c r="N11" s="21">
        <v>50</v>
      </c>
      <c r="O11" s="18">
        <v>0</v>
      </c>
      <c r="P11" s="18">
        <f>VLOOKUP(A11,[1]Sheet!$A:$R,18,0)</f>
        <v>0</v>
      </c>
      <c r="Q11" s="1">
        <f t="shared" si="3"/>
        <v>0</v>
      </c>
      <c r="R11" s="5"/>
      <c r="S11" s="5">
        <v>200</v>
      </c>
      <c r="T11" s="5">
        <v>200</v>
      </c>
      <c r="U11" s="1"/>
      <c r="V11" s="1" t="e">
        <f t="shared" si="5"/>
        <v>#DIV/0!</v>
      </c>
      <c r="W11" s="1" t="e">
        <f t="shared" si="6"/>
        <v>#DIV/0!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42" t="s">
        <v>36</v>
      </c>
      <c r="AE11" s="1">
        <f t="shared" si="7"/>
        <v>200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1:54" x14ac:dyDescent="0.25">
      <c r="A12" s="1" t="s">
        <v>41</v>
      </c>
      <c r="B12" s="1" t="s">
        <v>33</v>
      </c>
      <c r="C12" s="1">
        <v>-15</v>
      </c>
      <c r="D12" s="1">
        <v>243</v>
      </c>
      <c r="E12" s="1">
        <v>-1</v>
      </c>
      <c r="F12" s="1">
        <v>227</v>
      </c>
      <c r="G12" s="6">
        <v>0.18</v>
      </c>
      <c r="H12" s="1">
        <v>150</v>
      </c>
      <c r="I12" s="1">
        <v>5034819</v>
      </c>
      <c r="J12" s="1">
        <v>31</v>
      </c>
      <c r="K12" s="1">
        <f t="shared" si="2"/>
        <v>-32</v>
      </c>
      <c r="L12" s="1"/>
      <c r="M12" s="1"/>
      <c r="N12" s="21">
        <v>230</v>
      </c>
      <c r="O12" s="18">
        <v>0</v>
      </c>
      <c r="P12" s="18">
        <f>VLOOKUP(A12,[1]Sheet!$A:$R,18,0)</f>
        <v>0</v>
      </c>
      <c r="Q12" s="1">
        <f t="shared" si="3"/>
        <v>-0.2</v>
      </c>
      <c r="R12" s="5"/>
      <c r="S12" s="5">
        <f t="shared" si="4"/>
        <v>0</v>
      </c>
      <c r="T12" s="5"/>
      <c r="U12" s="1"/>
      <c r="V12" s="1">
        <f t="shared" si="5"/>
        <v>-1135</v>
      </c>
      <c r="W12" s="1">
        <f t="shared" si="6"/>
        <v>-1135</v>
      </c>
      <c r="X12" s="1">
        <v>8.1999999999999993</v>
      </c>
      <c r="Y12" s="1">
        <v>13.8</v>
      </c>
      <c r="Z12" s="1">
        <v>28</v>
      </c>
      <c r="AA12" s="1">
        <v>3.6</v>
      </c>
      <c r="AB12" s="1">
        <v>29.6</v>
      </c>
      <c r="AC12" s="1">
        <v>20.8</v>
      </c>
      <c r="AD12" s="1"/>
      <c r="AE12" s="1">
        <f t="shared" si="7"/>
        <v>0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spans="1:54" ht="15.75" thickBot="1" x14ac:dyDescent="0.3">
      <c r="A13" s="1" t="s">
        <v>42</v>
      </c>
      <c r="B13" s="1" t="s">
        <v>33</v>
      </c>
      <c r="C13" s="1"/>
      <c r="D13" s="26">
        <v>112</v>
      </c>
      <c r="E13" s="1">
        <v>-6</v>
      </c>
      <c r="F13" s="1">
        <v>112</v>
      </c>
      <c r="G13" s="6">
        <v>0.1</v>
      </c>
      <c r="H13" s="1">
        <v>90</v>
      </c>
      <c r="I13" s="1">
        <v>8444163</v>
      </c>
      <c r="J13" s="1"/>
      <c r="K13" s="1">
        <f t="shared" si="2"/>
        <v>-6</v>
      </c>
      <c r="L13" s="1"/>
      <c r="M13" s="1"/>
      <c r="N13" s="24">
        <v>60</v>
      </c>
      <c r="O13" s="18">
        <v>296</v>
      </c>
      <c r="P13" s="18">
        <f>VLOOKUP(A13,[1]Sheet!$A:$R,18,0)</f>
        <v>0</v>
      </c>
      <c r="Q13" s="1">
        <f t="shared" si="3"/>
        <v>-1.2</v>
      </c>
      <c r="R13" s="5"/>
      <c r="S13" s="5">
        <f t="shared" si="4"/>
        <v>0</v>
      </c>
      <c r="T13" s="5"/>
      <c r="U13" s="1"/>
      <c r="V13" s="1">
        <f t="shared" si="5"/>
        <v>-340</v>
      </c>
      <c r="W13" s="1">
        <f t="shared" si="6"/>
        <v>-340</v>
      </c>
      <c r="X13" s="1">
        <v>17.8</v>
      </c>
      <c r="Y13" s="1">
        <v>7.4</v>
      </c>
      <c r="Z13" s="1">
        <v>10.4</v>
      </c>
      <c r="AA13" s="1">
        <v>13.2</v>
      </c>
      <c r="AB13" s="1">
        <v>17.2</v>
      </c>
      <c r="AC13" s="1">
        <v>31</v>
      </c>
      <c r="AD13" s="1"/>
      <c r="AE13" s="1">
        <f t="shared" si="7"/>
        <v>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1:54" x14ac:dyDescent="0.25">
      <c r="A14" s="11" t="s">
        <v>43</v>
      </c>
      <c r="B14" s="12" t="s">
        <v>33</v>
      </c>
      <c r="C14" s="12">
        <v>665</v>
      </c>
      <c r="D14" s="12"/>
      <c r="E14" s="12">
        <v>347</v>
      </c>
      <c r="F14" s="13">
        <v>318</v>
      </c>
      <c r="G14" s="6">
        <v>0.18</v>
      </c>
      <c r="H14" s="1">
        <v>150</v>
      </c>
      <c r="I14" s="1">
        <v>5038411</v>
      </c>
      <c r="J14" s="1">
        <v>343</v>
      </c>
      <c r="K14" s="1">
        <f t="shared" si="2"/>
        <v>4</v>
      </c>
      <c r="L14" s="1"/>
      <c r="M14" s="1"/>
      <c r="N14" s="21">
        <v>0</v>
      </c>
      <c r="O14" s="18">
        <v>383</v>
      </c>
      <c r="P14" s="18">
        <f>VLOOKUP(A14,[1]Sheet!$A:$R,18,0)</f>
        <v>0</v>
      </c>
      <c r="Q14" s="1">
        <f t="shared" si="3"/>
        <v>69.400000000000006</v>
      </c>
      <c r="R14" s="5">
        <f>20*(Q14+Q15)-O14-O15-F14-F15</f>
        <v>687</v>
      </c>
      <c r="S14" s="5">
        <v>800</v>
      </c>
      <c r="T14" s="5"/>
      <c r="U14" s="1"/>
      <c r="V14" s="1">
        <f t="shared" si="5"/>
        <v>20</v>
      </c>
      <c r="W14" s="1">
        <f t="shared" si="6"/>
        <v>10.100864553314119</v>
      </c>
      <c r="X14" s="1">
        <v>52.4</v>
      </c>
      <c r="Y14" s="1">
        <v>35.200000000000003</v>
      </c>
      <c r="Z14" s="1">
        <v>0</v>
      </c>
      <c r="AA14" s="1">
        <v>0</v>
      </c>
      <c r="AB14" s="1">
        <v>0</v>
      </c>
      <c r="AC14" s="1">
        <v>0</v>
      </c>
      <c r="AD14" s="1"/>
      <c r="AE14" s="1">
        <f t="shared" si="7"/>
        <v>144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1:54" ht="15.75" thickBot="1" x14ac:dyDescent="0.3">
      <c r="A15" s="27" t="s">
        <v>50</v>
      </c>
      <c r="B15" s="28" t="s">
        <v>33</v>
      </c>
      <c r="C15" s="28"/>
      <c r="D15" s="28"/>
      <c r="E15" s="28"/>
      <c r="F15" s="29"/>
      <c r="G15" s="30">
        <v>0</v>
      </c>
      <c r="H15" s="31"/>
      <c r="I15" s="31" t="s">
        <v>51</v>
      </c>
      <c r="J15" s="31">
        <v>4</v>
      </c>
      <c r="K15" s="31">
        <f t="shared" ref="K15" si="12">E15-J15</f>
        <v>-4</v>
      </c>
      <c r="L15" s="31"/>
      <c r="M15" s="31"/>
      <c r="N15" s="31"/>
      <c r="O15" s="32"/>
      <c r="P15" s="32"/>
      <c r="Q15" s="31">
        <f t="shared" si="3"/>
        <v>0</v>
      </c>
      <c r="R15" s="33"/>
      <c r="S15" s="33"/>
      <c r="T15" s="33"/>
      <c r="U15" s="31"/>
      <c r="V15" s="31" t="e">
        <f t="shared" si="5"/>
        <v>#DIV/0!</v>
      </c>
      <c r="W15" s="31" t="e">
        <f t="shared" si="6"/>
        <v>#DIV/0!</v>
      </c>
      <c r="X15" s="31">
        <v>0</v>
      </c>
      <c r="Y15" s="31">
        <v>0.8</v>
      </c>
      <c r="Z15" s="31">
        <v>15.4</v>
      </c>
      <c r="AA15" s="31">
        <v>78.2</v>
      </c>
      <c r="AB15" s="31">
        <v>70.2</v>
      </c>
      <c r="AC15" s="31">
        <v>88.6</v>
      </c>
      <c r="AD15" s="31"/>
      <c r="AE15" s="31">
        <f t="shared" ref="AE15" si="13">R15*G15</f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1:54" x14ac:dyDescent="0.25">
      <c r="A16" s="11" t="s">
        <v>44</v>
      </c>
      <c r="B16" s="12" t="s">
        <v>33</v>
      </c>
      <c r="C16" s="12">
        <v>586</v>
      </c>
      <c r="D16" s="12"/>
      <c r="E16" s="12">
        <v>360</v>
      </c>
      <c r="F16" s="13">
        <v>226</v>
      </c>
      <c r="G16" s="6">
        <v>0.18</v>
      </c>
      <c r="H16" s="1">
        <v>150</v>
      </c>
      <c r="I16" s="1">
        <v>5038459</v>
      </c>
      <c r="J16" s="1">
        <v>356</v>
      </c>
      <c r="K16" s="1">
        <f t="shared" si="2"/>
        <v>4</v>
      </c>
      <c r="L16" s="1"/>
      <c r="M16" s="1"/>
      <c r="N16" s="21">
        <v>0</v>
      </c>
      <c r="O16" s="18">
        <v>578</v>
      </c>
      <c r="P16" s="18">
        <f>VLOOKUP(A16,[1]Sheet!$A:$R,18,0)</f>
        <v>0</v>
      </c>
      <c r="Q16" s="1">
        <f t="shared" si="3"/>
        <v>72</v>
      </c>
      <c r="R16" s="5">
        <f>20*(Q16+Q17)-O16-O17-F16-F17</f>
        <v>644</v>
      </c>
      <c r="S16" s="5">
        <v>800</v>
      </c>
      <c r="T16" s="5"/>
      <c r="U16" s="1"/>
      <c r="V16" s="1">
        <f t="shared" si="5"/>
        <v>20.111111111111111</v>
      </c>
      <c r="W16" s="1">
        <f t="shared" si="6"/>
        <v>11.166666666666666</v>
      </c>
      <c r="X16" s="1">
        <v>58.2</v>
      </c>
      <c r="Y16" s="1">
        <v>26.4</v>
      </c>
      <c r="Z16" s="1">
        <v>0</v>
      </c>
      <c r="AA16" s="1">
        <v>0</v>
      </c>
      <c r="AB16" s="1">
        <v>0</v>
      </c>
      <c r="AC16" s="1">
        <v>0</v>
      </c>
      <c r="AD16" s="1"/>
      <c r="AE16" s="1">
        <f>S16*G16</f>
        <v>144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1:54" ht="15.75" thickBot="1" x14ac:dyDescent="0.3">
      <c r="A17" s="27" t="s">
        <v>53</v>
      </c>
      <c r="B17" s="28" t="s">
        <v>33</v>
      </c>
      <c r="C17" s="28"/>
      <c r="D17" s="28">
        <v>2</v>
      </c>
      <c r="E17" s="28">
        <v>2</v>
      </c>
      <c r="F17" s="29"/>
      <c r="G17" s="30">
        <v>0</v>
      </c>
      <c r="H17" s="31"/>
      <c r="I17" s="31" t="s">
        <v>51</v>
      </c>
      <c r="J17" s="31">
        <v>6</v>
      </c>
      <c r="K17" s="31">
        <f t="shared" ref="K17" si="14">E17-J17</f>
        <v>-4</v>
      </c>
      <c r="L17" s="31"/>
      <c r="M17" s="31"/>
      <c r="N17" s="31"/>
      <c r="O17" s="32"/>
      <c r="P17" s="32"/>
      <c r="Q17" s="31">
        <f t="shared" si="3"/>
        <v>0.4</v>
      </c>
      <c r="R17" s="33"/>
      <c r="S17" s="33"/>
      <c r="T17" s="33"/>
      <c r="U17" s="31"/>
      <c r="V17" s="31">
        <f t="shared" si="5"/>
        <v>0</v>
      </c>
      <c r="W17" s="31">
        <f t="shared" si="6"/>
        <v>0</v>
      </c>
      <c r="X17" s="31">
        <v>0.6</v>
      </c>
      <c r="Y17" s="31">
        <v>17.2</v>
      </c>
      <c r="Z17" s="31">
        <v>58.502000000000002</v>
      </c>
      <c r="AA17" s="31">
        <v>82.8</v>
      </c>
      <c r="AB17" s="31">
        <v>59.6</v>
      </c>
      <c r="AC17" s="31">
        <v>100.4</v>
      </c>
      <c r="AD17" s="31"/>
      <c r="AE17" s="31">
        <f t="shared" ref="AE17" si="15">R17*G17</f>
        <v>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1:54" ht="15.75" thickBot="1" x14ac:dyDescent="0.3">
      <c r="A18" s="1" t="s">
        <v>45</v>
      </c>
      <c r="B18" s="1" t="s">
        <v>33</v>
      </c>
      <c r="C18" s="1">
        <v>563</v>
      </c>
      <c r="D18" s="1"/>
      <c r="E18" s="1">
        <v>379</v>
      </c>
      <c r="F18" s="1">
        <v>184</v>
      </c>
      <c r="G18" s="6">
        <v>0.18</v>
      </c>
      <c r="H18" s="1">
        <v>150</v>
      </c>
      <c r="I18" s="1">
        <v>5038435</v>
      </c>
      <c r="J18" s="1">
        <v>382</v>
      </c>
      <c r="K18" s="1">
        <f t="shared" si="2"/>
        <v>-3</v>
      </c>
      <c r="L18" s="1"/>
      <c r="M18" s="1"/>
      <c r="N18" s="21">
        <v>0</v>
      </c>
      <c r="O18" s="18">
        <v>825</v>
      </c>
      <c r="P18" s="18">
        <f>VLOOKUP(A18,[1]Sheet!$A:$R,18,0)</f>
        <v>0</v>
      </c>
      <c r="Q18" s="1">
        <f t="shared" si="3"/>
        <v>75.8</v>
      </c>
      <c r="R18" s="5">
        <f t="shared" ref="R18" si="16">20*Q18-O18-F18</f>
        <v>507</v>
      </c>
      <c r="S18" s="5">
        <v>700</v>
      </c>
      <c r="T18" s="5"/>
      <c r="U18" s="1"/>
      <c r="V18" s="1">
        <f t="shared" si="5"/>
        <v>20</v>
      </c>
      <c r="W18" s="1">
        <f t="shared" si="6"/>
        <v>13.311345646437996</v>
      </c>
      <c r="X18" s="1">
        <v>69.400000000000006</v>
      </c>
      <c r="Y18" s="1">
        <v>39.799999999999997</v>
      </c>
      <c r="Z18" s="1">
        <v>0</v>
      </c>
      <c r="AA18" s="1">
        <v>0</v>
      </c>
      <c r="AB18" s="1">
        <v>0</v>
      </c>
      <c r="AC18" s="1">
        <v>0</v>
      </c>
      <c r="AD18" s="1"/>
      <c r="AE18" s="1">
        <f t="shared" ref="AE18:AE19" si="17">S18*G18</f>
        <v>126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1:54" x14ac:dyDescent="0.25">
      <c r="A19" s="16" t="s">
        <v>46</v>
      </c>
      <c r="B19" s="12" t="s">
        <v>33</v>
      </c>
      <c r="C19" s="12"/>
      <c r="D19" s="41">
        <v>120</v>
      </c>
      <c r="E19" s="12"/>
      <c r="F19" s="13">
        <v>120</v>
      </c>
      <c r="G19" s="6">
        <v>0.18</v>
      </c>
      <c r="H19" s="1">
        <v>120</v>
      </c>
      <c r="I19" s="1">
        <v>5038398</v>
      </c>
      <c r="J19" s="1"/>
      <c r="K19" s="1">
        <f t="shared" si="2"/>
        <v>0</v>
      </c>
      <c r="L19" s="1"/>
      <c r="M19" s="1"/>
      <c r="N19" s="21"/>
      <c r="O19" s="18"/>
      <c r="P19" s="18">
        <f>VLOOKUP(A19,[1]Sheet!$A:$R,18,0)</f>
        <v>0</v>
      </c>
      <c r="Q19" s="1">
        <f t="shared" si="3"/>
        <v>0</v>
      </c>
      <c r="R19" s="5">
        <f>20*(Q19+Q20)-O19-O20-F19-F20</f>
        <v>263</v>
      </c>
      <c r="S19" s="5">
        <v>350</v>
      </c>
      <c r="T19" s="5"/>
      <c r="U19" s="1"/>
      <c r="V19" s="1" t="e">
        <f t="shared" si="5"/>
        <v>#DIV/0!</v>
      </c>
      <c r="W19" s="1" t="e">
        <f t="shared" si="6"/>
        <v>#DIV/0!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/>
      <c r="AE19" s="1">
        <f t="shared" si="17"/>
        <v>63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1:54" ht="15.75" thickBot="1" x14ac:dyDescent="0.3">
      <c r="A20" s="27" t="s">
        <v>59</v>
      </c>
      <c r="B20" s="28" t="s">
        <v>33</v>
      </c>
      <c r="C20" s="28">
        <v>645</v>
      </c>
      <c r="D20" s="28"/>
      <c r="E20" s="28">
        <v>235</v>
      </c>
      <c r="F20" s="29">
        <v>410</v>
      </c>
      <c r="G20" s="30">
        <v>0</v>
      </c>
      <c r="H20" s="31">
        <v>120</v>
      </c>
      <c r="I20" s="34" t="s">
        <v>51</v>
      </c>
      <c r="J20" s="31">
        <v>231</v>
      </c>
      <c r="K20" s="31">
        <f t="shared" ref="K20" si="18">E20-J20</f>
        <v>4</v>
      </c>
      <c r="L20" s="31"/>
      <c r="M20" s="31"/>
      <c r="N20" s="32">
        <v>0</v>
      </c>
      <c r="O20" s="32">
        <v>147</v>
      </c>
      <c r="P20" s="32"/>
      <c r="Q20" s="31">
        <f t="shared" si="3"/>
        <v>47</v>
      </c>
      <c r="R20" s="33"/>
      <c r="S20" s="33"/>
      <c r="T20" s="33"/>
      <c r="U20" s="31"/>
      <c r="V20" s="31">
        <f t="shared" si="5"/>
        <v>11.851063829787234</v>
      </c>
      <c r="W20" s="31">
        <f t="shared" si="6"/>
        <v>11.851063829787234</v>
      </c>
      <c r="X20" s="31">
        <v>39.6</v>
      </c>
      <c r="Y20" s="31">
        <v>20.2</v>
      </c>
      <c r="Z20" s="31">
        <v>24.4</v>
      </c>
      <c r="AA20" s="31">
        <v>67.2</v>
      </c>
      <c r="AB20" s="31">
        <v>61</v>
      </c>
      <c r="AC20" s="31">
        <v>72.2</v>
      </c>
      <c r="AD20" s="31"/>
      <c r="AE20" s="31">
        <f t="shared" ref="AE20" si="19">R20*G20</f>
        <v>0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1:54" x14ac:dyDescent="0.25">
      <c r="A21" s="11" t="s">
        <v>47</v>
      </c>
      <c r="B21" s="12" t="s">
        <v>39</v>
      </c>
      <c r="C21" s="12">
        <v>-7.5999999999999998E-2</v>
      </c>
      <c r="D21" s="12">
        <v>204.63900000000001</v>
      </c>
      <c r="E21" s="12"/>
      <c r="F21" s="13">
        <v>204.56299999999999</v>
      </c>
      <c r="G21" s="6">
        <v>1</v>
      </c>
      <c r="H21" s="1">
        <v>150</v>
      </c>
      <c r="I21" s="1">
        <v>5038572</v>
      </c>
      <c r="J21" s="1">
        <v>7.5</v>
      </c>
      <c r="K21" s="1">
        <f t="shared" si="2"/>
        <v>-7.5</v>
      </c>
      <c r="L21" s="1"/>
      <c r="M21" s="1"/>
      <c r="N21" s="21">
        <v>200</v>
      </c>
      <c r="O21" s="18">
        <v>229.22</v>
      </c>
      <c r="P21" s="18">
        <f>VLOOKUP(A21,[1]Sheet!$A:$R,18,0)</f>
        <v>0</v>
      </c>
      <c r="Q21" s="1">
        <f t="shared" si="3"/>
        <v>0</v>
      </c>
      <c r="R21" s="5"/>
      <c r="S21" s="5">
        <f>R21</f>
        <v>0</v>
      </c>
      <c r="T21" s="5"/>
      <c r="U21" s="1"/>
      <c r="V21" s="1" t="e">
        <f t="shared" si="5"/>
        <v>#DIV/0!</v>
      </c>
      <c r="W21" s="1" t="e">
        <f t="shared" si="6"/>
        <v>#DIV/0!</v>
      </c>
      <c r="X21" s="1">
        <v>21.4572</v>
      </c>
      <c r="Y21" s="1">
        <v>14.4992</v>
      </c>
      <c r="Z21" s="1">
        <v>0.99399999999999999</v>
      </c>
      <c r="AA21" s="1">
        <v>0</v>
      </c>
      <c r="AB21" s="1">
        <v>0</v>
      </c>
      <c r="AC21" s="1">
        <v>0</v>
      </c>
      <c r="AD21" s="1"/>
      <c r="AE21" s="1">
        <f>S21*G21</f>
        <v>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1:54" ht="15.75" thickBot="1" x14ac:dyDescent="0.3">
      <c r="A22" s="27" t="s">
        <v>52</v>
      </c>
      <c r="B22" s="28" t="s">
        <v>39</v>
      </c>
      <c r="C22" s="28"/>
      <c r="D22" s="28"/>
      <c r="E22" s="28"/>
      <c r="F22" s="29"/>
      <c r="G22" s="30">
        <v>0</v>
      </c>
      <c r="H22" s="31"/>
      <c r="I22" s="31" t="s">
        <v>51</v>
      </c>
      <c r="J22" s="31"/>
      <c r="K22" s="31">
        <f t="shared" ref="K22" si="20">E22-J22</f>
        <v>0</v>
      </c>
      <c r="L22" s="31"/>
      <c r="M22" s="31"/>
      <c r="N22" s="31"/>
      <c r="O22" s="32"/>
      <c r="P22" s="32"/>
      <c r="Q22" s="31">
        <f t="shared" si="3"/>
        <v>0</v>
      </c>
      <c r="R22" s="33"/>
      <c r="S22" s="33"/>
      <c r="T22" s="33"/>
      <c r="U22" s="31"/>
      <c r="V22" s="31" t="e">
        <f t="shared" si="5"/>
        <v>#DIV/0!</v>
      </c>
      <c r="W22" s="31" t="e">
        <f t="shared" si="6"/>
        <v>#DIV/0!</v>
      </c>
      <c r="X22" s="31">
        <v>0</v>
      </c>
      <c r="Y22" s="31">
        <v>0</v>
      </c>
      <c r="Z22" s="31">
        <v>0</v>
      </c>
      <c r="AA22" s="31">
        <v>23.8398</v>
      </c>
      <c r="AB22" s="31">
        <v>30.363</v>
      </c>
      <c r="AC22" s="31">
        <v>29.24</v>
      </c>
      <c r="AD22" s="31"/>
      <c r="AE22" s="31">
        <f t="shared" ref="AE22" si="21">R22*G22</f>
        <v>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1:54" x14ac:dyDescent="0.25">
      <c r="A23" s="11" t="s">
        <v>48</v>
      </c>
      <c r="B23" s="12" t="s">
        <v>39</v>
      </c>
      <c r="C23" s="12">
        <v>385.346</v>
      </c>
      <c r="D23" s="12"/>
      <c r="E23" s="12">
        <v>243.71600000000001</v>
      </c>
      <c r="F23" s="13">
        <v>141.63</v>
      </c>
      <c r="G23" s="6">
        <v>1</v>
      </c>
      <c r="H23" s="1">
        <v>150</v>
      </c>
      <c r="I23" s="1">
        <v>5038596</v>
      </c>
      <c r="J23" s="1">
        <v>248</v>
      </c>
      <c r="K23" s="1">
        <f t="shared" si="2"/>
        <v>-4.2839999999999918</v>
      </c>
      <c r="L23" s="1"/>
      <c r="M23" s="1"/>
      <c r="N23" s="21">
        <v>0</v>
      </c>
      <c r="O23" s="18">
        <v>121.054</v>
      </c>
      <c r="P23" s="43">
        <f>VLOOKUP(A23,[1]Sheet!$A:$R,18,0)</f>
        <v>500</v>
      </c>
      <c r="Q23" s="1">
        <f t="shared" si="3"/>
        <v>48.743200000000002</v>
      </c>
      <c r="R23" s="5">
        <f>20*(Q23+Q24)-O23-O24-F23-F24</f>
        <v>709.33500000000004</v>
      </c>
      <c r="S23" s="5">
        <v>400</v>
      </c>
      <c r="T23" s="5"/>
      <c r="U23" s="1"/>
      <c r="V23" s="1">
        <f t="shared" si="5"/>
        <v>19.941632884176663</v>
      </c>
      <c r="W23" s="1">
        <f t="shared" si="6"/>
        <v>5.3891414597318184</v>
      </c>
      <c r="X23" s="1">
        <v>22.006</v>
      </c>
      <c r="Y23" s="1">
        <v>2.9333999999999998</v>
      </c>
      <c r="Z23" s="1">
        <v>26.5168</v>
      </c>
      <c r="AA23" s="1">
        <v>0</v>
      </c>
      <c r="AB23" s="1">
        <v>0</v>
      </c>
      <c r="AC23" s="1">
        <v>0</v>
      </c>
      <c r="AD23" s="1"/>
      <c r="AE23" s="1">
        <f>S23*G23</f>
        <v>400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1:54" ht="15.75" thickBot="1" x14ac:dyDescent="0.3">
      <c r="A24" s="27" t="s">
        <v>54</v>
      </c>
      <c r="B24" s="28" t="s">
        <v>39</v>
      </c>
      <c r="C24" s="28">
        <v>2.78</v>
      </c>
      <c r="D24" s="28">
        <v>6.5000000000000002E-2</v>
      </c>
      <c r="E24" s="28"/>
      <c r="F24" s="29">
        <v>2.8450000000000002</v>
      </c>
      <c r="G24" s="30">
        <v>0</v>
      </c>
      <c r="H24" s="31"/>
      <c r="I24" s="31" t="s">
        <v>51</v>
      </c>
      <c r="J24" s="31"/>
      <c r="K24" s="31">
        <f t="shared" ref="K24" si="22">E24-J24</f>
        <v>0</v>
      </c>
      <c r="L24" s="31"/>
      <c r="M24" s="31"/>
      <c r="N24" s="31"/>
      <c r="O24" s="32"/>
      <c r="P24" s="32"/>
      <c r="Q24" s="31">
        <f t="shared" si="3"/>
        <v>0</v>
      </c>
      <c r="R24" s="33"/>
      <c r="S24" s="33"/>
      <c r="T24" s="33"/>
      <c r="U24" s="31"/>
      <c r="V24" s="31" t="e">
        <f t="shared" si="5"/>
        <v>#DIV/0!</v>
      </c>
      <c r="W24" s="31" t="e">
        <f t="shared" si="6"/>
        <v>#DIV/0!</v>
      </c>
      <c r="X24" s="31">
        <v>3.4529999999999998</v>
      </c>
      <c r="Y24" s="31">
        <v>15.918799999999999</v>
      </c>
      <c r="Z24" s="31">
        <v>14.9558</v>
      </c>
      <c r="AA24" s="31">
        <v>18.632999999999999</v>
      </c>
      <c r="AB24" s="31">
        <v>15.144</v>
      </c>
      <c r="AC24" s="31">
        <v>28.266999999999999</v>
      </c>
      <c r="AD24" s="31"/>
      <c r="AE24" s="31">
        <f t="shared" ref="AE24" si="23">R24*G24</f>
        <v>0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1:54" x14ac:dyDescent="0.25">
      <c r="A25" s="35" t="s">
        <v>57</v>
      </c>
      <c r="B25" s="36" t="s">
        <v>39</v>
      </c>
      <c r="C25" s="36"/>
      <c r="D25" s="36"/>
      <c r="E25" s="36"/>
      <c r="F25" s="37"/>
      <c r="G25" s="30">
        <v>0</v>
      </c>
      <c r="H25" s="31"/>
      <c r="I25" s="31" t="s">
        <v>51</v>
      </c>
      <c r="J25" s="31"/>
      <c r="K25" s="31">
        <f t="shared" ref="K25:K26" si="24">E25-J25</f>
        <v>0</v>
      </c>
      <c r="L25" s="31"/>
      <c r="M25" s="31"/>
      <c r="N25" s="31"/>
      <c r="O25" s="32"/>
      <c r="P25" s="32"/>
      <c r="Q25" s="31">
        <f t="shared" si="3"/>
        <v>0</v>
      </c>
      <c r="R25" s="33"/>
      <c r="S25" s="33"/>
      <c r="T25" s="33"/>
      <c r="U25" s="31"/>
      <c r="V25" s="31" t="e">
        <f t="shared" si="5"/>
        <v>#DIV/0!</v>
      </c>
      <c r="W25" s="31" t="e">
        <f t="shared" si="6"/>
        <v>#DIV/0!</v>
      </c>
      <c r="X25" s="31">
        <v>0</v>
      </c>
      <c r="Y25" s="31">
        <v>0</v>
      </c>
      <c r="Z25" s="31">
        <v>0</v>
      </c>
      <c r="AA25" s="31">
        <v>8.9556000000000004</v>
      </c>
      <c r="AB25" s="31">
        <v>28.660599999999999</v>
      </c>
      <c r="AC25" s="31">
        <v>0</v>
      </c>
      <c r="AD25" s="31"/>
      <c r="AE25" s="31">
        <f t="shared" ref="AE25" si="25">R25*G25</f>
        <v>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1:54" x14ac:dyDescent="0.25">
      <c r="A26" s="14" t="s">
        <v>66</v>
      </c>
      <c r="B26" s="1" t="s">
        <v>39</v>
      </c>
      <c r="C26" s="1">
        <v>-8.9999999999999993E-3</v>
      </c>
      <c r="D26" s="1">
        <v>8.9999999999999993E-3</v>
      </c>
      <c r="E26" s="1"/>
      <c r="F26" s="15"/>
      <c r="G26" s="6">
        <v>1</v>
      </c>
      <c r="H26" s="1">
        <v>120</v>
      </c>
      <c r="I26" s="1">
        <v>8785204</v>
      </c>
      <c r="J26" s="1"/>
      <c r="K26" s="1">
        <f t="shared" si="24"/>
        <v>0</v>
      </c>
      <c r="L26" s="1"/>
      <c r="M26" s="1"/>
      <c r="N26" s="21">
        <v>420</v>
      </c>
      <c r="O26" s="18">
        <v>83.280999999999992</v>
      </c>
      <c r="P26" s="43">
        <f>VLOOKUP(A26,[1]Sheet!$A:$R,18,0)</f>
        <v>100</v>
      </c>
      <c r="Q26" s="1">
        <f t="shared" si="3"/>
        <v>0</v>
      </c>
      <c r="R26" s="23">
        <v>100</v>
      </c>
      <c r="S26" s="5">
        <f>R26</f>
        <v>100</v>
      </c>
      <c r="T26" s="5"/>
      <c r="U26" s="1"/>
      <c r="V26" s="1" t="e">
        <f t="shared" si="5"/>
        <v>#DIV/0!</v>
      </c>
      <c r="W26" s="1" t="e">
        <f t="shared" si="6"/>
        <v>#DIV/0!</v>
      </c>
      <c r="X26" s="1">
        <v>25.163599999999999</v>
      </c>
      <c r="Y26" s="1">
        <v>27.407</v>
      </c>
      <c r="Z26" s="1">
        <v>48.648400000000002</v>
      </c>
      <c r="AA26" s="1">
        <v>0</v>
      </c>
      <c r="AB26" s="1">
        <v>0</v>
      </c>
      <c r="AC26" s="1">
        <v>0</v>
      </c>
      <c r="AD26" s="1"/>
      <c r="AE26" s="1">
        <f>S26*G26</f>
        <v>100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54" ht="15.75" thickBot="1" x14ac:dyDescent="0.3">
      <c r="A27" s="40" t="s">
        <v>49</v>
      </c>
      <c r="B27" s="28" t="s">
        <v>39</v>
      </c>
      <c r="C27" s="28"/>
      <c r="D27" s="28">
        <v>414.65</v>
      </c>
      <c r="E27" s="28"/>
      <c r="F27" s="29">
        <v>414.65</v>
      </c>
      <c r="G27" s="30">
        <v>0</v>
      </c>
      <c r="H27" s="31"/>
      <c r="I27" s="34" t="s">
        <v>79</v>
      </c>
      <c r="J27" s="31"/>
      <c r="K27" s="31">
        <f t="shared" si="2"/>
        <v>0</v>
      </c>
      <c r="L27" s="31"/>
      <c r="M27" s="31"/>
      <c r="N27" s="31"/>
      <c r="O27" s="32"/>
      <c r="P27" s="32"/>
      <c r="Q27" s="31">
        <f t="shared" si="3"/>
        <v>0</v>
      </c>
      <c r="R27" s="33"/>
      <c r="S27" s="33"/>
      <c r="T27" s="33"/>
      <c r="U27" s="31"/>
      <c r="V27" s="31" t="e">
        <f t="shared" si="5"/>
        <v>#DIV/0!</v>
      </c>
      <c r="W27" s="31" t="e">
        <f t="shared" si="6"/>
        <v>#DIV/0!</v>
      </c>
      <c r="X27" s="31">
        <v>0</v>
      </c>
      <c r="Y27" s="31">
        <v>0</v>
      </c>
      <c r="Z27" s="31">
        <v>0</v>
      </c>
      <c r="AA27" s="31">
        <v>0</v>
      </c>
      <c r="AB27" s="31">
        <v>0</v>
      </c>
      <c r="AC27" s="31">
        <v>0</v>
      </c>
      <c r="AD27" s="31"/>
      <c r="AE27" s="31">
        <f t="shared" ref="AE27:AE48" si="26">R27*G27</f>
        <v>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1:54" x14ac:dyDescent="0.25">
      <c r="A28" s="9" t="s">
        <v>55</v>
      </c>
      <c r="B28" s="1" t="s">
        <v>33</v>
      </c>
      <c r="C28" s="1"/>
      <c r="D28" s="25">
        <v>240</v>
      </c>
      <c r="E28" s="1"/>
      <c r="F28" s="1">
        <v>240</v>
      </c>
      <c r="G28" s="6">
        <v>0.2</v>
      </c>
      <c r="H28" s="1">
        <v>120</v>
      </c>
      <c r="I28" s="1">
        <v>99876550</v>
      </c>
      <c r="J28" s="1"/>
      <c r="K28" s="1">
        <f t="shared" ref="K28:K29" si="27">E28-J28</f>
        <v>0</v>
      </c>
      <c r="L28" s="1"/>
      <c r="M28" s="1"/>
      <c r="N28" s="24">
        <v>120</v>
      </c>
      <c r="O28" s="18">
        <v>0</v>
      </c>
      <c r="P28" s="18">
        <f>VLOOKUP(A28,[1]Sheet!$A:$R,18,0)</f>
        <v>0</v>
      </c>
      <c r="Q28" s="1">
        <f t="shared" si="3"/>
        <v>0</v>
      </c>
      <c r="R28" s="5"/>
      <c r="S28" s="5">
        <f t="shared" ref="S28:S37" si="28">R28</f>
        <v>0</v>
      </c>
      <c r="T28" s="5"/>
      <c r="U28" s="1"/>
      <c r="V28" s="1" t="e">
        <f t="shared" si="5"/>
        <v>#DIV/0!</v>
      </c>
      <c r="W28" s="1" t="e">
        <f t="shared" si="6"/>
        <v>#DIV/0!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42" t="s">
        <v>36</v>
      </c>
      <c r="AE28" s="1">
        <f t="shared" ref="AE28:AE38" si="29">S28*G28</f>
        <v>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1:54" x14ac:dyDescent="0.25">
      <c r="A29" s="9" t="s">
        <v>56</v>
      </c>
      <c r="B29" s="1" t="s">
        <v>33</v>
      </c>
      <c r="C29" s="1"/>
      <c r="D29" s="25">
        <v>228</v>
      </c>
      <c r="E29" s="1"/>
      <c r="F29" s="1">
        <v>228</v>
      </c>
      <c r="G29" s="6">
        <v>0.2</v>
      </c>
      <c r="H29" s="1">
        <v>120</v>
      </c>
      <c r="I29" s="1">
        <v>99876543</v>
      </c>
      <c r="J29" s="1"/>
      <c r="K29" s="1">
        <f t="shared" si="27"/>
        <v>0</v>
      </c>
      <c r="L29" s="1"/>
      <c r="M29" s="1"/>
      <c r="N29" s="24">
        <v>120</v>
      </c>
      <c r="O29" s="18">
        <v>0</v>
      </c>
      <c r="P29" s="18">
        <f>VLOOKUP(A29,[1]Sheet!$A:$R,18,0)</f>
        <v>0</v>
      </c>
      <c r="Q29" s="1">
        <f t="shared" si="3"/>
        <v>0</v>
      </c>
      <c r="R29" s="5"/>
      <c r="S29" s="5">
        <f t="shared" si="28"/>
        <v>0</v>
      </c>
      <c r="T29" s="5"/>
      <c r="U29" s="1"/>
      <c r="V29" s="1" t="e">
        <f t="shared" si="5"/>
        <v>#DIV/0!</v>
      </c>
      <c r="W29" s="1" t="e">
        <f t="shared" si="6"/>
        <v>#DIV/0!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42" t="s">
        <v>36</v>
      </c>
      <c r="AE29" s="1">
        <f t="shared" si="29"/>
        <v>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1:54" x14ac:dyDescent="0.25">
      <c r="A30" s="1" t="s">
        <v>58</v>
      </c>
      <c r="B30" s="1" t="s">
        <v>39</v>
      </c>
      <c r="C30" s="1">
        <v>128.41900000000001</v>
      </c>
      <c r="D30" s="1">
        <v>805.46400000000006</v>
      </c>
      <c r="E30" s="1">
        <v>130.154</v>
      </c>
      <c r="F30" s="1">
        <v>803.72900000000004</v>
      </c>
      <c r="G30" s="6">
        <v>1</v>
      </c>
      <c r="H30" s="1">
        <v>120</v>
      </c>
      <c r="I30" s="1">
        <v>6159901</v>
      </c>
      <c r="J30" s="1">
        <v>178</v>
      </c>
      <c r="K30" s="1">
        <f t="shared" si="2"/>
        <v>-47.846000000000004</v>
      </c>
      <c r="L30" s="1"/>
      <c r="M30" s="1"/>
      <c r="N30" s="21">
        <v>700</v>
      </c>
      <c r="O30" s="18">
        <v>0</v>
      </c>
      <c r="P30" s="18">
        <f>VLOOKUP(A30,[1]Sheet!$A:$R,18,0)</f>
        <v>0</v>
      </c>
      <c r="Q30" s="1">
        <f t="shared" si="3"/>
        <v>26.030799999999999</v>
      </c>
      <c r="R30" s="5"/>
      <c r="S30" s="5">
        <f t="shared" si="28"/>
        <v>0</v>
      </c>
      <c r="T30" s="5"/>
      <c r="U30" s="1"/>
      <c r="V30" s="1">
        <f t="shared" si="5"/>
        <v>30.876077569648267</v>
      </c>
      <c r="W30" s="1">
        <f t="shared" si="6"/>
        <v>30.876077569648267</v>
      </c>
      <c r="X30" s="1">
        <v>38.788200000000003</v>
      </c>
      <c r="Y30" s="1">
        <v>50.460599999999999</v>
      </c>
      <c r="Z30" s="1">
        <v>62.215400000000002</v>
      </c>
      <c r="AA30" s="1">
        <v>39.2408</v>
      </c>
      <c r="AB30" s="1">
        <v>67.406400000000005</v>
      </c>
      <c r="AC30" s="1">
        <v>65.572800000000001</v>
      </c>
      <c r="AD30" s="1"/>
      <c r="AE30" s="1">
        <f t="shared" si="29"/>
        <v>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1:54" x14ac:dyDescent="0.25">
      <c r="A31" s="1" t="s">
        <v>61</v>
      </c>
      <c r="B31" s="1" t="s">
        <v>39</v>
      </c>
      <c r="C31" s="1"/>
      <c r="D31" s="26"/>
      <c r="E31" s="1"/>
      <c r="F31" s="1"/>
      <c r="G31" s="6">
        <v>1</v>
      </c>
      <c r="H31" s="1">
        <v>120</v>
      </c>
      <c r="I31" s="1">
        <v>6159949</v>
      </c>
      <c r="J31" s="1"/>
      <c r="K31" s="1">
        <f t="shared" ref="K31:K48" si="30">E31-J31</f>
        <v>0</v>
      </c>
      <c r="L31" s="1"/>
      <c r="M31" s="1"/>
      <c r="N31" s="24">
        <v>40</v>
      </c>
      <c r="O31" s="18">
        <v>20</v>
      </c>
      <c r="P31" s="18">
        <f>VLOOKUP(A31,[1]Sheet!$A:$R,18,0)</f>
        <v>0</v>
      </c>
      <c r="Q31" s="1">
        <f t="shared" si="3"/>
        <v>0</v>
      </c>
      <c r="R31" s="23">
        <v>40</v>
      </c>
      <c r="S31" s="5">
        <f t="shared" si="28"/>
        <v>40</v>
      </c>
      <c r="T31" s="5"/>
      <c r="U31" s="1"/>
      <c r="V31" s="1" t="e">
        <f t="shared" si="5"/>
        <v>#DIV/0!</v>
      </c>
      <c r="W31" s="1" t="e">
        <f t="shared" si="6"/>
        <v>#DIV/0!</v>
      </c>
      <c r="X31" s="1">
        <v>2.5324</v>
      </c>
      <c r="Y31" s="1">
        <v>2.5184000000000002</v>
      </c>
      <c r="Z31" s="1">
        <v>4.4762000000000004</v>
      </c>
      <c r="AA31" s="1">
        <v>2.6194000000000002</v>
      </c>
      <c r="AB31" s="1">
        <v>5.2358000000000002</v>
      </c>
      <c r="AC31" s="1">
        <v>3.903</v>
      </c>
      <c r="AD31" s="10" t="s">
        <v>80</v>
      </c>
      <c r="AE31" s="1">
        <f t="shared" si="29"/>
        <v>40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1:54" x14ac:dyDescent="0.25">
      <c r="A32" s="1" t="s">
        <v>62</v>
      </c>
      <c r="B32" s="1" t="s">
        <v>33</v>
      </c>
      <c r="C32" s="1">
        <v>368</v>
      </c>
      <c r="D32" s="1">
        <v>104</v>
      </c>
      <c r="E32" s="1">
        <v>249</v>
      </c>
      <c r="F32" s="1">
        <v>223</v>
      </c>
      <c r="G32" s="6">
        <v>0.2</v>
      </c>
      <c r="H32" s="1">
        <v>120</v>
      </c>
      <c r="I32" s="1">
        <v>9877076</v>
      </c>
      <c r="J32" s="1">
        <v>246</v>
      </c>
      <c r="K32" s="1">
        <f t="shared" si="30"/>
        <v>3</v>
      </c>
      <c r="L32" s="1"/>
      <c r="M32" s="1"/>
      <c r="N32" s="21">
        <v>100</v>
      </c>
      <c r="O32" s="18">
        <v>332</v>
      </c>
      <c r="P32" s="18">
        <f>VLOOKUP(A32,[1]Sheet!$A:$R,18,0)</f>
        <v>0</v>
      </c>
      <c r="Q32" s="1">
        <f t="shared" si="3"/>
        <v>49.8</v>
      </c>
      <c r="R32" s="5">
        <f t="shared" ref="R32:R34" si="31">20*Q32-O32-F32</f>
        <v>441</v>
      </c>
      <c r="S32" s="5">
        <v>600</v>
      </c>
      <c r="T32" s="5"/>
      <c r="U32" s="1"/>
      <c r="V32" s="1">
        <f t="shared" si="5"/>
        <v>20</v>
      </c>
      <c r="W32" s="1">
        <f t="shared" si="6"/>
        <v>11.144578313253012</v>
      </c>
      <c r="X32" s="1">
        <v>40</v>
      </c>
      <c r="Y32" s="1">
        <v>33.200000000000003</v>
      </c>
      <c r="Z32" s="1">
        <v>8.8000000000000007</v>
      </c>
      <c r="AA32" s="1">
        <v>44.8</v>
      </c>
      <c r="AB32" s="1">
        <v>54.2</v>
      </c>
      <c r="AC32" s="1">
        <v>65.400000000000006</v>
      </c>
      <c r="AD32" s="1"/>
      <c r="AE32" s="1">
        <f t="shared" si="29"/>
        <v>120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4" x14ac:dyDescent="0.25">
      <c r="A33" s="1" t="s">
        <v>63</v>
      </c>
      <c r="B33" s="1" t="s">
        <v>33</v>
      </c>
      <c r="C33" s="1"/>
      <c r="D33" s="1">
        <v>152</v>
      </c>
      <c r="E33" s="1"/>
      <c r="F33" s="1">
        <v>152</v>
      </c>
      <c r="G33" s="6">
        <v>0.1</v>
      </c>
      <c r="H33" s="1">
        <v>60</v>
      </c>
      <c r="I33" s="1">
        <v>8444170</v>
      </c>
      <c r="J33" s="1"/>
      <c r="K33" s="1">
        <f t="shared" ref="K33" si="32">E33-J33</f>
        <v>0</v>
      </c>
      <c r="L33" s="1"/>
      <c r="M33" s="1"/>
      <c r="N33" s="21">
        <v>150</v>
      </c>
      <c r="O33" s="18">
        <v>0</v>
      </c>
      <c r="P33" s="18">
        <f>VLOOKUP(A33,[1]Sheet!$A:$R,18,0)</f>
        <v>0</v>
      </c>
      <c r="Q33" s="1">
        <f t="shared" si="3"/>
        <v>0</v>
      </c>
      <c r="R33" s="5"/>
      <c r="S33" s="5">
        <v>200</v>
      </c>
      <c r="T33" s="5">
        <v>300</v>
      </c>
      <c r="U33" s="1"/>
      <c r="V33" s="1" t="e">
        <f t="shared" si="5"/>
        <v>#DIV/0!</v>
      </c>
      <c r="W33" s="1" t="e">
        <f t="shared" si="6"/>
        <v>#DIV/0!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42" t="s">
        <v>36</v>
      </c>
      <c r="AE33" s="1">
        <f t="shared" si="29"/>
        <v>20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1:54" x14ac:dyDescent="0.25">
      <c r="A34" s="1" t="s">
        <v>64</v>
      </c>
      <c r="B34" s="1" t="s">
        <v>33</v>
      </c>
      <c r="C34" s="1">
        <v>193</v>
      </c>
      <c r="D34" s="1"/>
      <c r="E34" s="1">
        <v>132</v>
      </c>
      <c r="F34" s="1">
        <v>46</v>
      </c>
      <c r="G34" s="6">
        <v>0.14000000000000001</v>
      </c>
      <c r="H34" s="1">
        <v>180</v>
      </c>
      <c r="I34" s="1">
        <v>9988391</v>
      </c>
      <c r="J34" s="1">
        <v>129</v>
      </c>
      <c r="K34" s="1">
        <f t="shared" si="30"/>
        <v>3</v>
      </c>
      <c r="L34" s="1"/>
      <c r="M34" s="1"/>
      <c r="N34" s="21">
        <v>0</v>
      </c>
      <c r="O34" s="18">
        <v>179</v>
      </c>
      <c r="P34" s="18">
        <f>VLOOKUP(A34,[1]Sheet!$A:$R,18,0)</f>
        <v>0</v>
      </c>
      <c r="Q34" s="1">
        <f t="shared" si="3"/>
        <v>26.4</v>
      </c>
      <c r="R34" s="5">
        <f t="shared" si="31"/>
        <v>303</v>
      </c>
      <c r="S34" s="5">
        <v>350</v>
      </c>
      <c r="T34" s="5"/>
      <c r="U34" s="1"/>
      <c r="V34" s="1">
        <f t="shared" si="5"/>
        <v>20</v>
      </c>
      <c r="W34" s="1">
        <f t="shared" si="6"/>
        <v>8.5227272727272734</v>
      </c>
      <c r="X34" s="1">
        <v>18.600000000000001</v>
      </c>
      <c r="Y34" s="1">
        <v>8.4</v>
      </c>
      <c r="Z34" s="1">
        <v>24.2</v>
      </c>
      <c r="AA34" s="1">
        <v>28.6</v>
      </c>
      <c r="AB34" s="1">
        <v>25.6</v>
      </c>
      <c r="AC34" s="1">
        <v>51.4</v>
      </c>
      <c r="AD34" s="1"/>
      <c r="AE34" s="1">
        <f t="shared" si="29"/>
        <v>49.000000000000007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1:54" x14ac:dyDescent="0.25">
      <c r="A35" s="9" t="s">
        <v>65</v>
      </c>
      <c r="B35" s="1" t="s">
        <v>39</v>
      </c>
      <c r="C35" s="1"/>
      <c r="D35" s="1">
        <v>51.985999999999997</v>
      </c>
      <c r="E35" s="1"/>
      <c r="F35" s="1">
        <v>51.985999999999997</v>
      </c>
      <c r="G35" s="6">
        <v>1</v>
      </c>
      <c r="H35" s="1">
        <v>120</v>
      </c>
      <c r="I35" s="1">
        <v>8785228</v>
      </c>
      <c r="J35" s="1"/>
      <c r="K35" s="1">
        <f t="shared" ref="K35:K37" si="33">E35-J35</f>
        <v>0</v>
      </c>
      <c r="L35" s="1"/>
      <c r="M35" s="1"/>
      <c r="N35" s="21">
        <v>50</v>
      </c>
      <c r="O35" s="18">
        <v>0</v>
      </c>
      <c r="P35" s="18">
        <f>VLOOKUP(A35,[1]Sheet!$A:$R,18,0)</f>
        <v>0</v>
      </c>
      <c r="Q35" s="1">
        <f t="shared" si="3"/>
        <v>0</v>
      </c>
      <c r="R35" s="5"/>
      <c r="S35" s="5">
        <f t="shared" si="28"/>
        <v>0</v>
      </c>
      <c r="T35" s="5"/>
      <c r="U35" s="1"/>
      <c r="V35" s="1" t="e">
        <f t="shared" si="5"/>
        <v>#DIV/0!</v>
      </c>
      <c r="W35" s="1" t="e">
        <f t="shared" si="6"/>
        <v>#DIV/0!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42" t="s">
        <v>36</v>
      </c>
      <c r="AE35" s="1">
        <f t="shared" si="29"/>
        <v>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1:54" x14ac:dyDescent="0.25">
      <c r="A36" s="9" t="s">
        <v>67</v>
      </c>
      <c r="B36" s="1" t="s">
        <v>39</v>
      </c>
      <c r="C36" s="1"/>
      <c r="D36" s="1">
        <v>47.781999999999996</v>
      </c>
      <c r="E36" s="1"/>
      <c r="F36" s="1">
        <v>47.781999999999996</v>
      </c>
      <c r="G36" s="6">
        <v>1</v>
      </c>
      <c r="H36" s="1">
        <v>120</v>
      </c>
      <c r="I36" s="1">
        <v>8785211</v>
      </c>
      <c r="J36" s="1"/>
      <c r="K36" s="1">
        <f t="shared" si="33"/>
        <v>0</v>
      </c>
      <c r="L36" s="1"/>
      <c r="M36" s="1"/>
      <c r="N36" s="21">
        <v>50</v>
      </c>
      <c r="O36" s="18">
        <v>0</v>
      </c>
      <c r="P36" s="18">
        <f>VLOOKUP(A36,[1]Sheet!$A:$R,18,0)</f>
        <v>0</v>
      </c>
      <c r="Q36" s="1">
        <f t="shared" si="3"/>
        <v>0</v>
      </c>
      <c r="R36" s="5"/>
      <c r="S36" s="5">
        <f t="shared" si="28"/>
        <v>0</v>
      </c>
      <c r="T36" s="5"/>
      <c r="U36" s="1"/>
      <c r="V36" s="1" t="e">
        <f t="shared" si="5"/>
        <v>#DIV/0!</v>
      </c>
      <c r="W36" s="1" t="e">
        <f t="shared" si="6"/>
        <v>#DIV/0!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42" t="s">
        <v>36</v>
      </c>
      <c r="AE36" s="1">
        <f t="shared" si="29"/>
        <v>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1:54" ht="15.75" thickBot="1" x14ac:dyDescent="0.3">
      <c r="A37" s="9" t="s">
        <v>68</v>
      </c>
      <c r="B37" s="1" t="s">
        <v>39</v>
      </c>
      <c r="C37" s="1"/>
      <c r="D37" s="1">
        <v>47.832000000000001</v>
      </c>
      <c r="E37" s="1"/>
      <c r="F37" s="1">
        <v>47.832000000000001</v>
      </c>
      <c r="G37" s="6">
        <v>1</v>
      </c>
      <c r="H37" s="1">
        <v>120</v>
      </c>
      <c r="I37" s="1">
        <v>8785198</v>
      </c>
      <c r="J37" s="1"/>
      <c r="K37" s="1">
        <f t="shared" si="33"/>
        <v>0</v>
      </c>
      <c r="L37" s="1"/>
      <c r="M37" s="1"/>
      <c r="N37" s="21">
        <v>50</v>
      </c>
      <c r="O37" s="18">
        <v>0</v>
      </c>
      <c r="P37" s="18">
        <f>VLOOKUP(A37,[1]Sheet!$A:$R,18,0)</f>
        <v>0</v>
      </c>
      <c r="Q37" s="1">
        <f t="shared" si="3"/>
        <v>0</v>
      </c>
      <c r="R37" s="5"/>
      <c r="S37" s="5">
        <f t="shared" si="28"/>
        <v>0</v>
      </c>
      <c r="T37" s="5"/>
      <c r="U37" s="1"/>
      <c r="V37" s="1" t="e">
        <f t="shared" si="5"/>
        <v>#DIV/0!</v>
      </c>
      <c r="W37" s="1" t="e">
        <f t="shared" si="6"/>
        <v>#DIV/0!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42" t="s">
        <v>36</v>
      </c>
      <c r="AE37" s="1">
        <f t="shared" si="29"/>
        <v>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1:54" x14ac:dyDescent="0.25">
      <c r="A38" s="11" t="s">
        <v>69</v>
      </c>
      <c r="B38" s="12" t="s">
        <v>39</v>
      </c>
      <c r="C38" s="12"/>
      <c r="D38" s="12">
        <v>125.24</v>
      </c>
      <c r="E38" s="12"/>
      <c r="F38" s="13">
        <v>125.24</v>
      </c>
      <c r="G38" s="6">
        <v>1</v>
      </c>
      <c r="H38" s="1">
        <v>180</v>
      </c>
      <c r="I38" s="1">
        <v>2700001</v>
      </c>
      <c r="J38" s="1"/>
      <c r="K38" s="1">
        <f t="shared" si="30"/>
        <v>0</v>
      </c>
      <c r="L38" s="1"/>
      <c r="M38" s="1"/>
      <c r="N38" s="21"/>
      <c r="O38" s="18"/>
      <c r="P38" s="43">
        <f>VLOOKUP(A38,[1]Sheet!$A:$R,18,0)</f>
        <v>100</v>
      </c>
      <c r="Q38" s="1">
        <f t="shared" si="3"/>
        <v>0</v>
      </c>
      <c r="R38" s="5">
        <f>20*(Q38+Q39)-O38-O39-F38-F39</f>
        <v>172.459</v>
      </c>
      <c r="S38" s="5">
        <v>100</v>
      </c>
      <c r="T38" s="5"/>
      <c r="U38" s="1"/>
      <c r="V38" s="1" t="e">
        <f t="shared" si="5"/>
        <v>#DIV/0!</v>
      </c>
      <c r="W38" s="1" t="e">
        <f t="shared" si="6"/>
        <v>#DIV/0!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/>
      <c r="AE38" s="1">
        <f t="shared" si="29"/>
        <v>100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1:54" ht="15.75" thickBot="1" x14ac:dyDescent="0.3">
      <c r="A39" s="27" t="s">
        <v>60</v>
      </c>
      <c r="B39" s="28" t="s">
        <v>39</v>
      </c>
      <c r="C39" s="28">
        <v>85.335999999999999</v>
      </c>
      <c r="D39" s="28"/>
      <c r="E39" s="28">
        <v>78.242000000000004</v>
      </c>
      <c r="F39" s="29">
        <v>4.3289999999999997</v>
      </c>
      <c r="G39" s="30">
        <v>0</v>
      </c>
      <c r="H39" s="31">
        <v>180</v>
      </c>
      <c r="I39" s="34" t="s">
        <v>51</v>
      </c>
      <c r="J39" s="31">
        <v>75.8</v>
      </c>
      <c r="K39" s="31">
        <f t="shared" si="30"/>
        <v>2.4420000000000073</v>
      </c>
      <c r="L39" s="31"/>
      <c r="M39" s="31"/>
      <c r="N39" s="31">
        <v>120</v>
      </c>
      <c r="O39" s="32">
        <v>10.94000000000001</v>
      </c>
      <c r="P39" s="32"/>
      <c r="Q39" s="31">
        <f t="shared" si="3"/>
        <v>15.648400000000001</v>
      </c>
      <c r="R39" s="33"/>
      <c r="S39" s="33"/>
      <c r="T39" s="33"/>
      <c r="U39" s="31"/>
      <c r="V39" s="31">
        <f t="shared" si="5"/>
        <v>0.97575470974668388</v>
      </c>
      <c r="W39" s="31">
        <f t="shared" si="6"/>
        <v>0.97575470974668388</v>
      </c>
      <c r="X39" s="31">
        <v>10.813800000000001</v>
      </c>
      <c r="Y39" s="31">
        <v>11.841200000000001</v>
      </c>
      <c r="Z39" s="31">
        <v>9.9011999999999993</v>
      </c>
      <c r="AA39" s="31">
        <v>14.116</v>
      </c>
      <c r="AB39" s="31">
        <v>35.120600000000003</v>
      </c>
      <c r="AC39" s="31">
        <v>33.045000000000002</v>
      </c>
      <c r="AD39" s="34"/>
      <c r="AE39" s="31">
        <f t="shared" ref="AE39" si="34">R39*G39</f>
        <v>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1:54" x14ac:dyDescent="0.25">
      <c r="A40" s="1" t="s">
        <v>70</v>
      </c>
      <c r="B40" s="1" t="s">
        <v>33</v>
      </c>
      <c r="C40" s="1">
        <v>589</v>
      </c>
      <c r="D40" s="1"/>
      <c r="E40" s="1">
        <v>451</v>
      </c>
      <c r="F40" s="1">
        <v>135</v>
      </c>
      <c r="G40" s="6">
        <v>0.1</v>
      </c>
      <c r="H40" s="1">
        <v>60</v>
      </c>
      <c r="I40" s="1">
        <v>8444187</v>
      </c>
      <c r="J40" s="1">
        <v>446</v>
      </c>
      <c r="K40" s="1">
        <f t="shared" si="30"/>
        <v>5</v>
      </c>
      <c r="L40" s="1"/>
      <c r="M40" s="1"/>
      <c r="N40" s="21">
        <v>0</v>
      </c>
      <c r="O40" s="18">
        <v>0</v>
      </c>
      <c r="P40" s="18">
        <f>VLOOKUP(A40,[1]Sheet!$A:$R,18,0)</f>
        <v>0</v>
      </c>
      <c r="Q40" s="1">
        <f t="shared" si="3"/>
        <v>90.2</v>
      </c>
      <c r="R40" s="5">
        <f>15*Q40-O40-F40</f>
        <v>1218</v>
      </c>
      <c r="S40" s="5">
        <v>1500</v>
      </c>
      <c r="T40" s="5"/>
      <c r="U40" s="1"/>
      <c r="V40" s="1">
        <f t="shared" si="5"/>
        <v>15</v>
      </c>
      <c r="W40" s="1">
        <f t="shared" si="6"/>
        <v>1.4966740576496673</v>
      </c>
      <c r="X40" s="1">
        <v>2</v>
      </c>
      <c r="Y40" s="1">
        <v>0</v>
      </c>
      <c r="Z40" s="1">
        <v>0</v>
      </c>
      <c r="AA40" s="1">
        <v>39.4</v>
      </c>
      <c r="AB40" s="1">
        <v>66.400000000000006</v>
      </c>
      <c r="AC40" s="1">
        <v>60.2</v>
      </c>
      <c r="AD40" s="1"/>
      <c r="AE40" s="1">
        <f t="shared" ref="AE40:AE43" si="35">S40*G40</f>
        <v>150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1:54" x14ac:dyDescent="0.25">
      <c r="A41" s="9" t="s">
        <v>71</v>
      </c>
      <c r="B41" s="1" t="s">
        <v>33</v>
      </c>
      <c r="C41" s="1"/>
      <c r="D41" s="1">
        <v>462</v>
      </c>
      <c r="E41" s="1"/>
      <c r="F41" s="1">
        <v>462</v>
      </c>
      <c r="G41" s="6">
        <v>0.1</v>
      </c>
      <c r="H41" s="1">
        <v>90</v>
      </c>
      <c r="I41" s="1">
        <v>8444194</v>
      </c>
      <c r="J41" s="1"/>
      <c r="K41" s="1">
        <f t="shared" ref="K41" si="36">E41-J41</f>
        <v>0</v>
      </c>
      <c r="L41" s="1"/>
      <c r="M41" s="1"/>
      <c r="N41" s="21">
        <v>400</v>
      </c>
      <c r="O41" s="18">
        <v>0</v>
      </c>
      <c r="P41" s="18">
        <f>VLOOKUP(A41,[1]Sheet!$A:$R,18,0)</f>
        <v>0</v>
      </c>
      <c r="Q41" s="1">
        <f t="shared" si="3"/>
        <v>0</v>
      </c>
      <c r="R41" s="5"/>
      <c r="S41" s="5">
        <f t="shared" ref="S41:S42" si="37">R41</f>
        <v>0</v>
      </c>
      <c r="T41" s="5"/>
      <c r="U41" s="1"/>
      <c r="V41" s="1" t="e">
        <f t="shared" si="5"/>
        <v>#DIV/0!</v>
      </c>
      <c r="W41" s="1" t="e">
        <f t="shared" si="6"/>
        <v>#DIV/0!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42" t="s">
        <v>36</v>
      </c>
      <c r="AE41" s="1">
        <f t="shared" si="35"/>
        <v>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1:54" ht="15.75" thickBot="1" x14ac:dyDescent="0.3">
      <c r="A42" s="1" t="s">
        <v>72</v>
      </c>
      <c r="B42" s="1" t="s">
        <v>33</v>
      </c>
      <c r="C42" s="1"/>
      <c r="D42" s="1">
        <v>306</v>
      </c>
      <c r="E42" s="1"/>
      <c r="F42" s="1">
        <v>306</v>
      </c>
      <c r="G42" s="6">
        <v>0.2</v>
      </c>
      <c r="H42" s="1">
        <v>120</v>
      </c>
      <c r="I42" s="1">
        <v>783798</v>
      </c>
      <c r="J42" s="1"/>
      <c r="K42" s="1">
        <f t="shared" si="30"/>
        <v>0</v>
      </c>
      <c r="L42" s="1"/>
      <c r="M42" s="1"/>
      <c r="N42" s="21">
        <v>300</v>
      </c>
      <c r="O42" s="18">
        <v>0</v>
      </c>
      <c r="P42" s="18">
        <f>VLOOKUP(A42,[1]Sheet!$A:$R,18,0)</f>
        <v>0</v>
      </c>
      <c r="Q42" s="1">
        <f t="shared" si="3"/>
        <v>0</v>
      </c>
      <c r="R42" s="5"/>
      <c r="S42" s="5">
        <f t="shared" si="37"/>
        <v>0</v>
      </c>
      <c r="T42" s="5"/>
      <c r="U42" s="1"/>
      <c r="V42" s="1" t="e">
        <f t="shared" si="5"/>
        <v>#DIV/0!</v>
      </c>
      <c r="W42" s="1" t="e">
        <f t="shared" si="6"/>
        <v>#DIV/0!</v>
      </c>
      <c r="X42" s="1">
        <v>0</v>
      </c>
      <c r="Y42" s="1">
        <v>5.2</v>
      </c>
      <c r="Z42" s="1">
        <v>16.399999999999999</v>
      </c>
      <c r="AA42" s="1">
        <v>13.4</v>
      </c>
      <c r="AB42" s="1">
        <v>24.8</v>
      </c>
      <c r="AC42" s="1">
        <v>33.4</v>
      </c>
      <c r="AD42" s="1"/>
      <c r="AE42" s="1">
        <f t="shared" si="35"/>
        <v>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4" x14ac:dyDescent="0.25">
      <c r="A43" s="11" t="s">
        <v>73</v>
      </c>
      <c r="B43" s="12" t="s">
        <v>39</v>
      </c>
      <c r="C43" s="12">
        <v>433.61399999999998</v>
      </c>
      <c r="D43" s="12"/>
      <c r="E43" s="12">
        <v>275.29399999999998</v>
      </c>
      <c r="F43" s="13">
        <v>158.32</v>
      </c>
      <c r="G43" s="6">
        <v>1</v>
      </c>
      <c r="H43" s="1">
        <v>120</v>
      </c>
      <c r="I43" s="1">
        <v>783811</v>
      </c>
      <c r="J43" s="1">
        <v>263.2</v>
      </c>
      <c r="K43" s="1">
        <f t="shared" si="30"/>
        <v>12.093999999999994</v>
      </c>
      <c r="L43" s="1"/>
      <c r="M43" s="1"/>
      <c r="N43" s="21">
        <v>0</v>
      </c>
      <c r="O43" s="18">
        <v>0</v>
      </c>
      <c r="P43" s="43">
        <f>VLOOKUP(A43,[1]Sheet!$A:$R,18,0)</f>
        <v>500</v>
      </c>
      <c r="Q43" s="1">
        <f t="shared" si="3"/>
        <v>55.058799999999998</v>
      </c>
      <c r="R43" s="5">
        <f>18*(Q43+Q44)-O43-O44-F43-F44</f>
        <v>832.73839999999996</v>
      </c>
      <c r="S43" s="5">
        <v>400</v>
      </c>
      <c r="T43" s="5"/>
      <c r="U43" s="1"/>
      <c r="V43" s="1">
        <f t="shared" si="5"/>
        <v>18</v>
      </c>
      <c r="W43" s="1">
        <f t="shared" si="6"/>
        <v>2.8754713143039803</v>
      </c>
      <c r="X43" s="1">
        <v>4.2776000000000014</v>
      </c>
      <c r="Y43" s="1">
        <v>0</v>
      </c>
      <c r="Z43" s="1">
        <v>5.8255999999999997</v>
      </c>
      <c r="AA43" s="1">
        <v>0</v>
      </c>
      <c r="AB43" s="1">
        <v>0</v>
      </c>
      <c r="AC43" s="1">
        <v>0</v>
      </c>
      <c r="AD43" s="1"/>
      <c r="AE43" s="1">
        <f t="shared" si="35"/>
        <v>400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1:54" ht="15.75" thickBot="1" x14ac:dyDescent="0.3">
      <c r="A44" s="27" t="s">
        <v>74</v>
      </c>
      <c r="B44" s="28" t="s">
        <v>39</v>
      </c>
      <c r="C44" s="28"/>
      <c r="D44" s="28"/>
      <c r="E44" s="28"/>
      <c r="F44" s="29"/>
      <c r="G44" s="30">
        <v>0</v>
      </c>
      <c r="H44" s="31"/>
      <c r="I44" s="31" t="s">
        <v>51</v>
      </c>
      <c r="J44" s="31"/>
      <c r="K44" s="31">
        <f t="shared" si="30"/>
        <v>0</v>
      </c>
      <c r="L44" s="31"/>
      <c r="M44" s="31"/>
      <c r="N44" s="31"/>
      <c r="O44" s="32"/>
      <c r="P44" s="32"/>
      <c r="Q44" s="31">
        <f t="shared" si="3"/>
        <v>0</v>
      </c>
      <c r="R44" s="33"/>
      <c r="S44" s="33"/>
      <c r="T44" s="33"/>
      <c r="U44" s="31"/>
      <c r="V44" s="31" t="e">
        <f t="shared" si="5"/>
        <v>#DIV/0!</v>
      </c>
      <c r="W44" s="31" t="e">
        <f t="shared" si="6"/>
        <v>#DIV/0!</v>
      </c>
      <c r="X44" s="31">
        <v>0</v>
      </c>
      <c r="Y44" s="31">
        <v>0</v>
      </c>
      <c r="Z44" s="31">
        <v>6.7751999999999999</v>
      </c>
      <c r="AA44" s="31">
        <v>36.821399999999997</v>
      </c>
      <c r="AB44" s="31">
        <v>46.736800000000002</v>
      </c>
      <c r="AC44" s="31">
        <v>67.001999999999995</v>
      </c>
      <c r="AD44" s="31"/>
      <c r="AE44" s="31">
        <f t="shared" si="26"/>
        <v>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1:54" ht="15.75" thickBot="1" x14ac:dyDescent="0.3">
      <c r="A45" s="1" t="s">
        <v>75</v>
      </c>
      <c r="B45" s="1" t="s">
        <v>33</v>
      </c>
      <c r="C45" s="1">
        <v>64</v>
      </c>
      <c r="D45" s="1"/>
      <c r="E45" s="1">
        <v>67</v>
      </c>
      <c r="F45" s="1">
        <v>-3</v>
      </c>
      <c r="G45" s="6">
        <v>0.2</v>
      </c>
      <c r="H45" s="1">
        <v>120</v>
      </c>
      <c r="I45" s="1">
        <v>783804</v>
      </c>
      <c r="J45" s="1">
        <v>77</v>
      </c>
      <c r="K45" s="1">
        <f t="shared" si="30"/>
        <v>-10</v>
      </c>
      <c r="L45" s="1"/>
      <c r="M45" s="1"/>
      <c r="N45" s="21">
        <v>0</v>
      </c>
      <c r="O45" s="44">
        <v>468</v>
      </c>
      <c r="P45" s="18">
        <f>VLOOKUP(A45,[1]Sheet!$A:$R,18,0)</f>
        <v>0</v>
      </c>
      <c r="Q45" s="1">
        <f t="shared" si="3"/>
        <v>13.4</v>
      </c>
      <c r="R45" s="5"/>
      <c r="S45" s="45">
        <v>500</v>
      </c>
      <c r="T45" s="5"/>
      <c r="U45" s="1"/>
      <c r="V45" s="1">
        <f t="shared" si="5"/>
        <v>34.701492537313435</v>
      </c>
      <c r="W45" s="1">
        <f t="shared" si="6"/>
        <v>34.701492537313435</v>
      </c>
      <c r="X45" s="1">
        <v>26.6</v>
      </c>
      <c r="Y45" s="1">
        <v>9</v>
      </c>
      <c r="Z45" s="1">
        <v>2</v>
      </c>
      <c r="AA45" s="1">
        <v>16.600000000000001</v>
      </c>
      <c r="AB45" s="1">
        <v>28</v>
      </c>
      <c r="AC45" s="1">
        <v>29.4</v>
      </c>
      <c r="AD45" s="1" t="s">
        <v>86</v>
      </c>
      <c r="AE45" s="1">
        <f t="shared" ref="AE45:AE46" si="38">S45*G45</f>
        <v>100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1:54" x14ac:dyDescent="0.25">
      <c r="A46" s="11" t="s">
        <v>76</v>
      </c>
      <c r="B46" s="12" t="s">
        <v>39</v>
      </c>
      <c r="C46" s="12"/>
      <c r="D46" s="12"/>
      <c r="E46" s="12"/>
      <c r="F46" s="13"/>
      <c r="G46" s="6">
        <v>1</v>
      </c>
      <c r="H46" s="1">
        <v>120</v>
      </c>
      <c r="I46" s="1">
        <v>783828</v>
      </c>
      <c r="J46" s="1"/>
      <c r="K46" s="1">
        <f t="shared" si="30"/>
        <v>0</v>
      </c>
      <c r="L46" s="1"/>
      <c r="M46" s="1"/>
      <c r="N46" s="21">
        <v>900</v>
      </c>
      <c r="O46" s="44">
        <v>1300</v>
      </c>
      <c r="P46" s="18">
        <f>VLOOKUP(A46,[1]Sheet!$A:$R,18,0)</f>
        <v>0</v>
      </c>
      <c r="Q46" s="1">
        <f t="shared" si="3"/>
        <v>0</v>
      </c>
      <c r="R46" s="5"/>
      <c r="S46" s="45">
        <v>800</v>
      </c>
      <c r="T46" s="5"/>
      <c r="U46" s="1"/>
      <c r="V46" s="1" t="e">
        <f t="shared" si="5"/>
        <v>#DIV/0!</v>
      </c>
      <c r="W46" s="1" t="e">
        <f t="shared" si="6"/>
        <v>#DIV/0!</v>
      </c>
      <c r="X46" s="1">
        <v>0</v>
      </c>
      <c r="Y46" s="1">
        <v>5.5948000000000002</v>
      </c>
      <c r="Z46" s="1">
        <v>7.7907999999999999</v>
      </c>
      <c r="AA46" s="1">
        <v>0</v>
      </c>
      <c r="AB46" s="1">
        <v>0</v>
      </c>
      <c r="AC46" s="1">
        <v>0</v>
      </c>
      <c r="AD46" s="1" t="s">
        <v>86</v>
      </c>
      <c r="AE46" s="1">
        <f t="shared" si="38"/>
        <v>800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1:54" x14ac:dyDescent="0.25">
      <c r="A47" s="38" t="s">
        <v>77</v>
      </c>
      <c r="B47" s="31" t="s">
        <v>39</v>
      </c>
      <c r="C47" s="31">
        <v>97.802000000000007</v>
      </c>
      <c r="D47" s="31">
        <v>904.84799999999996</v>
      </c>
      <c r="E47" s="31">
        <v>98.006</v>
      </c>
      <c r="F47" s="39">
        <v>904.64400000000001</v>
      </c>
      <c r="G47" s="30">
        <v>0</v>
      </c>
      <c r="H47" s="31"/>
      <c r="I47" s="31" t="s">
        <v>51</v>
      </c>
      <c r="J47" s="31">
        <v>115</v>
      </c>
      <c r="K47" s="31">
        <f t="shared" si="30"/>
        <v>-16.994</v>
      </c>
      <c r="L47" s="31"/>
      <c r="M47" s="31"/>
      <c r="N47" s="31"/>
      <c r="O47" s="32"/>
      <c r="P47" s="32"/>
      <c r="Q47" s="31">
        <f t="shared" si="3"/>
        <v>19.601199999999999</v>
      </c>
      <c r="R47" s="33"/>
      <c r="S47" s="33"/>
      <c r="T47" s="33"/>
      <c r="U47" s="31"/>
      <c r="V47" s="31">
        <f t="shared" si="5"/>
        <v>46.152480460379984</v>
      </c>
      <c r="W47" s="31">
        <f t="shared" si="6"/>
        <v>46.152480460379984</v>
      </c>
      <c r="X47" s="31">
        <v>64.976399999999998</v>
      </c>
      <c r="Y47" s="31">
        <v>68.090800000000002</v>
      </c>
      <c r="Z47" s="31">
        <v>8.7650000000000006</v>
      </c>
      <c r="AA47" s="31">
        <v>38.388399999999997</v>
      </c>
      <c r="AB47" s="31">
        <v>46.254399999999997</v>
      </c>
      <c r="AC47" s="31">
        <v>78.475200000000001</v>
      </c>
      <c r="AD47" s="31"/>
      <c r="AE47" s="31">
        <f t="shared" si="26"/>
        <v>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spans="1:54" ht="15.75" thickBot="1" x14ac:dyDescent="0.3">
      <c r="A48" s="27" t="s">
        <v>78</v>
      </c>
      <c r="B48" s="28" t="s">
        <v>39</v>
      </c>
      <c r="C48" s="28"/>
      <c r="D48" s="28"/>
      <c r="E48" s="28">
        <v>13.31</v>
      </c>
      <c r="F48" s="29">
        <v>-13.31</v>
      </c>
      <c r="G48" s="30">
        <v>0</v>
      </c>
      <c r="H48" s="31"/>
      <c r="I48" s="34" t="s">
        <v>79</v>
      </c>
      <c r="J48" s="31">
        <v>14.2</v>
      </c>
      <c r="K48" s="31">
        <f t="shared" si="30"/>
        <v>-0.88999999999999879</v>
      </c>
      <c r="L48" s="31"/>
      <c r="M48" s="31"/>
      <c r="N48" s="31"/>
      <c r="O48" s="32"/>
      <c r="P48" s="32"/>
      <c r="Q48" s="31">
        <f t="shared" si="3"/>
        <v>2.6619999999999999</v>
      </c>
      <c r="R48" s="33"/>
      <c r="S48" s="33"/>
      <c r="T48" s="33"/>
      <c r="U48" s="31"/>
      <c r="V48" s="31">
        <f t="shared" si="5"/>
        <v>-5</v>
      </c>
      <c r="W48" s="31">
        <f t="shared" si="6"/>
        <v>-5</v>
      </c>
      <c r="X48" s="31">
        <v>0</v>
      </c>
      <c r="Y48" s="31">
        <v>0</v>
      </c>
      <c r="Z48" s="31">
        <v>0</v>
      </c>
      <c r="AA48" s="31">
        <v>0</v>
      </c>
      <c r="AB48" s="31">
        <v>0</v>
      </c>
      <c r="AC48" s="31">
        <v>0</v>
      </c>
      <c r="AD48" s="31"/>
      <c r="AE48" s="31">
        <f t="shared" si="26"/>
        <v>0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1:54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8"/>
      <c r="P49" s="18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pans="1:54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8"/>
      <c r="P50" s="18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1:54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8"/>
      <c r="P51" s="18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spans="1:54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8"/>
      <c r="P52" s="18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1:54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8"/>
      <c r="P53" s="18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spans="1:54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8"/>
      <c r="P54" s="18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spans="1:54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8"/>
      <c r="P55" s="18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spans="1:54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8"/>
      <c r="P56" s="18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spans="1:54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8"/>
      <c r="P57" s="18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spans="1:54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8"/>
      <c r="P58" s="18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spans="1:54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8"/>
      <c r="P59" s="18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spans="1:54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8"/>
      <c r="P60" s="18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spans="1:54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8"/>
      <c r="P61" s="18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spans="1:54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8"/>
      <c r="P62" s="18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spans="1:54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8"/>
      <c r="P63" s="18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spans="1:54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8"/>
      <c r="P64" s="18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spans="1:54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8"/>
      <c r="P65" s="18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spans="1:54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8"/>
      <c r="P66" s="18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spans="1:54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8"/>
      <c r="P67" s="18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spans="1:54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8"/>
      <c r="P68" s="18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spans="1:54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8"/>
      <c r="P69" s="18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spans="1:54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8"/>
      <c r="P70" s="18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spans="1:54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8"/>
      <c r="P71" s="18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spans="1:54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8"/>
      <c r="P72" s="18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spans="1:54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8"/>
      <c r="P73" s="18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spans="1:54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8"/>
      <c r="P74" s="18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spans="1:54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8"/>
      <c r="P75" s="18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spans="1:54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8"/>
      <c r="P76" s="18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1:54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8"/>
      <c r="P77" s="18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spans="1:54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8"/>
      <c r="P78" s="18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spans="1:54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8"/>
      <c r="P79" s="18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spans="1:54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8"/>
      <c r="P80" s="18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spans="1:54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8"/>
      <c r="P81" s="18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spans="1:54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8"/>
      <c r="P82" s="18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spans="1:54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8"/>
      <c r="P83" s="18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1:54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8"/>
      <c r="P84" s="18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1:54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8"/>
      <c r="P85" s="18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spans="1:54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8"/>
      <c r="P86" s="18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1:54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8"/>
      <c r="P87" s="18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spans="1:54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8"/>
      <c r="P88" s="18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pans="1:54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8"/>
      <c r="P89" s="18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pans="1:54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8"/>
      <c r="P90" s="18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1:54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8"/>
      <c r="P91" s="18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spans="1:54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8"/>
      <c r="P92" s="18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1:54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8"/>
      <c r="P93" s="18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spans="1:54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8"/>
      <c r="P94" s="18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pans="1:54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8"/>
      <c r="P95" s="18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spans="1:54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8"/>
      <c r="P96" s="18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pans="1:54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8"/>
      <c r="P97" s="18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spans="1:54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8"/>
      <c r="P98" s="18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spans="1:54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8"/>
      <c r="P99" s="18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spans="1:54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8"/>
      <c r="P100" s="18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1:54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8"/>
      <c r="P101" s="18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spans="1:54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8"/>
      <c r="P102" s="18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spans="1:54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8"/>
      <c r="P103" s="18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spans="1:54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8"/>
      <c r="P104" s="18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spans="1:54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8"/>
      <c r="P105" s="18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spans="1:54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8"/>
      <c r="P106" s="18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1:54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8"/>
      <c r="P107" s="18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spans="1:54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8"/>
      <c r="P108" s="18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1:54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8"/>
      <c r="P109" s="18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spans="1:54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8"/>
      <c r="P110" s="18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spans="1:54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8"/>
      <c r="P111" s="18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spans="1:54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8"/>
      <c r="P112" s="18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spans="1:54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8"/>
      <c r="P113" s="18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spans="1:54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8"/>
      <c r="P114" s="18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spans="1:54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8"/>
      <c r="P115" s="18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spans="1:54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8"/>
      <c r="P116" s="18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spans="1:54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8"/>
      <c r="P117" s="18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spans="1:54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8"/>
      <c r="P118" s="18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spans="1:54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8"/>
      <c r="P119" s="18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spans="1:54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8"/>
      <c r="P120" s="18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spans="1:54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8"/>
      <c r="P121" s="18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spans="1:54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8"/>
      <c r="P122" s="18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spans="1:54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8"/>
      <c r="P123" s="18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4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8"/>
      <c r="P124" s="18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4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8"/>
      <c r="P125" s="18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spans="1:54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8"/>
      <c r="P126" s="18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spans="1:54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8"/>
      <c r="P127" s="18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spans="1:54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8"/>
      <c r="P128" s="18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spans="1:54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8"/>
      <c r="P129" s="18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spans="1:54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8"/>
      <c r="P130" s="18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spans="1:54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8"/>
      <c r="P131" s="18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spans="1:54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8"/>
      <c r="P132" s="18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spans="1:54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8"/>
      <c r="P133" s="18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spans="1:54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8"/>
      <c r="P134" s="18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spans="1:54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8"/>
      <c r="P135" s="18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spans="1:54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8"/>
      <c r="P136" s="18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spans="1:54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8"/>
      <c r="P137" s="18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spans="1:54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8"/>
      <c r="P138" s="18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spans="1:54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8"/>
      <c r="P139" s="18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spans="1:54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8"/>
      <c r="P140" s="18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spans="1:54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8"/>
      <c r="P141" s="18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spans="1:54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8"/>
      <c r="P142" s="18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spans="1:54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8"/>
      <c r="P143" s="18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spans="1:54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8"/>
      <c r="P144" s="18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spans="1:54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8"/>
      <c r="P145" s="18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spans="1:54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8"/>
      <c r="P146" s="18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spans="1:54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8"/>
      <c r="P147" s="18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spans="1:54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8"/>
      <c r="P148" s="18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spans="1:54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8"/>
      <c r="P149" s="18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spans="1:54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8"/>
      <c r="P150" s="18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spans="1:54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8"/>
      <c r="P151" s="18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spans="1:54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8"/>
      <c r="P152" s="18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spans="1:54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8"/>
      <c r="P153" s="18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spans="1:54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8"/>
      <c r="P154" s="18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spans="1:54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8"/>
      <c r="P155" s="18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spans="1:54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8"/>
      <c r="P156" s="18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spans="1:54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8"/>
      <c r="P157" s="18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spans="1:54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8"/>
      <c r="P158" s="18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spans="1:54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8"/>
      <c r="P159" s="18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spans="1:54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8"/>
      <c r="P160" s="18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spans="1:54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8"/>
      <c r="P161" s="18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spans="1:54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8"/>
      <c r="P162" s="18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spans="1:54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8"/>
      <c r="P163" s="18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spans="1:54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8"/>
      <c r="P164" s="18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spans="1:54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8"/>
      <c r="P165" s="18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spans="1:54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8"/>
      <c r="P166" s="18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spans="1:54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8"/>
      <c r="P167" s="18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spans="1:54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8"/>
      <c r="P168" s="18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spans="1:54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8"/>
      <c r="P169" s="18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spans="1:54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8"/>
      <c r="P170" s="18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spans="1:54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8"/>
      <c r="P171" s="18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spans="1:54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8"/>
      <c r="P172" s="18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spans="1:54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8"/>
      <c r="P173" s="18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spans="1:54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8"/>
      <c r="P174" s="18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spans="1:54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8"/>
      <c r="P175" s="18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</row>
    <row r="176" spans="1:54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8"/>
      <c r="P176" s="18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</row>
    <row r="177" spans="1:54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8"/>
      <c r="P177" s="18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</row>
    <row r="178" spans="1:54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8"/>
      <c r="P178" s="18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</row>
    <row r="179" spans="1:54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8"/>
      <c r="P179" s="18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</row>
    <row r="180" spans="1:54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8"/>
      <c r="P180" s="18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</row>
    <row r="181" spans="1:54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8"/>
      <c r="P181" s="18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</row>
    <row r="182" spans="1:54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8"/>
      <c r="P182" s="18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</row>
    <row r="183" spans="1:54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8"/>
      <c r="P183" s="18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</row>
    <row r="184" spans="1:54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8"/>
      <c r="P184" s="18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</row>
    <row r="185" spans="1:54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8"/>
      <c r="P185" s="18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</row>
    <row r="186" spans="1:54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8"/>
      <c r="P186" s="18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</row>
    <row r="187" spans="1:54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8"/>
      <c r="P187" s="18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</row>
    <row r="188" spans="1:54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8"/>
      <c r="P188" s="18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</row>
    <row r="189" spans="1:54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8"/>
      <c r="P189" s="18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</row>
    <row r="190" spans="1:54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8"/>
      <c r="P190" s="18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</row>
    <row r="191" spans="1:54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8"/>
      <c r="P191" s="18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</row>
    <row r="192" spans="1:54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8"/>
      <c r="P192" s="18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</row>
    <row r="193" spans="1:54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8"/>
      <c r="P193" s="18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</row>
    <row r="194" spans="1:54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8"/>
      <c r="P194" s="18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</row>
    <row r="195" spans="1:54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8"/>
      <c r="P195" s="18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</row>
    <row r="196" spans="1:54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8"/>
      <c r="P196" s="18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</row>
    <row r="197" spans="1:54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8"/>
      <c r="P197" s="18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</row>
    <row r="198" spans="1:54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8"/>
      <c r="P198" s="18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</row>
    <row r="199" spans="1:54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8"/>
      <c r="P199" s="18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</row>
    <row r="200" spans="1:54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8"/>
      <c r="P200" s="18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</row>
    <row r="201" spans="1:54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8"/>
      <c r="P201" s="18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</row>
    <row r="202" spans="1:54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8"/>
      <c r="P202" s="18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</row>
    <row r="203" spans="1:54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8"/>
      <c r="P203" s="18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</row>
    <row r="204" spans="1:54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8"/>
      <c r="P204" s="18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</row>
    <row r="205" spans="1:54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8"/>
      <c r="P205" s="18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</row>
    <row r="206" spans="1:54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8"/>
      <c r="P206" s="18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</row>
    <row r="207" spans="1:54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8"/>
      <c r="P207" s="18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</row>
    <row r="208" spans="1:54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8"/>
      <c r="P208" s="18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</row>
    <row r="209" spans="1:54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8"/>
      <c r="P209" s="18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</row>
    <row r="210" spans="1:54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8"/>
      <c r="P210" s="18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</row>
    <row r="211" spans="1:54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8"/>
      <c r="P211" s="18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</row>
    <row r="212" spans="1:54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8"/>
      <c r="P212" s="18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</row>
    <row r="213" spans="1:54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8"/>
      <c r="P213" s="18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</row>
    <row r="214" spans="1:54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8"/>
      <c r="P214" s="18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</row>
    <row r="215" spans="1:54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8"/>
      <c r="P215" s="18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</row>
    <row r="216" spans="1:54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8"/>
      <c r="P216" s="18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</row>
    <row r="217" spans="1:54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8"/>
      <c r="P217" s="18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</row>
    <row r="218" spans="1:54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8"/>
      <c r="P218" s="18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</row>
    <row r="219" spans="1:54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8"/>
      <c r="P219" s="18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</row>
    <row r="220" spans="1:54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8"/>
      <c r="P220" s="18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</row>
    <row r="221" spans="1:54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8"/>
      <c r="P221" s="18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</row>
    <row r="222" spans="1:54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8"/>
      <c r="P222" s="18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</row>
    <row r="223" spans="1:54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8"/>
      <c r="P223" s="18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</row>
    <row r="224" spans="1:54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8"/>
      <c r="P224" s="18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</row>
    <row r="225" spans="1:54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8"/>
      <c r="P225" s="18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</row>
    <row r="226" spans="1:54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8"/>
      <c r="P226" s="18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</row>
    <row r="227" spans="1:54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8"/>
      <c r="P227" s="18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</row>
    <row r="228" spans="1:54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8"/>
      <c r="P228" s="18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</row>
    <row r="229" spans="1:54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8"/>
      <c r="P229" s="18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</row>
    <row r="230" spans="1:54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8"/>
      <c r="P230" s="18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</row>
    <row r="231" spans="1:54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8"/>
      <c r="P231" s="18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</row>
    <row r="232" spans="1:54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8"/>
      <c r="P232" s="18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</row>
    <row r="233" spans="1:54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8"/>
      <c r="P233" s="18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</row>
    <row r="234" spans="1:54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8"/>
      <c r="P234" s="18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</row>
    <row r="235" spans="1:54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8"/>
      <c r="P235" s="18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</row>
    <row r="236" spans="1:54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8"/>
      <c r="P236" s="18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</row>
    <row r="237" spans="1:54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8"/>
      <c r="P237" s="18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</row>
    <row r="238" spans="1:54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8"/>
      <c r="P238" s="18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</row>
    <row r="239" spans="1:54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8"/>
      <c r="P239" s="18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</row>
    <row r="240" spans="1:54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8"/>
      <c r="P240" s="18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</row>
    <row r="241" spans="1:54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8"/>
      <c r="P241" s="18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</row>
    <row r="242" spans="1:54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8"/>
      <c r="P242" s="18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</row>
    <row r="243" spans="1:54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8"/>
      <c r="P243" s="18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</row>
    <row r="244" spans="1:54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8"/>
      <c r="P244" s="18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</row>
    <row r="245" spans="1:54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8"/>
      <c r="P245" s="18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</row>
    <row r="246" spans="1:54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8"/>
      <c r="P246" s="18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</row>
    <row r="247" spans="1:54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8"/>
      <c r="P247" s="18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</row>
    <row r="248" spans="1:54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8"/>
      <c r="P248" s="18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</row>
    <row r="249" spans="1:54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8"/>
      <c r="P249" s="18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</row>
    <row r="250" spans="1:54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8"/>
      <c r="P250" s="18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</row>
    <row r="251" spans="1:54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8"/>
      <c r="P251" s="18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</row>
    <row r="252" spans="1:54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8"/>
      <c r="P252" s="18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</row>
    <row r="253" spans="1:54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8"/>
      <c r="P253" s="18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</row>
    <row r="254" spans="1:54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8"/>
      <c r="P254" s="18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</row>
    <row r="255" spans="1:54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8"/>
      <c r="P255" s="18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</row>
    <row r="256" spans="1:54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8"/>
      <c r="P256" s="18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</row>
    <row r="257" spans="1:54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8"/>
      <c r="P257" s="18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</row>
    <row r="258" spans="1:54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8"/>
      <c r="P258" s="18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</row>
    <row r="259" spans="1:54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8"/>
      <c r="P259" s="18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</row>
    <row r="260" spans="1:54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8"/>
      <c r="P260" s="18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</row>
    <row r="261" spans="1:54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8"/>
      <c r="P261" s="18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</row>
    <row r="262" spans="1:54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8"/>
      <c r="P262" s="18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</row>
    <row r="263" spans="1:54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8"/>
      <c r="P263" s="18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</row>
    <row r="264" spans="1:54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8"/>
      <c r="P264" s="18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</row>
    <row r="265" spans="1:54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8"/>
      <c r="P265" s="18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</row>
    <row r="266" spans="1:54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8"/>
      <c r="P266" s="18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</row>
    <row r="267" spans="1:54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8"/>
      <c r="P267" s="18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</row>
    <row r="268" spans="1:54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8"/>
      <c r="P268" s="18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</row>
    <row r="269" spans="1:54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8"/>
      <c r="P269" s="18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</row>
    <row r="270" spans="1:54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8"/>
      <c r="P270" s="18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</row>
    <row r="271" spans="1:54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8"/>
      <c r="P271" s="18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</row>
    <row r="272" spans="1:54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8"/>
      <c r="P272" s="18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</row>
    <row r="273" spans="1:54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8"/>
      <c r="P273" s="18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</row>
    <row r="274" spans="1:54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8"/>
      <c r="P274" s="18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</row>
    <row r="275" spans="1:54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8"/>
      <c r="P275" s="18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</row>
    <row r="276" spans="1:54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8"/>
      <c r="P276" s="18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</row>
    <row r="277" spans="1:54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8"/>
      <c r="P277" s="18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</row>
    <row r="278" spans="1:54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8"/>
      <c r="P278" s="18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</row>
    <row r="279" spans="1:54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8"/>
      <c r="P279" s="18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</row>
    <row r="280" spans="1:54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8"/>
      <c r="P280" s="18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</row>
    <row r="281" spans="1:54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8"/>
      <c r="P281" s="18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</row>
    <row r="282" spans="1:54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8"/>
      <c r="P282" s="18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</row>
    <row r="283" spans="1:54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8"/>
      <c r="P283" s="18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</row>
    <row r="284" spans="1:54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8"/>
      <c r="P284" s="18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</row>
    <row r="285" spans="1:54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8"/>
      <c r="P285" s="18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</row>
    <row r="286" spans="1:54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8"/>
      <c r="P286" s="18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</row>
    <row r="287" spans="1:54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8"/>
      <c r="P287" s="18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</row>
    <row r="288" spans="1:54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8"/>
      <c r="P288" s="18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</row>
    <row r="289" spans="1:54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8"/>
      <c r="P289" s="18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</row>
    <row r="290" spans="1:54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8"/>
      <c r="P290" s="18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</row>
    <row r="291" spans="1:54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8"/>
      <c r="P291" s="18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</row>
    <row r="292" spans="1:54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8"/>
      <c r="P292" s="18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</row>
    <row r="293" spans="1:54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8"/>
      <c r="P293" s="18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</row>
    <row r="294" spans="1:54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8"/>
      <c r="P294" s="18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</row>
    <row r="295" spans="1:54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8"/>
      <c r="P295" s="18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</row>
    <row r="296" spans="1:54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8"/>
      <c r="P296" s="18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</row>
    <row r="297" spans="1:54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8"/>
      <c r="P297" s="18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</row>
    <row r="298" spans="1:54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8"/>
      <c r="P298" s="18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</row>
    <row r="299" spans="1:54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8"/>
      <c r="P299" s="18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</row>
    <row r="300" spans="1:54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8"/>
      <c r="P300" s="18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</row>
    <row r="301" spans="1:54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8"/>
      <c r="P301" s="18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</row>
    <row r="302" spans="1:54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8"/>
      <c r="P302" s="18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</row>
    <row r="303" spans="1:54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8"/>
      <c r="P303" s="18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</row>
    <row r="304" spans="1:54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8"/>
      <c r="P304" s="18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</row>
    <row r="305" spans="1:54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8"/>
      <c r="P305" s="18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</row>
    <row r="306" spans="1:54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8"/>
      <c r="P306" s="18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</row>
    <row r="307" spans="1:54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8"/>
      <c r="P307" s="18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</row>
    <row r="308" spans="1:54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8"/>
      <c r="P308" s="18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</row>
    <row r="309" spans="1:54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8"/>
      <c r="P309" s="18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</row>
    <row r="310" spans="1:54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8"/>
      <c r="P310" s="18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</row>
    <row r="311" spans="1:54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8"/>
      <c r="P311" s="18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</row>
    <row r="312" spans="1:54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8"/>
      <c r="P312" s="18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</row>
    <row r="313" spans="1:54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8"/>
      <c r="P313" s="18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</row>
    <row r="314" spans="1:54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8"/>
      <c r="P314" s="18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</row>
    <row r="315" spans="1:54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8"/>
      <c r="P315" s="18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</row>
    <row r="316" spans="1:54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8"/>
      <c r="P316" s="18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</row>
    <row r="317" spans="1:54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8"/>
      <c r="P317" s="18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</row>
    <row r="318" spans="1:54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8"/>
      <c r="P318" s="18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</row>
    <row r="319" spans="1:54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8"/>
      <c r="P319" s="18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</row>
    <row r="320" spans="1:54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8"/>
      <c r="P320" s="18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</row>
    <row r="321" spans="1:54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8"/>
      <c r="P321" s="18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</row>
    <row r="322" spans="1:54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8"/>
      <c r="P322" s="18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</row>
    <row r="323" spans="1:54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8"/>
      <c r="P323" s="18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</row>
    <row r="324" spans="1:54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8"/>
      <c r="P324" s="18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</row>
    <row r="325" spans="1:54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8"/>
      <c r="P325" s="18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</row>
    <row r="326" spans="1:54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8"/>
      <c r="P326" s="18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</row>
    <row r="327" spans="1:54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8"/>
      <c r="P327" s="18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</row>
    <row r="328" spans="1:54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8"/>
      <c r="P328" s="18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</row>
    <row r="329" spans="1:54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8"/>
      <c r="P329" s="18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</row>
    <row r="330" spans="1:54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8"/>
      <c r="P330" s="18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</row>
    <row r="331" spans="1:54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8"/>
      <c r="P331" s="18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</row>
    <row r="332" spans="1:54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8"/>
      <c r="P332" s="18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</row>
    <row r="333" spans="1:54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8"/>
      <c r="P333" s="18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</row>
    <row r="334" spans="1:54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8"/>
      <c r="P334" s="18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</row>
    <row r="335" spans="1:54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8"/>
      <c r="P335" s="18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</row>
    <row r="336" spans="1:54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8"/>
      <c r="P336" s="18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</row>
    <row r="337" spans="1:54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8"/>
      <c r="P337" s="18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</row>
    <row r="338" spans="1:54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8"/>
      <c r="P338" s="18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</row>
    <row r="339" spans="1:54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8"/>
      <c r="P339" s="18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</row>
    <row r="340" spans="1:54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8"/>
      <c r="P340" s="18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</row>
    <row r="341" spans="1:54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8"/>
      <c r="P341" s="18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</row>
    <row r="342" spans="1:54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8"/>
      <c r="P342" s="18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</row>
    <row r="343" spans="1:54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8"/>
      <c r="P343" s="18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</row>
    <row r="344" spans="1:54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8"/>
      <c r="P344" s="18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</row>
    <row r="345" spans="1:54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8"/>
      <c r="P345" s="18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</row>
    <row r="346" spans="1:54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8"/>
      <c r="P346" s="18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</row>
    <row r="347" spans="1:54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8"/>
      <c r="P347" s="18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</row>
    <row r="348" spans="1:54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8"/>
      <c r="P348" s="18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</row>
    <row r="349" spans="1:54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8"/>
      <c r="P349" s="18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</row>
    <row r="350" spans="1:54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8"/>
      <c r="P350" s="18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</row>
    <row r="351" spans="1:54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8"/>
      <c r="P351" s="18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</row>
    <row r="352" spans="1:54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8"/>
      <c r="P352" s="18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</row>
    <row r="353" spans="1:54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8"/>
      <c r="P353" s="18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</row>
    <row r="354" spans="1:54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8"/>
      <c r="P354" s="18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</row>
    <row r="355" spans="1:54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8"/>
      <c r="P355" s="18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</row>
    <row r="356" spans="1:54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8"/>
      <c r="P356" s="18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</row>
    <row r="357" spans="1:54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8"/>
      <c r="P357" s="18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</row>
    <row r="358" spans="1:54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8"/>
      <c r="P358" s="18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</row>
    <row r="359" spans="1:54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8"/>
      <c r="P359" s="18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</row>
    <row r="360" spans="1:54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8"/>
      <c r="P360" s="18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</row>
    <row r="361" spans="1:54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8"/>
      <c r="P361" s="18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</row>
    <row r="362" spans="1:54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8"/>
      <c r="P362" s="18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</row>
    <row r="363" spans="1:54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8"/>
      <c r="P363" s="18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</row>
    <row r="364" spans="1:54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8"/>
      <c r="P364" s="18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</row>
    <row r="365" spans="1:54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8"/>
      <c r="P365" s="18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</row>
    <row r="366" spans="1:54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8"/>
      <c r="P366" s="18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</row>
    <row r="367" spans="1:54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8"/>
      <c r="P367" s="18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</row>
    <row r="368" spans="1:54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8"/>
      <c r="P368" s="18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</row>
    <row r="369" spans="1:54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8"/>
      <c r="P369" s="18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</row>
    <row r="370" spans="1:54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8"/>
      <c r="P370" s="18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</row>
    <row r="371" spans="1:54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8"/>
      <c r="P371" s="18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</row>
    <row r="372" spans="1:54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8"/>
      <c r="P372" s="18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</row>
    <row r="373" spans="1:54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8"/>
      <c r="P373" s="18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</row>
    <row r="374" spans="1:54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8"/>
      <c r="P374" s="18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</row>
    <row r="375" spans="1:54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8"/>
      <c r="P375" s="18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</row>
    <row r="376" spans="1:54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8"/>
      <c r="P376" s="18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</row>
    <row r="377" spans="1:54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8"/>
      <c r="P377" s="18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</row>
    <row r="378" spans="1:54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8"/>
      <c r="P378" s="18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</row>
    <row r="379" spans="1:54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8"/>
      <c r="P379" s="18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</row>
    <row r="380" spans="1:54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8"/>
      <c r="P380" s="18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</row>
    <row r="381" spans="1:54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8"/>
      <c r="P381" s="18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</row>
    <row r="382" spans="1:54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8"/>
      <c r="P382" s="18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</row>
    <row r="383" spans="1:54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8"/>
      <c r="P383" s="18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</row>
    <row r="384" spans="1:54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8"/>
      <c r="P384" s="18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</row>
    <row r="385" spans="1:54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8"/>
      <c r="P385" s="18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</row>
    <row r="386" spans="1:54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8"/>
      <c r="P386" s="18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</row>
    <row r="387" spans="1:54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8"/>
      <c r="P387" s="18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</row>
    <row r="388" spans="1:54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8"/>
      <c r="P388" s="18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</row>
    <row r="389" spans="1:54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8"/>
      <c r="P389" s="18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</row>
    <row r="390" spans="1:54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8"/>
      <c r="P390" s="18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</row>
    <row r="391" spans="1:54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8"/>
      <c r="P391" s="18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</row>
    <row r="392" spans="1:54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8"/>
      <c r="P392" s="18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</row>
    <row r="393" spans="1:54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8"/>
      <c r="P393" s="18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</row>
    <row r="394" spans="1:54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8"/>
      <c r="P394" s="18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</row>
    <row r="395" spans="1:54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8"/>
      <c r="P395" s="18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</row>
    <row r="396" spans="1:54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8"/>
      <c r="P396" s="18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</row>
    <row r="397" spans="1:54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8"/>
      <c r="P397" s="18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</row>
    <row r="398" spans="1:54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8"/>
      <c r="P398" s="18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</row>
    <row r="399" spans="1:54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8"/>
      <c r="P399" s="18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</row>
    <row r="400" spans="1:54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8"/>
      <c r="P400" s="18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</row>
    <row r="401" spans="1:54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8"/>
      <c r="P401" s="18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</row>
    <row r="402" spans="1:54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8"/>
      <c r="P402" s="18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</row>
    <row r="403" spans="1:54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8"/>
      <c r="P403" s="18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</row>
    <row r="404" spans="1:54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8"/>
      <c r="P404" s="18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</row>
    <row r="405" spans="1:54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8"/>
      <c r="P405" s="18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</row>
    <row r="406" spans="1:54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8"/>
      <c r="P406" s="18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</row>
    <row r="407" spans="1:54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8"/>
      <c r="P407" s="18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</row>
    <row r="408" spans="1:54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8"/>
      <c r="P408" s="18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</row>
    <row r="409" spans="1:54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8"/>
      <c r="P409" s="18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</row>
    <row r="410" spans="1:54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8"/>
      <c r="P410" s="18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</row>
    <row r="411" spans="1:54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8"/>
      <c r="P411" s="18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</row>
    <row r="412" spans="1:54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8"/>
      <c r="P412" s="18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</row>
    <row r="413" spans="1:54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8"/>
      <c r="P413" s="18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</row>
    <row r="414" spans="1:54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8"/>
      <c r="P414" s="18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</row>
    <row r="415" spans="1:54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8"/>
      <c r="P415" s="18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</row>
    <row r="416" spans="1:54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8"/>
      <c r="P416" s="18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</row>
    <row r="417" spans="1:54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8"/>
      <c r="P417" s="18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</row>
    <row r="418" spans="1:54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8"/>
      <c r="P418" s="18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</row>
    <row r="419" spans="1:54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8"/>
      <c r="P419" s="18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</row>
    <row r="420" spans="1:54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8"/>
      <c r="P420" s="18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</row>
    <row r="421" spans="1:54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8"/>
      <c r="P421" s="18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</row>
    <row r="422" spans="1:54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8"/>
      <c r="P422" s="18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</row>
    <row r="423" spans="1:54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8"/>
      <c r="P423" s="18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</row>
    <row r="424" spans="1:54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8"/>
      <c r="P424" s="18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</row>
    <row r="425" spans="1:54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8"/>
      <c r="P425" s="18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</row>
    <row r="426" spans="1:54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8"/>
      <c r="P426" s="18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</row>
    <row r="427" spans="1:54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8"/>
      <c r="P427" s="18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</row>
    <row r="428" spans="1:54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8"/>
      <c r="P428" s="18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</row>
    <row r="429" spans="1:54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8"/>
      <c r="P429" s="18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</row>
    <row r="430" spans="1:54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8"/>
      <c r="P430" s="18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</row>
    <row r="431" spans="1:54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8"/>
      <c r="P431" s="18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</row>
    <row r="432" spans="1:54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8"/>
      <c r="P432" s="18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</row>
    <row r="433" spans="1:54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8"/>
      <c r="P433" s="18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</row>
    <row r="434" spans="1:54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8"/>
      <c r="P434" s="18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</row>
    <row r="435" spans="1:54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8"/>
      <c r="P435" s="18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</row>
    <row r="436" spans="1:54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8"/>
      <c r="P436" s="18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</row>
    <row r="437" spans="1:54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8"/>
      <c r="P437" s="18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</row>
    <row r="438" spans="1:54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8"/>
      <c r="P438" s="18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</row>
    <row r="439" spans="1:54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8"/>
      <c r="P439" s="18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</row>
    <row r="440" spans="1:54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8"/>
      <c r="P440" s="18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</row>
    <row r="441" spans="1:54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8"/>
      <c r="P441" s="18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</row>
    <row r="442" spans="1:54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8"/>
      <c r="P442" s="18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</row>
    <row r="443" spans="1:54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8"/>
      <c r="P443" s="18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</row>
    <row r="444" spans="1:54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8"/>
      <c r="P444" s="18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</row>
    <row r="445" spans="1:54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8"/>
      <c r="P445" s="18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</row>
    <row r="446" spans="1:54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8"/>
      <c r="P446" s="18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</row>
    <row r="447" spans="1:54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8"/>
      <c r="P447" s="18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</row>
    <row r="448" spans="1:54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8"/>
      <c r="P448" s="18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</row>
    <row r="449" spans="1:54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8"/>
      <c r="P449" s="18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</row>
    <row r="450" spans="1:54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8"/>
      <c r="P450" s="18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</row>
    <row r="451" spans="1:54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8"/>
      <c r="P451" s="18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</row>
    <row r="452" spans="1:54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8"/>
      <c r="P452" s="18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</row>
    <row r="453" spans="1:54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8"/>
      <c r="P453" s="18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</row>
    <row r="454" spans="1:54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8"/>
      <c r="P454" s="18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</row>
    <row r="455" spans="1:54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8"/>
      <c r="P455" s="18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</row>
    <row r="456" spans="1:54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8"/>
      <c r="P456" s="18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</row>
    <row r="457" spans="1:54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8"/>
      <c r="P457" s="18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</row>
    <row r="458" spans="1:54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8"/>
      <c r="P458" s="18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</row>
    <row r="459" spans="1:54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8"/>
      <c r="P459" s="18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</row>
    <row r="460" spans="1:54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8"/>
      <c r="P460" s="18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</row>
    <row r="461" spans="1:54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8"/>
      <c r="P461" s="18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</row>
    <row r="462" spans="1:54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8"/>
      <c r="P462" s="18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</row>
    <row r="463" spans="1:54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8"/>
      <c r="P463" s="18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</row>
    <row r="464" spans="1:54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8"/>
      <c r="P464" s="18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</row>
    <row r="465" spans="1:54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8"/>
      <c r="P465" s="18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</row>
    <row r="466" spans="1:54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8"/>
      <c r="P466" s="18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</row>
    <row r="467" spans="1:54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8"/>
      <c r="P467" s="18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</row>
    <row r="468" spans="1:54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8"/>
      <c r="P468" s="18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</row>
    <row r="469" spans="1:54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8"/>
      <c r="P469" s="18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</row>
    <row r="470" spans="1:54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8"/>
      <c r="P470" s="18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</row>
    <row r="471" spans="1:54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8"/>
      <c r="P471" s="18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</row>
    <row r="472" spans="1:54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8"/>
      <c r="P472" s="18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</row>
    <row r="473" spans="1:54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8"/>
      <c r="P473" s="18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</row>
    <row r="474" spans="1:54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8"/>
      <c r="P474" s="18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</row>
    <row r="475" spans="1:54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8"/>
      <c r="P475" s="18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</row>
    <row r="476" spans="1:54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8"/>
      <c r="P476" s="18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</row>
    <row r="477" spans="1:54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8"/>
      <c r="P477" s="18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</row>
    <row r="478" spans="1:54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8"/>
      <c r="P478" s="18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</row>
    <row r="479" spans="1:54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8"/>
      <c r="P479" s="18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</row>
    <row r="480" spans="1:54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8"/>
      <c r="P480" s="18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</row>
    <row r="481" spans="1:54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8"/>
      <c r="P481" s="18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</row>
    <row r="482" spans="1:54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8"/>
      <c r="P482" s="18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</row>
    <row r="483" spans="1:54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8"/>
      <c r="P483" s="18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</row>
    <row r="484" spans="1:54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8"/>
      <c r="P484" s="18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</row>
    <row r="485" spans="1:54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8"/>
      <c r="P485" s="18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</row>
    <row r="486" spans="1:54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8"/>
      <c r="P486" s="18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</row>
  </sheetData>
  <autoFilter ref="A3:AE48" xr:uid="{87297D89-4C24-48D4-A1B2-7F774089BAE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2024-04-29T07:07:04Z</dcterms:created>
  <dcterms:modified xsi:type="dcterms:W3CDTF">2024-05-06T11:49:44Z</dcterms:modified>
</cp:coreProperties>
</file>