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5,24 Ост СЫР филиалы\"/>
    </mc:Choice>
  </mc:AlternateContent>
  <xr:revisionPtr revIDLastSave="0" documentId="13_ncr:1_{0B08DC5B-153D-4B46-B32A-0490A9976F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1" i="1" l="1"/>
  <c r="P29" i="1"/>
  <c r="P18" i="1"/>
  <c r="AB7" i="1"/>
  <c r="O46" i="1"/>
  <c r="O45" i="1"/>
  <c r="AB34" i="1"/>
  <c r="O34" i="1"/>
  <c r="S34" i="1" s="1"/>
  <c r="K34" i="1"/>
  <c r="AB19" i="1"/>
  <c r="O19" i="1"/>
  <c r="T19" i="1" s="1"/>
  <c r="K19" i="1"/>
  <c r="AB30" i="1"/>
  <c r="O30" i="1"/>
  <c r="S30" i="1" s="1"/>
  <c r="K30" i="1"/>
  <c r="AB12" i="1"/>
  <c r="AB39" i="1"/>
  <c r="AB40" i="1"/>
  <c r="AB43" i="1"/>
  <c r="O7" i="1"/>
  <c r="T7" i="1" s="1"/>
  <c r="O8" i="1"/>
  <c r="O9" i="1"/>
  <c r="T9" i="1" s="1"/>
  <c r="O10" i="1"/>
  <c r="O11" i="1"/>
  <c r="T11" i="1" s="1"/>
  <c r="O12" i="1"/>
  <c r="S12" i="1" s="1"/>
  <c r="O13" i="1"/>
  <c r="T13" i="1" s="1"/>
  <c r="O14" i="1"/>
  <c r="AB14" i="1" s="1"/>
  <c r="O15" i="1"/>
  <c r="T15" i="1" s="1"/>
  <c r="O16" i="1"/>
  <c r="T16" i="1" s="1"/>
  <c r="O17" i="1"/>
  <c r="T17" i="1" s="1"/>
  <c r="O18" i="1"/>
  <c r="AB18" i="1" s="1"/>
  <c r="O20" i="1"/>
  <c r="O21" i="1"/>
  <c r="T21" i="1" s="1"/>
  <c r="O22" i="1"/>
  <c r="O23" i="1"/>
  <c r="T23" i="1" s="1"/>
  <c r="O24" i="1"/>
  <c r="O25" i="1"/>
  <c r="T25" i="1" s="1"/>
  <c r="O26" i="1"/>
  <c r="O27" i="1"/>
  <c r="T27" i="1" s="1"/>
  <c r="O28" i="1"/>
  <c r="O29" i="1"/>
  <c r="T29" i="1" s="1"/>
  <c r="O31" i="1"/>
  <c r="T31" i="1" s="1"/>
  <c r="O32" i="1"/>
  <c r="T32" i="1" s="1"/>
  <c r="O33" i="1"/>
  <c r="T33" i="1" s="1"/>
  <c r="O35" i="1"/>
  <c r="T35" i="1" s="1"/>
  <c r="O36" i="1"/>
  <c r="O37" i="1"/>
  <c r="T37" i="1" s="1"/>
  <c r="O38" i="1"/>
  <c r="O39" i="1"/>
  <c r="T39" i="1" s="1"/>
  <c r="O40" i="1"/>
  <c r="S40" i="1" s="1"/>
  <c r="O41" i="1"/>
  <c r="T41" i="1" s="1"/>
  <c r="O42" i="1"/>
  <c r="O43" i="1"/>
  <c r="T43" i="1" s="1"/>
  <c r="O6" i="1"/>
  <c r="P6" i="1" s="1"/>
  <c r="S6" i="1" s="1"/>
  <c r="K46" i="1"/>
  <c r="K45" i="1"/>
  <c r="K43" i="1"/>
  <c r="K42" i="1"/>
  <c r="K41" i="1"/>
  <c r="K40" i="1"/>
  <c r="K39" i="1"/>
  <c r="K38" i="1"/>
  <c r="K37" i="1"/>
  <c r="K36" i="1"/>
  <c r="K35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" i="1" l="1"/>
  <c r="AB9" i="1" s="1"/>
  <c r="P11" i="1"/>
  <c r="AB11" i="1" s="1"/>
  <c r="S39" i="1"/>
  <c r="S19" i="1"/>
  <c r="T18" i="1"/>
  <c r="T14" i="1"/>
  <c r="T10" i="1"/>
  <c r="AB16" i="1"/>
  <c r="S21" i="1"/>
  <c r="P25" i="1"/>
  <c r="S25" i="1" s="1"/>
  <c r="P27" i="1"/>
  <c r="S29" i="1"/>
  <c r="P32" i="1"/>
  <c r="AB32" i="1" s="1"/>
  <c r="P35" i="1"/>
  <c r="P37" i="1"/>
  <c r="S37" i="1" s="1"/>
  <c r="S41" i="1"/>
  <c r="S38" i="1"/>
  <c r="S24" i="1"/>
  <c r="S43" i="1"/>
  <c r="T12" i="1"/>
  <c r="T8" i="1"/>
  <c r="AB8" i="1"/>
  <c r="P10" i="1"/>
  <c r="AB10" i="1" s="1"/>
  <c r="P13" i="1"/>
  <c r="AB13" i="1" s="1"/>
  <c r="AB15" i="1"/>
  <c r="P17" i="1"/>
  <c r="AB17" i="1" s="1"/>
  <c r="P20" i="1"/>
  <c r="AB20" i="1" s="1"/>
  <c r="AB22" i="1"/>
  <c r="AB24" i="1"/>
  <c r="P26" i="1"/>
  <c r="AB26" i="1" s="1"/>
  <c r="P28" i="1"/>
  <c r="AB28" i="1" s="1"/>
  <c r="P31" i="1"/>
  <c r="AB31" i="1" s="1"/>
  <c r="AB33" i="1"/>
  <c r="P36" i="1"/>
  <c r="AB36" i="1" s="1"/>
  <c r="AB38" i="1"/>
  <c r="AB42" i="1"/>
  <c r="S32" i="1"/>
  <c r="S18" i="1"/>
  <c r="S16" i="1"/>
  <c r="S14" i="1"/>
  <c r="AB37" i="1"/>
  <c r="AB25" i="1"/>
  <c r="S33" i="1"/>
  <c r="S17" i="1"/>
  <c r="S15" i="1"/>
  <c r="S13" i="1"/>
  <c r="S11" i="1"/>
  <c r="S9" i="1"/>
  <c r="S7" i="1"/>
  <c r="T42" i="1"/>
  <c r="T40" i="1"/>
  <c r="T38" i="1"/>
  <c r="T36" i="1"/>
  <c r="T34" i="1"/>
  <c r="T30" i="1"/>
  <c r="T28" i="1"/>
  <c r="T26" i="1"/>
  <c r="T24" i="1"/>
  <c r="T22" i="1"/>
  <c r="T20" i="1"/>
  <c r="T6" i="1"/>
  <c r="AB6" i="1"/>
  <c r="K5" i="1"/>
  <c r="O5" i="1"/>
  <c r="S20" i="1" l="1"/>
  <c r="S28" i="1"/>
  <c r="S10" i="1"/>
  <c r="AB35" i="1"/>
  <c r="S35" i="1"/>
  <c r="P5" i="1"/>
  <c r="S31" i="1"/>
  <c r="AB21" i="1"/>
  <c r="AB29" i="1"/>
  <c r="AB41" i="1"/>
  <c r="S22" i="1"/>
  <c r="S26" i="1"/>
  <c r="S36" i="1"/>
  <c r="S42" i="1"/>
  <c r="AB27" i="1"/>
  <c r="S27" i="1"/>
  <c r="AB23" i="1"/>
  <c r="S23" i="1"/>
  <c r="S8" i="1"/>
  <c r="AB5" i="1" l="1"/>
</calcChain>
</file>

<file path=xl/sharedStrings.xml><?xml version="1.0" encoding="utf-8"?>
<sst xmlns="http://schemas.openxmlformats.org/spreadsheetml/2006/main" count="145" uniqueCount="83">
  <si>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</si>
  <si>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</si>
  <si>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</si>
  <si>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</si>
  <si>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</si>
  <si>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</si>
  <si>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</si>
  <si>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</si>
  <si>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</si>
  <si>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</si>
  <si>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</si>
  <si>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</si>
  <si>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</si>
  <si>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</si>
  <si>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</si>
  <si>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</si>
  <si>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</si>
  <si>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</si>
  <si>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</si>
  <si>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</si>
  <si>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</si>
  <si>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</si>
  <si>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</si>
  <si>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05,05,</t>
  </si>
  <si>
    <t>06,05,</t>
  </si>
  <si>
    <t>29,04,</t>
  </si>
  <si>
    <t>22,04,</t>
  </si>
  <si>
    <t>15,04,</t>
  </si>
  <si>
    <t>09,04,</t>
  </si>
  <si>
    <t>22,03,</t>
  </si>
  <si>
    <t>12,03,</t>
  </si>
  <si>
    <t>9988421 Творожный Сыр 60 % С маринованными огурчиками и укропом  Останкино</t>
  </si>
  <si>
    <t>шт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</si>
  <si>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</si>
  <si>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</si>
  <si>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сливочное ж.82,5% 180г фольга ТМ Папа Может (вл 12)  Останкино</t>
  </si>
  <si>
    <t>Плавленый Сыр 45% "С ветчиной" СТМ "ПапаМожет" 180гр</t>
  </si>
  <si>
    <t>новинка / заказ от 17,04 - завод не отгрузил</t>
  </si>
  <si>
    <t>Плавленый Сыр колбасный копченый 40% СТМ"ПапаМожет"400гр  Останкино</t>
  </si>
  <si>
    <t>новинка</t>
  </si>
  <si>
    <t>Плавленый продукт с Сыром колбасный копченый 40% СТМ "Коровино" 400гр  Останкино</t>
  </si>
  <si>
    <t>Сыр "Пармезан" (срок созревания 3 месяцев) м.д.ж. в с.в. 40% брус ОСТАНКИНО</t>
  </si>
  <si>
    <t>кг</t>
  </si>
  <si>
    <t>Сыр "Пармезан" 40% колотый 100 гр  ОСТАНКИНО</t>
  </si>
  <si>
    <t>нет потребности</t>
  </si>
  <si>
    <t>Сыр "Пармезан" 40% кусок 180 гр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</si>
  <si>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</si>
  <si>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</si>
  <si>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</si>
  <si>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</si>
  <si>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</si>
  <si>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</si>
  <si>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</si>
  <si>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необходимо увеличить продажи</t>
  </si>
  <si>
    <t>Сыр Папа Может "Российский традиционный"  50%, вакуум  Останкино</t>
  </si>
  <si>
    <t>ротация</t>
  </si>
  <si>
    <t>Сыр Папа Может Министерский 45%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</si>
  <si>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</si>
  <si>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</si>
  <si>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</si>
  <si>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</si>
  <si>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</si>
  <si>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Скаморца свежий 100 гр.  ОСТАНКИНО</t>
  </si>
  <si>
    <t>Сыр Творожный с зеленью 60% Папа может 140 гр.  Останкино</t>
  </si>
  <si>
    <t>заказ от 17,04 - недогруз 350 шт.</t>
  </si>
  <si>
    <t>Сыр полутвердый "Пошехонский" с массовой долей жира в пересчете на сухое вещество 45%.1/5  Останкино</t>
  </si>
  <si>
    <t>Сыр полутвердый "Российский" с массовой долей жира 50%  Останкино</t>
  </si>
  <si>
    <t>Сыр полутвердый "Сливочный", с массо долей жира в пересчете на сухое веще 50%, брус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</si>
  <si>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</si>
  <si>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</si>
  <si>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</si>
  <si>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30,04,24 дифицит на заводе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</si>
  <si>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</si>
  <si>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</si>
  <si>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</si>
  <si>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</si>
  <si>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НОВАЯ СЗМЖ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</si>
  <si>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</si>
  <si>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</si>
  <si>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</si>
  <si>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дубль</t>
  </si>
  <si>
    <t>необходимо увеличить продажи / 30,04,24 дифицит на заводе</t>
  </si>
  <si>
    <t>заказывается отдельно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</si>
</sst>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4" fillId="5" borderId="1" xfId="1" applyNumberFormat="1" applyFont="1" applyFill="1"/>
    <xf numFmtId="164" fontId="1" fillId="0" borderId="3" xfId="1" applyNumberFormat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4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0" sqref="R10"/>
    </sheetView>
  </sheetViews>
  <sheetFormatPr defaultRowHeight="15" x14ac:dyDescent="0.25"/>
  <cols>
    <col min="1" max="1" width="60" customWidth="1"/>
    <col min="2" max="2" width="4.42578125" customWidth="1"/>
    <col min="3" max="6" width="6.42578125" customWidth="1"/>
    <col min="7" max="7" width="5" style="8" customWidth="1"/>
    <col min="8" max="8" width="5" customWidth="1"/>
    <col min="9" max="9" width="10.42578125" customWidth="1"/>
    <col min="10" max="11" width="6.7109375" customWidth="1"/>
    <col min="12" max="13" width="1" customWidth="1"/>
    <col min="14" max="17" width="6.7109375" customWidth="1"/>
    <col min="18" max="18" width="21.42578125" customWidth="1"/>
    <col min="19" max="20" width="5.28515625" customWidth="1"/>
    <col min="21" max="26" width="5.85546875" customWidth="1"/>
    <col min="27" max="27" width="49.28515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SUM(E6:E494)</f>
        <v>11654.555</v>
      </c>
      <c r="F5" s="4">
        <f>SUM(F6:F494)</f>
        <v>32961.417999999998</v>
      </c>
      <c r="G5" s="6"/>
      <c r="H5" s="1"/>
      <c r="I5" s="1"/>
      <c r="J5" s="4">
        <f t="shared" ref="J5:Q5" si="0">SUM(J6:J494)</f>
        <v>12080.52</v>
      </c>
      <c r="K5" s="4">
        <f t="shared" si="0"/>
        <v>-425.96500000000003</v>
      </c>
      <c r="L5" s="4">
        <f t="shared" si="0"/>
        <v>0</v>
      </c>
      <c r="M5" s="4">
        <f t="shared" si="0"/>
        <v>0</v>
      </c>
      <c r="N5" s="4">
        <f t="shared" si="0"/>
        <v>11620</v>
      </c>
      <c r="O5" s="4">
        <f t="shared" si="0"/>
        <v>2330.9109999999996</v>
      </c>
      <c r="P5" s="4">
        <f t="shared" si="0"/>
        <v>8326.4929999999986</v>
      </c>
      <c r="Q5" s="4">
        <f t="shared" si="0"/>
        <v>0</v>
      </c>
      <c r="R5" s="1"/>
      <c r="S5" s="1"/>
      <c r="T5" s="1"/>
      <c r="U5" s="4">
        <f t="shared" ref="U5:Z5" si="1">SUM(U6:U494)</f>
        <v>2058.2512000000002</v>
      </c>
      <c r="V5" s="4">
        <f t="shared" si="1"/>
        <v>1372.8052</v>
      </c>
      <c r="W5" s="4">
        <f t="shared" si="1"/>
        <v>1165.8895999999997</v>
      </c>
      <c r="X5" s="4">
        <f t="shared" si="1"/>
        <v>568.79920000000004</v>
      </c>
      <c r="Y5" s="4">
        <f t="shared" si="1"/>
        <v>596.39039999999989</v>
      </c>
      <c r="Z5" s="4">
        <f t="shared" si="1"/>
        <v>864.21380000000011</v>
      </c>
      <c r="AA5" s="1"/>
      <c r="AB5" s="4">
        <f>SUM(AB6:AB494)</f>
        <v>2532.2330000000002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/>
      <c r="D6" s="1">
        <v>160</v>
      </c>
      <c r="E6" s="1">
        <v>64</v>
      </c>
      <c r="F6" s="1">
        <v>96</v>
      </c>
      <c r="G6" s="6">
        <v>0.14000000000000001</v>
      </c>
      <c r="H6" s="1">
        <v>180</v>
      </c>
      <c r="I6" s="1">
        <v>9988421</v>
      </c>
      <c r="J6" s="1">
        <v>93</v>
      </c>
      <c r="K6" s="1">
        <f t="shared" ref="K6:K43" si="2">E6-J6</f>
        <v>-29</v>
      </c>
      <c r="L6" s="1"/>
      <c r="M6" s="1"/>
      <c r="N6" s="1">
        <v>120</v>
      </c>
      <c r="O6" s="1">
        <f t="shared" ref="O6:O43" si="3">E6/5</f>
        <v>12.8</v>
      </c>
      <c r="P6" s="5">
        <f>20*O6-N6-F6</f>
        <v>40</v>
      </c>
      <c r="Q6" s="5"/>
      <c r="R6" s="1"/>
      <c r="S6" s="1">
        <f>(F6+N6+P6)/O6</f>
        <v>20</v>
      </c>
      <c r="T6" s="1">
        <f>(F6+N6)/O6</f>
        <v>16.875</v>
      </c>
      <c r="U6" s="1">
        <v>12.8</v>
      </c>
      <c r="V6" s="1">
        <v>0</v>
      </c>
      <c r="W6" s="1">
        <v>6.4</v>
      </c>
      <c r="X6" s="1">
        <v>3.2</v>
      </c>
      <c r="Y6" s="1">
        <v>5.4</v>
      </c>
      <c r="Z6" s="1">
        <v>6.4</v>
      </c>
      <c r="AA6" s="1"/>
      <c r="AB6" s="1">
        <f t="shared" ref="AB6:AB43" si="4">P6*G6</f>
        <v>5.6000000000000005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33</v>
      </c>
      <c r="B7" s="1" t="s">
        <v>32</v>
      </c>
      <c r="C7" s="1">
        <v>69</v>
      </c>
      <c r="D7" s="1">
        <v>656</v>
      </c>
      <c r="E7" s="1">
        <v>106</v>
      </c>
      <c r="F7" s="1">
        <v>619</v>
      </c>
      <c r="G7" s="6">
        <v>0.18</v>
      </c>
      <c r="H7" s="1">
        <v>270</v>
      </c>
      <c r="I7" s="1">
        <v>9988445</v>
      </c>
      <c r="J7" s="1">
        <v>99</v>
      </c>
      <c r="K7" s="1">
        <f t="shared" si="2"/>
        <v>7</v>
      </c>
      <c r="L7" s="1"/>
      <c r="M7" s="1"/>
      <c r="N7" s="1">
        <v>0</v>
      </c>
      <c r="O7" s="1">
        <f t="shared" si="3"/>
        <v>21.2</v>
      </c>
      <c r="P7" s="5"/>
      <c r="Q7" s="5"/>
      <c r="R7" s="1"/>
      <c r="S7" s="1">
        <f t="shared" ref="S7:S43" si="5">(F7+N7+P7)/O7</f>
        <v>29.19811320754717</v>
      </c>
      <c r="T7" s="1">
        <f t="shared" ref="T7:T43" si="6">(F7+N7)/O7</f>
        <v>29.19811320754717</v>
      </c>
      <c r="U7" s="1">
        <v>33</v>
      </c>
      <c r="V7" s="1">
        <v>37.799999999999997</v>
      </c>
      <c r="W7" s="1">
        <v>33.799999999999997</v>
      </c>
      <c r="X7" s="1">
        <v>9.6</v>
      </c>
      <c r="Y7" s="1">
        <v>0</v>
      </c>
      <c r="Z7" s="1">
        <v>13.6</v>
      </c>
      <c r="AA7" s="1"/>
      <c r="AB7" s="1">
        <f t="shared" si="4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27" t="s">
        <v>36</v>
      </c>
      <c r="B8" s="1" t="s">
        <v>32</v>
      </c>
      <c r="C8" s="1"/>
      <c r="D8" s="1"/>
      <c r="E8" s="1"/>
      <c r="F8" s="1"/>
      <c r="G8" s="6">
        <v>0.18</v>
      </c>
      <c r="H8" s="1">
        <v>270</v>
      </c>
      <c r="I8" s="1">
        <v>9988438</v>
      </c>
      <c r="J8" s="1"/>
      <c r="K8" s="1">
        <f t="shared" si="2"/>
        <v>0</v>
      </c>
      <c r="L8" s="1"/>
      <c r="M8" s="1"/>
      <c r="N8" s="1">
        <v>350</v>
      </c>
      <c r="O8" s="1">
        <f t="shared" si="3"/>
        <v>0</v>
      </c>
      <c r="P8" s="5"/>
      <c r="Q8" s="5"/>
      <c r="R8" s="1"/>
      <c r="S8" s="1" t="e">
        <f t="shared" si="5"/>
        <v>#DIV/0!</v>
      </c>
      <c r="T8" s="1" t="e">
        <f t="shared" si="6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 t="s">
        <v>37</v>
      </c>
      <c r="AB8" s="1">
        <f t="shared" si="4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38</v>
      </c>
      <c r="B9" s="1" t="s">
        <v>32</v>
      </c>
      <c r="C9" s="1"/>
      <c r="D9" s="1">
        <v>48</v>
      </c>
      <c r="E9" s="1">
        <v>48</v>
      </c>
      <c r="F9" s="1"/>
      <c r="G9" s="6">
        <v>0.4</v>
      </c>
      <c r="H9" s="1">
        <v>270</v>
      </c>
      <c r="I9" s="1">
        <v>9988452</v>
      </c>
      <c r="J9" s="1">
        <v>84</v>
      </c>
      <c r="K9" s="1">
        <f t="shared" si="2"/>
        <v>-36</v>
      </c>
      <c r="L9" s="1"/>
      <c r="M9" s="1"/>
      <c r="N9" s="1">
        <v>0</v>
      </c>
      <c r="O9" s="1">
        <f t="shared" si="3"/>
        <v>9.6</v>
      </c>
      <c r="P9" s="5">
        <f t="shared" ref="P9:P11" si="7">20*O9-N9-F9</f>
        <v>192</v>
      </c>
      <c r="Q9" s="5"/>
      <c r="R9" s="1"/>
      <c r="S9" s="1">
        <f t="shared" si="5"/>
        <v>20</v>
      </c>
      <c r="T9" s="1">
        <f t="shared" si="6"/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39</v>
      </c>
      <c r="AB9" s="1">
        <f t="shared" si="4"/>
        <v>76.800000000000011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40</v>
      </c>
      <c r="B10" s="1" t="s">
        <v>32</v>
      </c>
      <c r="C10" s="1"/>
      <c r="D10" s="1">
        <v>56</v>
      </c>
      <c r="E10" s="1">
        <v>56</v>
      </c>
      <c r="F10" s="1"/>
      <c r="G10" s="6">
        <v>0.4</v>
      </c>
      <c r="H10" s="1">
        <v>270</v>
      </c>
      <c r="I10" s="1">
        <v>9988476</v>
      </c>
      <c r="J10" s="1">
        <v>67</v>
      </c>
      <c r="K10" s="1">
        <f t="shared" si="2"/>
        <v>-11</v>
      </c>
      <c r="L10" s="1"/>
      <c r="M10" s="1"/>
      <c r="N10" s="1">
        <v>0</v>
      </c>
      <c r="O10" s="1">
        <f t="shared" si="3"/>
        <v>11.2</v>
      </c>
      <c r="P10" s="5">
        <f t="shared" si="7"/>
        <v>224</v>
      </c>
      <c r="Q10" s="5"/>
      <c r="R10" s="1"/>
      <c r="S10" s="1">
        <f t="shared" si="5"/>
        <v>20</v>
      </c>
      <c r="T10" s="1">
        <f t="shared" si="6"/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39</v>
      </c>
      <c r="AB10" s="1">
        <f t="shared" si="4"/>
        <v>89.600000000000009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41</v>
      </c>
      <c r="B11" s="1" t="s">
        <v>42</v>
      </c>
      <c r="C11" s="1"/>
      <c r="D11" s="1">
        <v>145.69</v>
      </c>
      <c r="E11" s="1">
        <v>34.268999999999998</v>
      </c>
      <c r="F11" s="1">
        <v>111.4</v>
      </c>
      <c r="G11" s="6">
        <v>1</v>
      </c>
      <c r="H11" s="1">
        <v>150</v>
      </c>
      <c r="I11" s="1">
        <v>5037308</v>
      </c>
      <c r="J11" s="1">
        <v>22</v>
      </c>
      <c r="K11" s="1">
        <f t="shared" si="2"/>
        <v>12.268999999999998</v>
      </c>
      <c r="L11" s="1"/>
      <c r="M11" s="1"/>
      <c r="N11" s="1">
        <v>0</v>
      </c>
      <c r="O11" s="1">
        <f t="shared" si="3"/>
        <v>6.8537999999999997</v>
      </c>
      <c r="P11" s="5">
        <f t="shared" si="7"/>
        <v>25.675999999999988</v>
      </c>
      <c r="Q11" s="5"/>
      <c r="R11" s="1"/>
      <c r="S11" s="1">
        <f t="shared" si="5"/>
        <v>20</v>
      </c>
      <c r="T11" s="1">
        <f t="shared" si="6"/>
        <v>16.253757039890282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 t="s">
        <v>39</v>
      </c>
      <c r="AB11" s="1">
        <f t="shared" si="4"/>
        <v>25.675999999999988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1" t="s">
        <v>43</v>
      </c>
      <c r="B12" s="11" t="s">
        <v>32</v>
      </c>
      <c r="C12" s="11">
        <v>36</v>
      </c>
      <c r="D12" s="11"/>
      <c r="E12" s="11">
        <v>24</v>
      </c>
      <c r="F12" s="11">
        <v>6</v>
      </c>
      <c r="G12" s="12">
        <v>0</v>
      </c>
      <c r="H12" s="11" t="e">
        <v>#N/A</v>
      </c>
      <c r="I12" s="11" t="s">
        <v>44</v>
      </c>
      <c r="J12" s="11">
        <v>35</v>
      </c>
      <c r="K12" s="11">
        <f t="shared" si="2"/>
        <v>-11</v>
      </c>
      <c r="L12" s="11"/>
      <c r="M12" s="11"/>
      <c r="N12" s="11"/>
      <c r="O12" s="11">
        <f t="shared" si="3"/>
        <v>4.8</v>
      </c>
      <c r="P12" s="13"/>
      <c r="Q12" s="13"/>
      <c r="R12" s="11"/>
      <c r="S12" s="11">
        <f t="shared" si="5"/>
        <v>1.25</v>
      </c>
      <c r="T12" s="11">
        <f t="shared" si="6"/>
        <v>1.25</v>
      </c>
      <c r="U12" s="11">
        <v>23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/>
      <c r="AB12" s="1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32</v>
      </c>
      <c r="C13" s="1"/>
      <c r="D13" s="1">
        <v>316</v>
      </c>
      <c r="E13" s="1">
        <v>253</v>
      </c>
      <c r="F13" s="1">
        <v>63</v>
      </c>
      <c r="G13" s="6">
        <v>0.18</v>
      </c>
      <c r="H13" s="1">
        <v>150</v>
      </c>
      <c r="I13" s="1">
        <v>5034819</v>
      </c>
      <c r="J13" s="1">
        <v>365</v>
      </c>
      <c r="K13" s="1">
        <f t="shared" si="2"/>
        <v>-112</v>
      </c>
      <c r="L13" s="1"/>
      <c r="M13" s="1"/>
      <c r="N13" s="1">
        <v>0</v>
      </c>
      <c r="O13" s="1">
        <f t="shared" si="3"/>
        <v>50.6</v>
      </c>
      <c r="P13" s="5">
        <f t="shared" ref="P13:P17" si="8">20*O13-N13-F13</f>
        <v>949</v>
      </c>
      <c r="Q13" s="5"/>
      <c r="R13" s="1"/>
      <c r="S13" s="1">
        <f t="shared" si="5"/>
        <v>20</v>
      </c>
      <c r="T13" s="1">
        <f t="shared" si="6"/>
        <v>1.2450592885375493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 t="s">
        <v>39</v>
      </c>
      <c r="AB13" s="1">
        <f t="shared" si="4"/>
        <v>170.82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44</v>
      </c>
      <c r="D14" s="1">
        <v>748</v>
      </c>
      <c r="E14" s="1">
        <v>56</v>
      </c>
      <c r="F14" s="1">
        <v>736</v>
      </c>
      <c r="G14" s="6">
        <v>0.1</v>
      </c>
      <c r="H14" s="1">
        <v>90</v>
      </c>
      <c r="I14" s="1">
        <v>8444163</v>
      </c>
      <c r="J14" s="1">
        <v>58</v>
      </c>
      <c r="K14" s="1">
        <f t="shared" si="2"/>
        <v>-2</v>
      </c>
      <c r="L14" s="1"/>
      <c r="M14" s="1"/>
      <c r="N14" s="1">
        <v>100</v>
      </c>
      <c r="O14" s="1">
        <f t="shared" si="3"/>
        <v>11.2</v>
      </c>
      <c r="P14" s="5"/>
      <c r="Q14" s="5"/>
      <c r="R14" s="1"/>
      <c r="S14" s="1">
        <f t="shared" si="5"/>
        <v>74.642857142857153</v>
      </c>
      <c r="T14" s="1">
        <f t="shared" si="6"/>
        <v>74.642857142857153</v>
      </c>
      <c r="U14" s="1">
        <v>35.799999999999997</v>
      </c>
      <c r="V14" s="1">
        <v>44.2</v>
      </c>
      <c r="W14" s="1">
        <v>21.8</v>
      </c>
      <c r="X14" s="1">
        <v>6.4</v>
      </c>
      <c r="Y14" s="1">
        <v>37.799999999999997</v>
      </c>
      <c r="Z14" s="1">
        <v>28.8</v>
      </c>
      <c r="AA14" s="1"/>
      <c r="AB14" s="1">
        <f t="shared" si="4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47</v>
      </c>
      <c r="B15" s="1" t="s">
        <v>32</v>
      </c>
      <c r="C15" s="1">
        <v>212</v>
      </c>
      <c r="D15" s="1">
        <v>1776</v>
      </c>
      <c r="E15" s="1">
        <v>198</v>
      </c>
      <c r="F15" s="1">
        <v>1770</v>
      </c>
      <c r="G15" s="6">
        <v>0.18</v>
      </c>
      <c r="H15" s="1">
        <v>150</v>
      </c>
      <c r="I15" s="1">
        <v>5038411</v>
      </c>
      <c r="J15" s="1">
        <v>259</v>
      </c>
      <c r="K15" s="1">
        <f t="shared" si="2"/>
        <v>-61</v>
      </c>
      <c r="L15" s="1"/>
      <c r="M15" s="1"/>
      <c r="N15" s="1">
        <v>1200</v>
      </c>
      <c r="O15" s="1">
        <f t="shared" si="3"/>
        <v>39.6</v>
      </c>
      <c r="P15" s="5"/>
      <c r="Q15" s="5"/>
      <c r="R15" s="1"/>
      <c r="S15" s="1">
        <f t="shared" si="5"/>
        <v>75</v>
      </c>
      <c r="T15" s="1">
        <f t="shared" si="6"/>
        <v>75</v>
      </c>
      <c r="U15" s="1">
        <v>145.6</v>
      </c>
      <c r="V15" s="1">
        <v>137</v>
      </c>
      <c r="W15" s="1">
        <v>77</v>
      </c>
      <c r="X15" s="1">
        <v>8</v>
      </c>
      <c r="Y15" s="1">
        <v>0</v>
      </c>
      <c r="Z15" s="1">
        <v>0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48</v>
      </c>
      <c r="B16" s="1" t="s">
        <v>32</v>
      </c>
      <c r="C16" s="1">
        <v>221</v>
      </c>
      <c r="D16" s="1">
        <v>1810</v>
      </c>
      <c r="E16" s="1">
        <v>201</v>
      </c>
      <c r="F16" s="1">
        <v>1810</v>
      </c>
      <c r="G16" s="6">
        <v>0.18</v>
      </c>
      <c r="H16" s="1">
        <v>150</v>
      </c>
      <c r="I16" s="1">
        <v>5038459</v>
      </c>
      <c r="J16" s="1">
        <v>273</v>
      </c>
      <c r="K16" s="1">
        <f t="shared" si="2"/>
        <v>-72</v>
      </c>
      <c r="L16" s="1"/>
      <c r="M16" s="1"/>
      <c r="N16" s="1">
        <v>1500</v>
      </c>
      <c r="O16" s="1">
        <f t="shared" si="3"/>
        <v>40.200000000000003</v>
      </c>
      <c r="P16" s="5"/>
      <c r="Q16" s="5"/>
      <c r="R16" s="1"/>
      <c r="S16" s="1">
        <f t="shared" si="5"/>
        <v>82.338308457711435</v>
      </c>
      <c r="T16" s="1">
        <f t="shared" si="6"/>
        <v>82.338308457711435</v>
      </c>
      <c r="U16" s="1">
        <v>158.6</v>
      </c>
      <c r="V16" s="1">
        <v>140.4</v>
      </c>
      <c r="W16" s="1">
        <v>80.8</v>
      </c>
      <c r="X16" s="1">
        <v>9.6</v>
      </c>
      <c r="Y16" s="1">
        <v>0</v>
      </c>
      <c r="Z16" s="1">
        <v>0</v>
      </c>
      <c r="AA16" s="1"/>
      <c r="AB16" s="1">
        <f t="shared" si="4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5.75" thickBot="1" x14ac:dyDescent="0.3">
      <c r="A17" s="1" t="s">
        <v>49</v>
      </c>
      <c r="B17" s="1" t="s">
        <v>32</v>
      </c>
      <c r="C17" s="1"/>
      <c r="D17" s="1">
        <v>2290</v>
      </c>
      <c r="E17" s="1">
        <v>980</v>
      </c>
      <c r="F17" s="1">
        <v>1301</v>
      </c>
      <c r="G17" s="6">
        <v>0.18</v>
      </c>
      <c r="H17" s="1">
        <v>150</v>
      </c>
      <c r="I17" s="1">
        <v>5038435</v>
      </c>
      <c r="J17" s="1">
        <v>977</v>
      </c>
      <c r="K17" s="1">
        <f t="shared" si="2"/>
        <v>3</v>
      </c>
      <c r="L17" s="1"/>
      <c r="M17" s="1"/>
      <c r="N17" s="1">
        <v>0</v>
      </c>
      <c r="O17" s="1">
        <f t="shared" si="3"/>
        <v>196</v>
      </c>
      <c r="P17" s="5">
        <f t="shared" si="8"/>
        <v>2619</v>
      </c>
      <c r="Q17" s="5"/>
      <c r="R17" s="1"/>
      <c r="S17" s="1">
        <f t="shared" si="5"/>
        <v>20</v>
      </c>
      <c r="T17" s="1">
        <f t="shared" si="6"/>
        <v>6.6377551020408161</v>
      </c>
      <c r="U17" s="1">
        <v>0</v>
      </c>
      <c r="V17" s="1">
        <v>114.4</v>
      </c>
      <c r="W17" s="1">
        <v>107.4</v>
      </c>
      <c r="X17" s="1">
        <v>10.6</v>
      </c>
      <c r="Y17" s="1">
        <v>0</v>
      </c>
      <c r="Z17" s="1">
        <v>0</v>
      </c>
      <c r="AA17" s="1"/>
      <c r="AB17" s="1">
        <f t="shared" si="4"/>
        <v>471.41999999999996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23" t="s">
        <v>50</v>
      </c>
      <c r="B18" s="14" t="s">
        <v>32</v>
      </c>
      <c r="C18" s="14"/>
      <c r="D18" s="14">
        <v>1411</v>
      </c>
      <c r="E18" s="14">
        <v>371</v>
      </c>
      <c r="F18" s="15">
        <v>1037</v>
      </c>
      <c r="G18" s="6">
        <v>0.18</v>
      </c>
      <c r="H18" s="1">
        <v>120</v>
      </c>
      <c r="I18" s="1">
        <v>5038398</v>
      </c>
      <c r="J18" s="1">
        <v>373</v>
      </c>
      <c r="K18" s="1">
        <f t="shared" si="2"/>
        <v>-2</v>
      </c>
      <c r="L18" s="1"/>
      <c r="M18" s="1"/>
      <c r="N18" s="1">
        <v>800</v>
      </c>
      <c r="O18" s="1">
        <f t="shared" si="3"/>
        <v>74.2</v>
      </c>
      <c r="P18" s="5">
        <f>20*(O18+O19)-N18-F18-N19-F19</f>
        <v>511</v>
      </c>
      <c r="Q18" s="5"/>
      <c r="R18" s="1"/>
      <c r="S18" s="1">
        <f t="shared" si="5"/>
        <v>31.644204851752022</v>
      </c>
      <c r="T18" s="1">
        <f t="shared" si="6"/>
        <v>24.757412398921833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4"/>
        <v>91.97999999999999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5.75" thickBot="1" x14ac:dyDescent="0.3">
      <c r="A19" s="24" t="s">
        <v>58</v>
      </c>
      <c r="B19" s="25" t="s">
        <v>32</v>
      </c>
      <c r="C19" s="25">
        <v>245</v>
      </c>
      <c r="D19" s="25">
        <v>2</v>
      </c>
      <c r="E19" s="25">
        <v>216</v>
      </c>
      <c r="F19" s="26"/>
      <c r="G19" s="12">
        <v>0</v>
      </c>
      <c r="H19" s="11">
        <v>120</v>
      </c>
      <c r="I19" s="11" t="s">
        <v>55</v>
      </c>
      <c r="J19" s="11">
        <v>264</v>
      </c>
      <c r="K19" s="11">
        <f t="shared" ref="K19" si="9">E19-J19</f>
        <v>-48</v>
      </c>
      <c r="L19" s="11"/>
      <c r="M19" s="11"/>
      <c r="N19" s="11"/>
      <c r="O19" s="11">
        <f t="shared" si="3"/>
        <v>43.2</v>
      </c>
      <c r="P19" s="13"/>
      <c r="Q19" s="13"/>
      <c r="R19" s="11"/>
      <c r="S19" s="11">
        <f t="shared" si="5"/>
        <v>0</v>
      </c>
      <c r="T19" s="11">
        <f t="shared" si="6"/>
        <v>0</v>
      </c>
      <c r="U19" s="11">
        <v>111.8</v>
      </c>
      <c r="V19" s="11">
        <v>109</v>
      </c>
      <c r="W19" s="11">
        <v>72.599999999999994</v>
      </c>
      <c r="X19" s="11">
        <v>15.2</v>
      </c>
      <c r="Y19" s="11">
        <v>117.2</v>
      </c>
      <c r="Z19" s="11">
        <v>106</v>
      </c>
      <c r="AA19" s="11"/>
      <c r="AB19" s="1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51</v>
      </c>
      <c r="B20" s="1" t="s">
        <v>42</v>
      </c>
      <c r="C20" s="1">
        <v>657.3</v>
      </c>
      <c r="D20" s="1">
        <v>453.65100000000001</v>
      </c>
      <c r="E20" s="1">
        <v>355.09100000000001</v>
      </c>
      <c r="F20" s="1">
        <v>720.25800000000004</v>
      </c>
      <c r="G20" s="6">
        <v>1</v>
      </c>
      <c r="H20" s="1">
        <v>150</v>
      </c>
      <c r="I20" s="1">
        <v>5038572</v>
      </c>
      <c r="J20" s="1">
        <v>363.50599999999997</v>
      </c>
      <c r="K20" s="1">
        <f t="shared" si="2"/>
        <v>-8.4149999999999636</v>
      </c>
      <c r="L20" s="1"/>
      <c r="M20" s="1"/>
      <c r="N20" s="1">
        <v>400</v>
      </c>
      <c r="O20" s="1">
        <f t="shared" si="3"/>
        <v>71.018200000000007</v>
      </c>
      <c r="P20" s="5">
        <f t="shared" ref="P20:P28" si="10">20*O20-N20-F20</f>
        <v>300.10599999999999</v>
      </c>
      <c r="Q20" s="5"/>
      <c r="R20" s="1"/>
      <c r="S20" s="1">
        <f t="shared" si="5"/>
        <v>20</v>
      </c>
      <c r="T20" s="1">
        <f t="shared" si="6"/>
        <v>15.774238153036826</v>
      </c>
      <c r="U20" s="1">
        <v>59.069399999999987</v>
      </c>
      <c r="V20" s="1">
        <v>48.188200000000002</v>
      </c>
      <c r="W20" s="1">
        <v>56.748399999999997</v>
      </c>
      <c r="X20" s="1">
        <v>71.09</v>
      </c>
      <c r="Y20" s="1">
        <v>0</v>
      </c>
      <c r="Z20" s="1">
        <v>0</v>
      </c>
      <c r="AA20" s="1"/>
      <c r="AB20" s="1">
        <f t="shared" si="4"/>
        <v>300.10599999999999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52</v>
      </c>
      <c r="B21" s="1" t="s">
        <v>42</v>
      </c>
      <c r="C21" s="1">
        <v>850</v>
      </c>
      <c r="D21" s="1">
        <v>2.4E-2</v>
      </c>
      <c r="E21" s="1">
        <v>103.252</v>
      </c>
      <c r="F21" s="1">
        <v>734.02599999999995</v>
      </c>
      <c r="G21" s="6">
        <v>1</v>
      </c>
      <c r="H21" s="1">
        <v>150</v>
      </c>
      <c r="I21" s="1">
        <v>5038596</v>
      </c>
      <c r="J21" s="1">
        <v>106.108</v>
      </c>
      <c r="K21" s="1">
        <f t="shared" si="2"/>
        <v>-2.8560000000000088</v>
      </c>
      <c r="L21" s="1"/>
      <c r="M21" s="1"/>
      <c r="N21" s="1">
        <v>0</v>
      </c>
      <c r="O21" s="1">
        <f t="shared" si="3"/>
        <v>20.650399999999998</v>
      </c>
      <c r="P21" s="5"/>
      <c r="Q21" s="5"/>
      <c r="R21" s="1"/>
      <c r="S21" s="1">
        <f t="shared" si="5"/>
        <v>35.545364738697558</v>
      </c>
      <c r="T21" s="1">
        <f t="shared" si="6"/>
        <v>35.545364738697558</v>
      </c>
      <c r="U21" s="1">
        <v>23.3032</v>
      </c>
      <c r="V21" s="1">
        <v>22.584399999999999</v>
      </c>
      <c r="W21" s="1">
        <v>23.7258</v>
      </c>
      <c r="X21" s="1">
        <v>44.0246</v>
      </c>
      <c r="Y21" s="1">
        <v>0</v>
      </c>
      <c r="Z21" s="1">
        <v>0</v>
      </c>
      <c r="AA21" s="28" t="s">
        <v>53</v>
      </c>
      <c r="AB21" s="1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56</v>
      </c>
      <c r="B22" s="1" t="s">
        <v>32</v>
      </c>
      <c r="C22" s="1">
        <v>40</v>
      </c>
      <c r="D22" s="1">
        <v>1308</v>
      </c>
      <c r="E22" s="1">
        <v>121</v>
      </c>
      <c r="F22" s="1">
        <v>1212</v>
      </c>
      <c r="G22" s="6">
        <v>0.2</v>
      </c>
      <c r="H22" s="1">
        <v>120</v>
      </c>
      <c r="I22" s="1">
        <v>99876550</v>
      </c>
      <c r="J22" s="1">
        <v>149</v>
      </c>
      <c r="K22" s="1">
        <f t="shared" si="2"/>
        <v>-28</v>
      </c>
      <c r="L22" s="1"/>
      <c r="M22" s="1"/>
      <c r="N22" s="1">
        <v>350</v>
      </c>
      <c r="O22" s="1">
        <f t="shared" si="3"/>
        <v>24.2</v>
      </c>
      <c r="P22" s="5"/>
      <c r="Q22" s="5"/>
      <c r="R22" s="1"/>
      <c r="S22" s="1">
        <f t="shared" si="5"/>
        <v>64.545454545454547</v>
      </c>
      <c r="T22" s="1">
        <f t="shared" si="6"/>
        <v>64.545454545454547</v>
      </c>
      <c r="U22" s="1">
        <v>79.8</v>
      </c>
      <c r="V22" s="1">
        <v>86.8</v>
      </c>
      <c r="W22" s="1">
        <v>48</v>
      </c>
      <c r="X22" s="1">
        <v>9.4</v>
      </c>
      <c r="Y22" s="1">
        <v>56.8</v>
      </c>
      <c r="Z22" s="1">
        <v>44.4</v>
      </c>
      <c r="AA22" s="29" t="s">
        <v>53</v>
      </c>
      <c r="AB22" s="1">
        <f t="shared" si="4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57</v>
      </c>
      <c r="B23" s="1" t="s">
        <v>42</v>
      </c>
      <c r="C23" s="1">
        <v>1372.1</v>
      </c>
      <c r="D23" s="1">
        <v>6.0000000000000001E-3</v>
      </c>
      <c r="E23" s="1">
        <v>242.548</v>
      </c>
      <c r="F23" s="1">
        <v>1123.1600000000001</v>
      </c>
      <c r="G23" s="6">
        <v>1</v>
      </c>
      <c r="H23" s="1">
        <v>120</v>
      </c>
      <c r="I23" s="1">
        <v>6159901</v>
      </c>
      <c r="J23" s="1">
        <v>258.36</v>
      </c>
      <c r="K23" s="1">
        <f t="shared" si="2"/>
        <v>-15.812000000000012</v>
      </c>
      <c r="L23" s="1"/>
      <c r="M23" s="1"/>
      <c r="N23" s="1">
        <v>0</v>
      </c>
      <c r="O23" s="1">
        <f t="shared" si="3"/>
        <v>48.509599999999999</v>
      </c>
      <c r="P23" s="5"/>
      <c r="Q23" s="5"/>
      <c r="R23" s="1"/>
      <c r="S23" s="1">
        <f t="shared" si="5"/>
        <v>23.153355212164193</v>
      </c>
      <c r="T23" s="1">
        <f t="shared" si="6"/>
        <v>23.153355212164193</v>
      </c>
      <c r="U23" s="1">
        <v>61.939599999999999</v>
      </c>
      <c r="V23" s="1">
        <v>58.736199999999997</v>
      </c>
      <c r="W23" s="1">
        <v>67.850200000000001</v>
      </c>
      <c r="X23" s="1">
        <v>5.0926</v>
      </c>
      <c r="Y23" s="1">
        <v>113.3098</v>
      </c>
      <c r="Z23" s="1">
        <v>43.876800000000003</v>
      </c>
      <c r="AA23" s="28" t="s">
        <v>53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60</v>
      </c>
      <c r="B24" s="1" t="s">
        <v>42</v>
      </c>
      <c r="C24" s="1">
        <v>139.9</v>
      </c>
      <c r="D24" s="1">
        <v>99.194999999999993</v>
      </c>
      <c r="E24" s="1">
        <v>56.911999999999999</v>
      </c>
      <c r="F24" s="1">
        <v>179.685</v>
      </c>
      <c r="G24" s="6">
        <v>1</v>
      </c>
      <c r="H24" s="1">
        <v>120</v>
      </c>
      <c r="I24" s="1">
        <v>6159949</v>
      </c>
      <c r="J24" s="1">
        <v>58.5</v>
      </c>
      <c r="K24" s="1">
        <f t="shared" si="2"/>
        <v>-1.588000000000001</v>
      </c>
      <c r="L24" s="1"/>
      <c r="M24" s="1"/>
      <c r="N24" s="1">
        <v>100</v>
      </c>
      <c r="O24" s="1">
        <f t="shared" si="3"/>
        <v>11.382400000000001</v>
      </c>
      <c r="P24" s="5"/>
      <c r="Q24" s="5"/>
      <c r="R24" s="1"/>
      <c r="S24" s="1">
        <f t="shared" si="5"/>
        <v>24.571707197076186</v>
      </c>
      <c r="T24" s="1">
        <f t="shared" si="6"/>
        <v>24.571707197076186</v>
      </c>
      <c r="U24" s="1">
        <v>12.6126</v>
      </c>
      <c r="V24" s="1">
        <v>1.0491999999999999</v>
      </c>
      <c r="W24" s="1">
        <v>8.0806000000000004</v>
      </c>
      <c r="X24" s="1">
        <v>11.7942</v>
      </c>
      <c r="Y24" s="1">
        <v>0</v>
      </c>
      <c r="Z24" s="1">
        <v>9.5275999999999996</v>
      </c>
      <c r="AA24" s="28" t="s">
        <v>53</v>
      </c>
      <c r="AB24" s="1">
        <f t="shared" si="4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32</v>
      </c>
      <c r="C25" s="1"/>
      <c r="D25" s="1">
        <v>1200</v>
      </c>
      <c r="E25" s="1">
        <v>386</v>
      </c>
      <c r="F25" s="1">
        <v>814</v>
      </c>
      <c r="G25" s="6">
        <v>0.19</v>
      </c>
      <c r="H25" s="1">
        <v>120</v>
      </c>
      <c r="I25" s="1">
        <v>9877076</v>
      </c>
      <c r="J25" s="1">
        <v>391.5</v>
      </c>
      <c r="K25" s="1">
        <f t="shared" si="2"/>
        <v>-5.5</v>
      </c>
      <c r="L25" s="1"/>
      <c r="M25" s="1"/>
      <c r="N25" s="1">
        <v>600</v>
      </c>
      <c r="O25" s="1">
        <f t="shared" si="3"/>
        <v>77.2</v>
      </c>
      <c r="P25" s="5">
        <f t="shared" si="10"/>
        <v>130</v>
      </c>
      <c r="Q25" s="5"/>
      <c r="R25" s="1"/>
      <c r="S25" s="1">
        <f t="shared" si="5"/>
        <v>20</v>
      </c>
      <c r="T25" s="1">
        <f t="shared" si="6"/>
        <v>18.316062176165801</v>
      </c>
      <c r="U25" s="1">
        <v>0</v>
      </c>
      <c r="V25" s="1">
        <v>16.8</v>
      </c>
      <c r="W25" s="1">
        <v>82.4</v>
      </c>
      <c r="X25" s="1">
        <v>15.6</v>
      </c>
      <c r="Y25" s="1">
        <v>24</v>
      </c>
      <c r="Z25" s="1">
        <v>86.2</v>
      </c>
      <c r="AA25" s="1"/>
      <c r="AB25" s="1">
        <f t="shared" si="4"/>
        <v>24.7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32</v>
      </c>
      <c r="C26" s="1">
        <v>3</v>
      </c>
      <c r="D26" s="1">
        <v>352</v>
      </c>
      <c r="E26" s="1">
        <v>146</v>
      </c>
      <c r="F26" s="1">
        <v>202</v>
      </c>
      <c r="G26" s="6">
        <v>0.1</v>
      </c>
      <c r="H26" s="1">
        <v>60</v>
      </c>
      <c r="I26" s="1">
        <v>8444170</v>
      </c>
      <c r="J26" s="1">
        <v>144</v>
      </c>
      <c r="K26" s="1">
        <f t="shared" si="2"/>
        <v>2</v>
      </c>
      <c r="L26" s="1"/>
      <c r="M26" s="1"/>
      <c r="N26" s="1">
        <v>300</v>
      </c>
      <c r="O26" s="1">
        <f t="shared" si="3"/>
        <v>29.2</v>
      </c>
      <c r="P26" s="5">
        <f t="shared" si="10"/>
        <v>82</v>
      </c>
      <c r="Q26" s="5"/>
      <c r="R26" s="1"/>
      <c r="S26" s="1">
        <f t="shared" si="5"/>
        <v>20</v>
      </c>
      <c r="T26" s="1">
        <f t="shared" si="6"/>
        <v>17.19178082191781</v>
      </c>
      <c r="U26" s="1">
        <v>30.2</v>
      </c>
      <c r="V26" s="1">
        <v>0</v>
      </c>
      <c r="W26" s="1">
        <v>9.8000000000000007</v>
      </c>
      <c r="X26" s="1">
        <v>17.2</v>
      </c>
      <c r="Y26" s="1">
        <v>21</v>
      </c>
      <c r="Z26" s="1">
        <v>32.799999999999997</v>
      </c>
      <c r="AA26" s="1"/>
      <c r="AB26" s="1">
        <f t="shared" si="4"/>
        <v>8.2000000000000011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32</v>
      </c>
      <c r="C27" s="1"/>
      <c r="D27" s="1">
        <v>192</v>
      </c>
      <c r="E27" s="1">
        <v>192</v>
      </c>
      <c r="F27" s="1"/>
      <c r="G27" s="6">
        <v>0.14000000000000001</v>
      </c>
      <c r="H27" s="1">
        <v>180</v>
      </c>
      <c r="I27" s="1">
        <v>9988391</v>
      </c>
      <c r="J27" s="1">
        <v>235</v>
      </c>
      <c r="K27" s="1">
        <f t="shared" si="2"/>
        <v>-43</v>
      </c>
      <c r="L27" s="1"/>
      <c r="M27" s="1"/>
      <c r="N27" s="1">
        <v>350</v>
      </c>
      <c r="O27" s="1">
        <f t="shared" si="3"/>
        <v>38.4</v>
      </c>
      <c r="P27" s="5">
        <f t="shared" si="10"/>
        <v>418</v>
      </c>
      <c r="Q27" s="5"/>
      <c r="R27" s="1"/>
      <c r="S27" s="1">
        <f t="shared" si="5"/>
        <v>20</v>
      </c>
      <c r="T27" s="1">
        <f t="shared" si="6"/>
        <v>9.1145833333333339</v>
      </c>
      <c r="U27" s="1">
        <v>16.600000000000001</v>
      </c>
      <c r="V27" s="1">
        <v>59.2</v>
      </c>
      <c r="W27" s="1">
        <v>45.8</v>
      </c>
      <c r="X27" s="1">
        <v>23</v>
      </c>
      <c r="Y27" s="1">
        <v>33.200000000000003</v>
      </c>
      <c r="Z27" s="1">
        <v>52.4</v>
      </c>
      <c r="AA27" s="1" t="s">
        <v>64</v>
      </c>
      <c r="AB27" s="1">
        <f t="shared" si="4"/>
        <v>58.52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5.75" thickBot="1" x14ac:dyDescent="0.3">
      <c r="A28" s="1" t="s">
        <v>65</v>
      </c>
      <c r="B28" s="1" t="s">
        <v>42</v>
      </c>
      <c r="C28" s="1"/>
      <c r="D28" s="1">
        <v>103.255</v>
      </c>
      <c r="E28" s="1">
        <v>51.454999999999998</v>
      </c>
      <c r="F28" s="1">
        <v>51.8</v>
      </c>
      <c r="G28" s="6">
        <v>1</v>
      </c>
      <c r="H28" s="1">
        <v>120</v>
      </c>
      <c r="I28" s="1">
        <v>8785228</v>
      </c>
      <c r="J28" s="1">
        <v>44.792000000000002</v>
      </c>
      <c r="K28" s="1">
        <f t="shared" si="2"/>
        <v>6.6629999999999967</v>
      </c>
      <c r="L28" s="1"/>
      <c r="M28" s="1"/>
      <c r="N28" s="1">
        <v>0</v>
      </c>
      <c r="O28" s="1">
        <f t="shared" si="3"/>
        <v>10.291</v>
      </c>
      <c r="P28" s="5">
        <f t="shared" si="10"/>
        <v>154.01999999999998</v>
      </c>
      <c r="Q28" s="5"/>
      <c r="R28" s="1"/>
      <c r="S28" s="1">
        <f t="shared" si="5"/>
        <v>20</v>
      </c>
      <c r="T28" s="1">
        <f t="shared" si="6"/>
        <v>5.0335244388300451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 t="s">
        <v>39</v>
      </c>
      <c r="AB28" s="1">
        <f t="shared" si="4"/>
        <v>154.01999999999998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23" t="s">
        <v>66</v>
      </c>
      <c r="B29" s="14" t="s">
        <v>42</v>
      </c>
      <c r="C29" s="14"/>
      <c r="D29" s="14">
        <v>286.47000000000003</v>
      </c>
      <c r="E29" s="14">
        <v>136.953</v>
      </c>
      <c r="F29" s="15">
        <v>143</v>
      </c>
      <c r="G29" s="6">
        <v>1</v>
      </c>
      <c r="H29" s="1">
        <v>120</v>
      </c>
      <c r="I29" s="1">
        <v>8785204</v>
      </c>
      <c r="J29" s="1">
        <v>139</v>
      </c>
      <c r="K29" s="1">
        <f t="shared" si="2"/>
        <v>-2.046999999999997</v>
      </c>
      <c r="L29" s="1"/>
      <c r="M29" s="1"/>
      <c r="N29" s="1">
        <v>200</v>
      </c>
      <c r="O29" s="1">
        <f t="shared" si="3"/>
        <v>27.390599999999999</v>
      </c>
      <c r="P29" s="5">
        <f>20*(O29+O30)-N29-F29-N30-F30</f>
        <v>361.70700000000022</v>
      </c>
      <c r="Q29" s="5"/>
      <c r="R29" s="1"/>
      <c r="S29" s="1">
        <f t="shared" si="5"/>
        <v>25.728059991383915</v>
      </c>
      <c r="T29" s="1">
        <f t="shared" si="6"/>
        <v>12.522544230502435</v>
      </c>
      <c r="U29" s="1">
        <v>7.5987999999999998</v>
      </c>
      <c r="V29" s="1">
        <v>40.841799999999999</v>
      </c>
      <c r="W29" s="1">
        <v>46.392600000000002</v>
      </c>
      <c r="X29" s="1">
        <v>90.019199999999998</v>
      </c>
      <c r="Y29" s="1">
        <v>0</v>
      </c>
      <c r="Z29" s="1">
        <v>0</v>
      </c>
      <c r="AA29" s="1"/>
      <c r="AB29" s="1">
        <f t="shared" si="4"/>
        <v>361.70700000000022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5.75" thickBot="1" x14ac:dyDescent="0.3">
      <c r="A30" s="24" t="s">
        <v>54</v>
      </c>
      <c r="B30" s="25" t="s">
        <v>42</v>
      </c>
      <c r="C30" s="25">
        <v>634.5</v>
      </c>
      <c r="D30" s="25">
        <v>604.99</v>
      </c>
      <c r="E30" s="25">
        <v>276.98700000000002</v>
      </c>
      <c r="F30" s="26">
        <v>951.053</v>
      </c>
      <c r="G30" s="12">
        <v>0</v>
      </c>
      <c r="H30" s="11">
        <v>120</v>
      </c>
      <c r="I30" s="11" t="s">
        <v>55</v>
      </c>
      <c r="J30" s="11">
        <v>289.25400000000002</v>
      </c>
      <c r="K30" s="11">
        <f t="shared" ref="K30" si="11">E30-J30</f>
        <v>-12.266999999999996</v>
      </c>
      <c r="L30" s="11"/>
      <c r="M30" s="11"/>
      <c r="N30" s="11"/>
      <c r="O30" s="11">
        <f t="shared" si="3"/>
        <v>55.397400000000005</v>
      </c>
      <c r="P30" s="13"/>
      <c r="Q30" s="13"/>
      <c r="R30" s="11"/>
      <c r="S30" s="11">
        <f t="shared" si="5"/>
        <v>17.167827370959646</v>
      </c>
      <c r="T30" s="11">
        <f t="shared" si="6"/>
        <v>17.167827370959646</v>
      </c>
      <c r="U30" s="11">
        <v>72.441400000000002</v>
      </c>
      <c r="V30" s="11">
        <v>49.693199999999997</v>
      </c>
      <c r="W30" s="11">
        <v>38.601999999999997</v>
      </c>
      <c r="X30" s="11">
        <v>8.5516000000000005</v>
      </c>
      <c r="Y30" s="11">
        <v>0</v>
      </c>
      <c r="Z30" s="11">
        <v>68.982399999999998</v>
      </c>
      <c r="AA30" s="11"/>
      <c r="AB30" s="1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67</v>
      </c>
      <c r="B31" s="1" t="s">
        <v>42</v>
      </c>
      <c r="C31" s="1"/>
      <c r="D31" s="1">
        <v>95.96</v>
      </c>
      <c r="E31" s="1">
        <v>38.779000000000003</v>
      </c>
      <c r="F31" s="1">
        <v>57.1</v>
      </c>
      <c r="G31" s="6">
        <v>1</v>
      </c>
      <c r="H31" s="1">
        <v>120</v>
      </c>
      <c r="I31" s="1">
        <v>8785211</v>
      </c>
      <c r="J31" s="1">
        <v>34.5</v>
      </c>
      <c r="K31" s="1">
        <f t="shared" si="2"/>
        <v>4.2790000000000035</v>
      </c>
      <c r="L31" s="1"/>
      <c r="M31" s="1"/>
      <c r="N31" s="1">
        <v>0</v>
      </c>
      <c r="O31" s="1">
        <f t="shared" si="3"/>
        <v>7.7558000000000007</v>
      </c>
      <c r="P31" s="5">
        <f t="shared" ref="P31:P32" si="12">20*O31-N31-F31</f>
        <v>98.01600000000002</v>
      </c>
      <c r="Q31" s="5"/>
      <c r="R31" s="1"/>
      <c r="S31" s="1">
        <f t="shared" si="5"/>
        <v>20</v>
      </c>
      <c r="T31" s="1">
        <f t="shared" si="6"/>
        <v>7.3622321359498697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 t="s">
        <v>39</v>
      </c>
      <c r="AB31" s="1">
        <f t="shared" si="4"/>
        <v>98.01600000000002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5.75" thickBot="1" x14ac:dyDescent="0.3">
      <c r="A32" s="1" t="s">
        <v>68</v>
      </c>
      <c r="B32" s="1" t="s">
        <v>42</v>
      </c>
      <c r="C32" s="1"/>
      <c r="D32" s="1">
        <v>160.04</v>
      </c>
      <c r="E32" s="1">
        <v>73.792000000000002</v>
      </c>
      <c r="F32" s="1">
        <v>86.2</v>
      </c>
      <c r="G32" s="6">
        <v>1</v>
      </c>
      <c r="H32" s="1">
        <v>120</v>
      </c>
      <c r="I32" s="1">
        <v>8785198</v>
      </c>
      <c r="J32" s="1">
        <v>71</v>
      </c>
      <c r="K32" s="1">
        <f t="shared" si="2"/>
        <v>2.7920000000000016</v>
      </c>
      <c r="L32" s="1"/>
      <c r="M32" s="1"/>
      <c r="N32" s="1">
        <v>0</v>
      </c>
      <c r="O32" s="1">
        <f t="shared" si="3"/>
        <v>14.7584</v>
      </c>
      <c r="P32" s="5">
        <f t="shared" si="12"/>
        <v>208.96800000000002</v>
      </c>
      <c r="Q32" s="5"/>
      <c r="R32" s="1"/>
      <c r="S32" s="1">
        <f t="shared" si="5"/>
        <v>20</v>
      </c>
      <c r="T32" s="1">
        <f t="shared" si="6"/>
        <v>5.840741543798786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 t="s">
        <v>39</v>
      </c>
      <c r="AB32" s="1">
        <f t="shared" si="4"/>
        <v>208.96800000000002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23" t="s">
        <v>69</v>
      </c>
      <c r="B33" s="14" t="s">
        <v>42</v>
      </c>
      <c r="C33" s="14"/>
      <c r="D33" s="14">
        <v>564.85299999999995</v>
      </c>
      <c r="E33" s="14">
        <v>36.176000000000002</v>
      </c>
      <c r="F33" s="15">
        <v>528.67700000000002</v>
      </c>
      <c r="G33" s="6">
        <v>1</v>
      </c>
      <c r="H33" s="1">
        <v>180</v>
      </c>
      <c r="I33" s="1">
        <v>2700001</v>
      </c>
      <c r="J33" s="1">
        <v>31.5</v>
      </c>
      <c r="K33" s="1">
        <f t="shared" si="2"/>
        <v>4.6760000000000019</v>
      </c>
      <c r="L33" s="1"/>
      <c r="M33" s="1"/>
      <c r="N33" s="1">
        <v>300</v>
      </c>
      <c r="O33" s="1">
        <f t="shared" si="3"/>
        <v>7.2352000000000007</v>
      </c>
      <c r="P33" s="5"/>
      <c r="Q33" s="5"/>
      <c r="R33" s="1"/>
      <c r="S33" s="1">
        <f t="shared" si="5"/>
        <v>114.53408337019017</v>
      </c>
      <c r="T33" s="1">
        <f t="shared" si="6"/>
        <v>114.53408337019017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28" t="s">
        <v>53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5.75" thickBot="1" x14ac:dyDescent="0.3">
      <c r="A34" s="24" t="s">
        <v>59</v>
      </c>
      <c r="B34" s="25" t="s">
        <v>42</v>
      </c>
      <c r="C34" s="25">
        <v>126.5</v>
      </c>
      <c r="D34" s="25">
        <v>0.24399999999999999</v>
      </c>
      <c r="E34" s="25">
        <v>91.680999999999997</v>
      </c>
      <c r="F34" s="26">
        <v>20.123999999999999</v>
      </c>
      <c r="G34" s="12">
        <v>0</v>
      </c>
      <c r="H34" s="11">
        <v>180</v>
      </c>
      <c r="I34" s="11" t="s">
        <v>55</v>
      </c>
      <c r="J34" s="11">
        <v>83.5</v>
      </c>
      <c r="K34" s="11">
        <f t="shared" ref="K34" si="13">E34-J34</f>
        <v>8.1809999999999974</v>
      </c>
      <c r="L34" s="11"/>
      <c r="M34" s="11"/>
      <c r="N34" s="11"/>
      <c r="O34" s="11">
        <f t="shared" si="3"/>
        <v>18.336199999999998</v>
      </c>
      <c r="P34" s="13"/>
      <c r="Q34" s="13"/>
      <c r="R34" s="11"/>
      <c r="S34" s="11">
        <f t="shared" si="5"/>
        <v>1.0975011180070027</v>
      </c>
      <c r="T34" s="11">
        <f t="shared" si="6"/>
        <v>1.0975011180070027</v>
      </c>
      <c r="U34" s="11">
        <v>36.544400000000003</v>
      </c>
      <c r="V34" s="11">
        <v>26.652799999999999</v>
      </c>
      <c r="W34" s="11">
        <v>27.210599999999999</v>
      </c>
      <c r="X34" s="11">
        <v>38.6922</v>
      </c>
      <c r="Y34" s="11">
        <v>0</v>
      </c>
      <c r="Z34" s="11">
        <v>24.617599999999999</v>
      </c>
      <c r="AA34" s="11"/>
      <c r="AB34" s="11">
        <f t="shared" si="4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70</v>
      </c>
      <c r="B35" s="1" t="s">
        <v>32</v>
      </c>
      <c r="C35" s="1"/>
      <c r="D35" s="1">
        <v>232</v>
      </c>
      <c r="E35" s="1">
        <v>189</v>
      </c>
      <c r="F35" s="1">
        <v>35</v>
      </c>
      <c r="G35" s="6">
        <v>0.1</v>
      </c>
      <c r="H35" s="1">
        <v>60</v>
      </c>
      <c r="I35" s="1">
        <v>8444187</v>
      </c>
      <c r="J35" s="1">
        <v>183</v>
      </c>
      <c r="K35" s="1">
        <f t="shared" si="2"/>
        <v>6</v>
      </c>
      <c r="L35" s="1"/>
      <c r="M35" s="1"/>
      <c r="N35" s="1">
        <v>700</v>
      </c>
      <c r="O35" s="1">
        <f t="shared" si="3"/>
        <v>37.799999999999997</v>
      </c>
      <c r="P35" s="5">
        <f t="shared" ref="P35:P37" si="14">20*O35-N35-F35</f>
        <v>21</v>
      </c>
      <c r="Q35" s="5"/>
      <c r="R35" s="1"/>
      <c r="S35" s="1">
        <f t="shared" si="5"/>
        <v>20</v>
      </c>
      <c r="T35" s="1">
        <f t="shared" si="6"/>
        <v>19.444444444444446</v>
      </c>
      <c r="U35" s="1">
        <v>29.6</v>
      </c>
      <c r="V35" s="1">
        <v>58</v>
      </c>
      <c r="W35" s="1">
        <v>32.4</v>
      </c>
      <c r="X35" s="1">
        <v>5.2</v>
      </c>
      <c r="Y35" s="1">
        <v>28.2</v>
      </c>
      <c r="Z35" s="1">
        <v>25.2</v>
      </c>
      <c r="AA35" s="1" t="s">
        <v>71</v>
      </c>
      <c r="AB35" s="1">
        <f t="shared" si="4"/>
        <v>2.1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72</v>
      </c>
      <c r="B36" s="1" t="s">
        <v>32</v>
      </c>
      <c r="C36" s="1"/>
      <c r="D36" s="1">
        <v>692</v>
      </c>
      <c r="E36" s="1">
        <v>236</v>
      </c>
      <c r="F36" s="1">
        <v>450</v>
      </c>
      <c r="G36" s="6">
        <v>0.1</v>
      </c>
      <c r="H36" s="1">
        <v>90</v>
      </c>
      <c r="I36" s="1">
        <v>8444194</v>
      </c>
      <c r="J36" s="1">
        <v>213</v>
      </c>
      <c r="K36" s="1">
        <f t="shared" si="2"/>
        <v>23</v>
      </c>
      <c r="L36" s="1"/>
      <c r="M36" s="1"/>
      <c r="N36" s="1">
        <v>350</v>
      </c>
      <c r="O36" s="1">
        <f t="shared" si="3"/>
        <v>47.2</v>
      </c>
      <c r="P36" s="5">
        <f t="shared" si="14"/>
        <v>144</v>
      </c>
      <c r="Q36" s="5"/>
      <c r="R36" s="1"/>
      <c r="S36" s="1">
        <f t="shared" si="5"/>
        <v>20</v>
      </c>
      <c r="T36" s="1">
        <f t="shared" si="6"/>
        <v>16.949152542372879</v>
      </c>
      <c r="U36" s="1">
        <v>0</v>
      </c>
      <c r="V36" s="1">
        <v>33.4</v>
      </c>
      <c r="W36" s="1">
        <v>45</v>
      </c>
      <c r="X36" s="1">
        <v>7.6</v>
      </c>
      <c r="Y36" s="1">
        <v>47.2</v>
      </c>
      <c r="Z36" s="1">
        <v>37.6</v>
      </c>
      <c r="AA36" s="1"/>
      <c r="AB36" s="1">
        <f t="shared" si="4"/>
        <v>14.4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5.75" thickBot="1" x14ac:dyDescent="0.3">
      <c r="A37" s="1" t="s">
        <v>73</v>
      </c>
      <c r="B37" s="1" t="s">
        <v>32</v>
      </c>
      <c r="C37" s="1"/>
      <c r="D37" s="1">
        <v>522</v>
      </c>
      <c r="E37" s="1">
        <v>504</v>
      </c>
      <c r="F37" s="1"/>
      <c r="G37" s="6">
        <v>0.2</v>
      </c>
      <c r="H37" s="1">
        <v>120</v>
      </c>
      <c r="I37" s="1">
        <v>783798</v>
      </c>
      <c r="J37" s="1">
        <v>538</v>
      </c>
      <c r="K37" s="1">
        <f t="shared" si="2"/>
        <v>-34</v>
      </c>
      <c r="L37" s="1"/>
      <c r="M37" s="1"/>
      <c r="N37" s="1">
        <v>500</v>
      </c>
      <c r="O37" s="1">
        <f t="shared" si="3"/>
        <v>100.8</v>
      </c>
      <c r="P37" s="5">
        <f t="shared" si="14"/>
        <v>1516</v>
      </c>
      <c r="Q37" s="5"/>
      <c r="R37" s="1"/>
      <c r="S37" s="1">
        <f t="shared" si="5"/>
        <v>20</v>
      </c>
      <c r="T37" s="1">
        <f t="shared" si="6"/>
        <v>4.9603174603174605</v>
      </c>
      <c r="U37" s="1">
        <v>79.8</v>
      </c>
      <c r="V37" s="1">
        <v>107</v>
      </c>
      <c r="W37" s="1">
        <v>35.200000000000003</v>
      </c>
      <c r="X37" s="1">
        <v>97.2</v>
      </c>
      <c r="Y37" s="1">
        <v>19.2</v>
      </c>
      <c r="Z37" s="1">
        <v>107</v>
      </c>
      <c r="AA37" s="1"/>
      <c r="AB37" s="1">
        <f t="shared" si="4"/>
        <v>303.2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23" t="s">
        <v>74</v>
      </c>
      <c r="B38" s="14" t="s">
        <v>42</v>
      </c>
      <c r="C38" s="14"/>
      <c r="D38" s="14">
        <v>801.53200000000004</v>
      </c>
      <c r="E38" s="14"/>
      <c r="F38" s="15">
        <v>801.53200000000004</v>
      </c>
      <c r="G38" s="6">
        <v>1</v>
      </c>
      <c r="H38" s="1">
        <v>120</v>
      </c>
      <c r="I38" s="1">
        <v>783811</v>
      </c>
      <c r="J38" s="1"/>
      <c r="K38" s="1">
        <f t="shared" si="2"/>
        <v>0</v>
      </c>
      <c r="L38" s="1"/>
      <c r="M38" s="1"/>
      <c r="N38" s="1">
        <v>800</v>
      </c>
      <c r="O38" s="1">
        <f t="shared" si="3"/>
        <v>0</v>
      </c>
      <c r="P38" s="5"/>
      <c r="Q38" s="5"/>
      <c r="R38" s="1"/>
      <c r="S38" s="1" t="e">
        <f t="shared" si="5"/>
        <v>#DIV/0!</v>
      </c>
      <c r="T38" s="1" t="e">
        <f t="shared" si="6"/>
        <v>#DIV/0!</v>
      </c>
      <c r="U38" s="1">
        <v>37.517000000000003</v>
      </c>
      <c r="V38" s="1">
        <v>0</v>
      </c>
      <c r="W38" s="1">
        <v>2.8315999999999999</v>
      </c>
      <c r="X38" s="1">
        <v>0</v>
      </c>
      <c r="Y38" s="1">
        <v>0</v>
      </c>
      <c r="Z38" s="1">
        <v>0</v>
      </c>
      <c r="AA38" s="32" t="s">
        <v>53</v>
      </c>
      <c r="AB38" s="1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5.75" thickBot="1" x14ac:dyDescent="0.3">
      <c r="A39" s="24" t="s">
        <v>75</v>
      </c>
      <c r="B39" s="25" t="s">
        <v>42</v>
      </c>
      <c r="C39" s="25"/>
      <c r="D39" s="25">
        <v>699.82399999999996</v>
      </c>
      <c r="E39" s="25">
        <v>376.892</v>
      </c>
      <c r="F39" s="26">
        <v>322.90199999999999</v>
      </c>
      <c r="G39" s="12">
        <v>0</v>
      </c>
      <c r="H39" s="11"/>
      <c r="I39" s="11" t="s">
        <v>55</v>
      </c>
      <c r="J39" s="11">
        <v>370.5</v>
      </c>
      <c r="K39" s="11">
        <f t="shared" si="2"/>
        <v>6.3919999999999959</v>
      </c>
      <c r="L39" s="11"/>
      <c r="M39" s="11"/>
      <c r="N39" s="11"/>
      <c r="O39" s="11">
        <f t="shared" si="3"/>
        <v>75.378399999999999</v>
      </c>
      <c r="P39" s="13"/>
      <c r="Q39" s="13"/>
      <c r="R39" s="11"/>
      <c r="S39" s="11">
        <f t="shared" si="5"/>
        <v>4.2837470681256171</v>
      </c>
      <c r="T39" s="11">
        <f t="shared" si="6"/>
        <v>4.2837470681256171</v>
      </c>
      <c r="U39" s="11">
        <v>-1</v>
      </c>
      <c r="V39" s="11">
        <v>46.296199999999999</v>
      </c>
      <c r="W39" s="11">
        <v>51.583000000000013</v>
      </c>
      <c r="X39" s="11">
        <v>18.590599999999998</v>
      </c>
      <c r="Y39" s="11">
        <v>13.269600000000001</v>
      </c>
      <c r="Z39" s="11">
        <v>54.460999999999999</v>
      </c>
      <c r="AA39" s="11"/>
      <c r="AB39" s="1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9" t="s">
        <v>76</v>
      </c>
      <c r="B40" s="20" t="s">
        <v>32</v>
      </c>
      <c r="C40" s="20"/>
      <c r="D40" s="20">
        <v>5</v>
      </c>
      <c r="E40" s="20">
        <v>5</v>
      </c>
      <c r="F40" s="21"/>
      <c r="G40" s="12">
        <v>0</v>
      </c>
      <c r="H40" s="11"/>
      <c r="I40" s="22" t="s">
        <v>80</v>
      </c>
      <c r="J40" s="11">
        <v>5</v>
      </c>
      <c r="K40" s="11">
        <f t="shared" si="2"/>
        <v>0</v>
      </c>
      <c r="L40" s="11"/>
      <c r="M40" s="11"/>
      <c r="N40" s="11"/>
      <c r="O40" s="11">
        <f t="shared" si="3"/>
        <v>1</v>
      </c>
      <c r="P40" s="13"/>
      <c r="Q40" s="13"/>
      <c r="R40" s="11"/>
      <c r="S40" s="11">
        <f t="shared" si="5"/>
        <v>0</v>
      </c>
      <c r="T40" s="11">
        <f t="shared" si="6"/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/>
      <c r="AB40" s="11">
        <f t="shared" si="4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5.75" thickBot="1" x14ac:dyDescent="0.3">
      <c r="A41" s="16" t="s">
        <v>77</v>
      </c>
      <c r="B41" s="17" t="s">
        <v>32</v>
      </c>
      <c r="C41" s="17"/>
      <c r="D41" s="17">
        <v>593</v>
      </c>
      <c r="E41" s="17">
        <v>444</v>
      </c>
      <c r="F41" s="18">
        <v>144</v>
      </c>
      <c r="G41" s="6">
        <v>0.2</v>
      </c>
      <c r="H41" s="1">
        <v>120</v>
      </c>
      <c r="I41" s="1">
        <v>783804</v>
      </c>
      <c r="J41" s="1">
        <v>433</v>
      </c>
      <c r="K41" s="1">
        <f t="shared" si="2"/>
        <v>11</v>
      </c>
      <c r="L41" s="1"/>
      <c r="M41" s="1"/>
      <c r="N41" s="1">
        <v>1300</v>
      </c>
      <c r="O41" s="1">
        <f t="shared" si="3"/>
        <v>88.8</v>
      </c>
      <c r="P41" s="5">
        <f>20*O41-N41-F41</f>
        <v>332</v>
      </c>
      <c r="Q41" s="5"/>
      <c r="R41" s="1"/>
      <c r="S41" s="1">
        <f t="shared" si="5"/>
        <v>20</v>
      </c>
      <c r="T41" s="1">
        <f t="shared" si="6"/>
        <v>16.261261261261261</v>
      </c>
      <c r="U41" s="1">
        <v>4.8</v>
      </c>
      <c r="V41" s="1">
        <v>74.599999999999994</v>
      </c>
      <c r="W41" s="1">
        <v>41</v>
      </c>
      <c r="X41" s="1">
        <v>6.2</v>
      </c>
      <c r="Y41" s="1">
        <v>13.8</v>
      </c>
      <c r="Z41" s="1">
        <v>56.8</v>
      </c>
      <c r="AA41" s="1" t="s">
        <v>71</v>
      </c>
      <c r="AB41" s="1">
        <f t="shared" si="4"/>
        <v>66.400000000000006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23" t="s">
        <v>78</v>
      </c>
      <c r="B42" s="14" t="s">
        <v>42</v>
      </c>
      <c r="C42" s="14">
        <v>14</v>
      </c>
      <c r="D42" s="14">
        <v>852.21699999999998</v>
      </c>
      <c r="E42" s="14">
        <v>35.465000000000003</v>
      </c>
      <c r="F42" s="15">
        <v>816.8</v>
      </c>
      <c r="G42" s="6">
        <v>1</v>
      </c>
      <c r="H42" s="1">
        <v>120</v>
      </c>
      <c r="I42" s="1">
        <v>783828</v>
      </c>
      <c r="J42" s="1">
        <v>56</v>
      </c>
      <c r="K42" s="1">
        <f t="shared" si="2"/>
        <v>-20.534999999999997</v>
      </c>
      <c r="L42" s="1"/>
      <c r="M42" s="1"/>
      <c r="N42" s="1">
        <v>1300</v>
      </c>
      <c r="O42" s="1">
        <f t="shared" si="3"/>
        <v>7.0930000000000009</v>
      </c>
      <c r="P42" s="5"/>
      <c r="Q42" s="5"/>
      <c r="R42" s="1"/>
      <c r="S42" s="1">
        <f t="shared" si="5"/>
        <v>298.43507683631748</v>
      </c>
      <c r="T42" s="1">
        <f t="shared" si="6"/>
        <v>298.43507683631748</v>
      </c>
      <c r="U42" s="1">
        <v>49.824800000000003</v>
      </c>
      <c r="V42" s="1">
        <v>0</v>
      </c>
      <c r="W42" s="1">
        <v>22.312799999999999</v>
      </c>
      <c r="X42" s="1">
        <v>20.117999999999999</v>
      </c>
      <c r="Y42" s="1">
        <v>0</v>
      </c>
      <c r="Z42" s="1">
        <v>0</v>
      </c>
      <c r="AA42" s="32" t="s">
        <v>81</v>
      </c>
      <c r="AB42" s="1">
        <f t="shared" si="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5.75" thickBot="1" x14ac:dyDescent="0.3">
      <c r="A43" s="24" t="s">
        <v>79</v>
      </c>
      <c r="B43" s="25" t="s">
        <v>42</v>
      </c>
      <c r="C43" s="25"/>
      <c r="D43" s="25">
        <v>1563.509</v>
      </c>
      <c r="E43" s="25">
        <v>568.303</v>
      </c>
      <c r="F43" s="26">
        <v>959.70100000000002</v>
      </c>
      <c r="G43" s="12">
        <v>0</v>
      </c>
      <c r="H43" s="11"/>
      <c r="I43" s="11" t="s">
        <v>55</v>
      </c>
      <c r="J43" s="11">
        <v>522.5</v>
      </c>
      <c r="K43" s="11">
        <f t="shared" si="2"/>
        <v>45.802999999999997</v>
      </c>
      <c r="L43" s="11"/>
      <c r="M43" s="11"/>
      <c r="N43" s="11"/>
      <c r="O43" s="11">
        <f t="shared" si="3"/>
        <v>113.6606</v>
      </c>
      <c r="P43" s="13"/>
      <c r="Q43" s="13"/>
      <c r="R43" s="11"/>
      <c r="S43" s="11">
        <f t="shared" si="5"/>
        <v>8.4435679558263814</v>
      </c>
      <c r="T43" s="11">
        <f t="shared" si="6"/>
        <v>8.4435679558263814</v>
      </c>
      <c r="U43" s="11">
        <v>0</v>
      </c>
      <c r="V43" s="11">
        <v>60.163200000000003</v>
      </c>
      <c r="W43" s="11">
        <v>81.152000000000001</v>
      </c>
      <c r="X43" s="11">
        <v>16.8262</v>
      </c>
      <c r="Y43" s="11">
        <v>66.010999999999996</v>
      </c>
      <c r="Z43" s="11">
        <v>65.548400000000001</v>
      </c>
      <c r="AA43" s="11"/>
      <c r="AB43" s="11">
        <f t="shared" si="4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30"/>
      <c r="B44" s="30"/>
      <c r="C44" s="30"/>
      <c r="D44" s="30"/>
      <c r="E44" s="30"/>
      <c r="F44" s="30"/>
      <c r="G44" s="31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27" t="s">
        <v>34</v>
      </c>
      <c r="B45" s="1" t="s">
        <v>32</v>
      </c>
      <c r="C45" s="1">
        <v>5016</v>
      </c>
      <c r="D45" s="1">
        <v>8580</v>
      </c>
      <c r="E45" s="1">
        <v>2992</v>
      </c>
      <c r="F45" s="1">
        <v>10448</v>
      </c>
      <c r="G45" s="6"/>
      <c r="H45" s="1"/>
      <c r="I45" s="1"/>
      <c r="J45" s="1">
        <v>2996</v>
      </c>
      <c r="K45" s="1">
        <f t="shared" ref="K45:K46" si="15">E45-J45</f>
        <v>-4</v>
      </c>
      <c r="L45" s="1"/>
      <c r="M45" s="1"/>
      <c r="N45" s="1"/>
      <c r="O45" s="1">
        <f t="shared" ref="O45:O46" si="16">E45/5</f>
        <v>598.4</v>
      </c>
      <c r="P45" s="5"/>
      <c r="Q45" s="5"/>
      <c r="R45" s="10" t="s">
        <v>82</v>
      </c>
      <c r="S45" s="1"/>
      <c r="T45" s="1"/>
      <c r="U45" s="1">
        <v>937</v>
      </c>
      <c r="V45" s="1"/>
      <c r="W45" s="1"/>
      <c r="X45" s="1"/>
      <c r="Y45" s="1"/>
      <c r="Z45" s="1"/>
      <c r="AA45" s="32" t="s">
        <v>53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27" t="s">
        <v>35</v>
      </c>
      <c r="B46" s="1" t="s">
        <v>32</v>
      </c>
      <c r="C46" s="1"/>
      <c r="D46" s="1">
        <v>6000</v>
      </c>
      <c r="E46" s="1">
        <v>1388</v>
      </c>
      <c r="F46" s="1">
        <v>4611</v>
      </c>
      <c r="G46" s="6"/>
      <c r="H46" s="1"/>
      <c r="I46" s="1"/>
      <c r="J46" s="1">
        <v>1395</v>
      </c>
      <c r="K46" s="1">
        <f t="shared" si="15"/>
        <v>-7</v>
      </c>
      <c r="L46" s="1"/>
      <c r="M46" s="1"/>
      <c r="N46" s="1"/>
      <c r="O46" s="1">
        <f t="shared" si="16"/>
        <v>277.60000000000002</v>
      </c>
      <c r="P46" s="5"/>
      <c r="Q46" s="5"/>
      <c r="R46" s="10" t="s">
        <v>82</v>
      </c>
      <c r="S46" s="1"/>
      <c r="T46" s="1"/>
      <c r="U46" s="1"/>
      <c r="V46" s="1"/>
      <c r="W46" s="1"/>
      <c r="X46" s="1"/>
      <c r="Y46" s="1"/>
      <c r="Z46" s="1"/>
      <c r="AA46" s="10" t="s">
        <v>39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</sheetData>
  <autoFilter ref="A3:AB43" xr:uid="{360F6895-1B2C-4EF8-97F3-87681C05E45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2024-05-06T12:50:25Z</dcterms:created>
  <dcterms:modified xsi:type="dcterms:W3CDTF">2024-05-06T13:15:58Z</dcterms:modified>
</cp:coreProperties>
</file>