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Ост СЫР филиалы\"/>
    </mc:Choice>
  </mc:AlternateContent>
  <xr:revisionPtr revIDLastSave="0" documentId="13_ncr:1_{72EFCF33-6CF1-4FDD-9CA0-2EF83A27D5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1" l="1"/>
  <c r="I43" i="1"/>
  <c r="I40" i="1"/>
  <c r="I39" i="1"/>
  <c r="I38" i="1"/>
  <c r="I37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19" i="1"/>
  <c r="I17" i="1"/>
  <c r="I15" i="1"/>
  <c r="I14" i="1"/>
  <c r="I13" i="1"/>
  <c r="I12" i="1"/>
  <c r="I11" i="1"/>
  <c r="I10" i="1"/>
  <c r="I9" i="1"/>
  <c r="I8" i="1"/>
  <c r="I7" i="1"/>
  <c r="I6" i="1"/>
  <c r="AB38" i="1" l="1"/>
  <c r="AB33" i="1"/>
  <c r="AB6" i="1"/>
  <c r="O49" i="1"/>
  <c r="T49" i="1" s="1"/>
  <c r="O48" i="1"/>
  <c r="T48" i="1" s="1"/>
  <c r="AB36" i="1"/>
  <c r="O36" i="1"/>
  <c r="S36" i="1" s="1"/>
  <c r="K36" i="1"/>
  <c r="AB20" i="1"/>
  <c r="O20" i="1"/>
  <c r="S20" i="1" s="1"/>
  <c r="K20" i="1"/>
  <c r="AB18" i="1"/>
  <c r="O18" i="1"/>
  <c r="S18" i="1" s="1"/>
  <c r="K18" i="1"/>
  <c r="AB32" i="1"/>
  <c r="O32" i="1"/>
  <c r="S32" i="1" s="1"/>
  <c r="K32" i="1"/>
  <c r="AB16" i="1"/>
  <c r="O16" i="1"/>
  <c r="S16" i="1" s="1"/>
  <c r="K16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7" i="1"/>
  <c r="T17" i="1" s="1"/>
  <c r="O19" i="1"/>
  <c r="T19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3" i="1"/>
  <c r="T33" i="1" s="1"/>
  <c r="O34" i="1"/>
  <c r="T34" i="1" s="1"/>
  <c r="O35" i="1"/>
  <c r="T35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6" i="1"/>
  <c r="AB7" i="1"/>
  <c r="AB8" i="1"/>
  <c r="AB9" i="1"/>
  <c r="AB10" i="1"/>
  <c r="AB11" i="1"/>
  <c r="AB12" i="1"/>
  <c r="AB13" i="1"/>
  <c r="AB22" i="1"/>
  <c r="AB23" i="1"/>
  <c r="AB24" i="1"/>
  <c r="AB25" i="1"/>
  <c r="AB26" i="1"/>
  <c r="AB27" i="1"/>
  <c r="AB28" i="1"/>
  <c r="AB29" i="1"/>
  <c r="AB30" i="1"/>
  <c r="AB34" i="1"/>
  <c r="AB37" i="1"/>
  <c r="AB39" i="1"/>
  <c r="AB40" i="1"/>
  <c r="AB41" i="1"/>
  <c r="AB42" i="1"/>
  <c r="AB43" i="1"/>
  <c r="AB44" i="1"/>
  <c r="AB45" i="1"/>
  <c r="AB46" i="1"/>
  <c r="AB21" i="1" l="1"/>
  <c r="AB31" i="1"/>
  <c r="AB17" i="1"/>
  <c r="AB14" i="1"/>
  <c r="AB15" i="1"/>
  <c r="AB19" i="1"/>
  <c r="AB35" i="1"/>
  <c r="S6" i="1"/>
  <c r="S48" i="1"/>
  <c r="S49" i="1"/>
  <c r="T36" i="1"/>
  <c r="T20" i="1"/>
  <c r="T6" i="1"/>
  <c r="T18" i="1"/>
  <c r="S41" i="1"/>
  <c r="S25" i="1"/>
  <c r="S12" i="1"/>
  <c r="S45" i="1"/>
  <c r="S37" i="1"/>
  <c r="S27" i="1"/>
  <c r="S8" i="1"/>
  <c r="T32" i="1"/>
  <c r="S43" i="1"/>
  <c r="S39" i="1"/>
  <c r="S34" i="1"/>
  <c r="S29" i="1"/>
  <c r="S24" i="1"/>
  <c r="S21" i="1"/>
  <c r="S14" i="1"/>
  <c r="S10" i="1"/>
  <c r="S46" i="1"/>
  <c r="S44" i="1"/>
  <c r="S42" i="1"/>
  <c r="S40" i="1"/>
  <c r="S38" i="1"/>
  <c r="S33" i="1"/>
  <c r="S30" i="1"/>
  <c r="S28" i="1"/>
  <c r="S26" i="1"/>
  <c r="S23" i="1"/>
  <c r="S22" i="1"/>
  <c r="S13" i="1"/>
  <c r="S11" i="1"/>
  <c r="S9" i="1"/>
  <c r="S7" i="1"/>
  <c r="T16" i="1"/>
  <c r="K49" i="1"/>
  <c r="K48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19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9" i="1" l="1"/>
  <c r="S31" i="1"/>
  <c r="AB5" i="1"/>
  <c r="P5" i="1"/>
  <c r="S15" i="1"/>
  <c r="S35" i="1"/>
  <c r="S17" i="1"/>
  <c r="K5" i="1"/>
</calcChain>
</file>

<file path=xl/sharedStrings.xml><?xml version="1.0" encoding="utf-8"?>
<sst xmlns="http://schemas.openxmlformats.org/spreadsheetml/2006/main" count="151" uniqueCount="86">
  <si>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</si>
  <si>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</si>
  <si>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</si>
  <si>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</si>
  <si>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</si>
  <si>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</si>
  <si>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</si>
  <si>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</si>
  <si>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</si>
  <si>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</si>
  <si>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</si>
  <si>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</si>
  <si>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</si>
  <si>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</si>
  <si>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</si>
  <si>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</si>
  <si>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</si>
  <si>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</si>
  <si>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</si>
  <si>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</si>
  <si>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</si>
  <si>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</si>
  <si>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</si>
  <si>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</si>
  <si>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13,05,</t>
  </si>
  <si>
    <t>06,05,</t>
  </si>
  <si>
    <t>29,04,</t>
  </si>
  <si>
    <t>22,04,</t>
  </si>
  <si>
    <t>15,04,</t>
  </si>
  <si>
    <t>09,04,</t>
  </si>
  <si>
    <t>22,03,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</si>
  <si>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</si>
  <si>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</si>
  <si>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</si>
  <si>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</si>
  <si>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</si>
  <si>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</si>
  <si>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</si>
  <si>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</si>
  <si>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</si>
  <si>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</si>
  <si>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</si>
  <si>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</si>
  <si>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</si>
  <si>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</si>
  <si>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</si>
  <si>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</si>
  <si>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</si>
  <si>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</si>
  <si>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</si>
  <si>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</si>
  <si>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</si>
  <si>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</si>
  <si>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200гр     Останкино</t>
  </si>
  <si>
    <t>ротация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</si>
  <si>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</si>
  <si>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</si>
  <si>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</si>
  <si>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</si>
  <si>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</si>
  <si>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</si>
  <si>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</si>
  <si>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</si>
  <si>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</si>
  <si>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</si>
  <si>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</si>
  <si>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</si>
  <si>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</si>
  <si>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</si>
  <si>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</si>
  <si>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</si>
  <si>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</si>
  <si>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</si>
  <si>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</si>
  <si>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</si>
  <si>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</si>
  <si>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</si>
  <si>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</si>
  <si>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</si>
  <si>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</si>
  <si>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</si>
  <si>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новинки / мин заказ 650кг</t>
  </si>
  <si>
    <t>дифицит от 17,04; 23,04; 30,04; 05,05</t>
  </si>
  <si>
    <t>новинка / необходимо увеличить продажи</t>
  </si>
  <si>
    <t>заказываются отдельно</t>
  </si>
  <si>
    <t>новинка / 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</si>
</sst>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1" xfId="1" applyNumberFormat="1" applyFill="1"/>
    <xf numFmtId="0" fontId="0" fillId="0" borderId="0" xfId="0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5,24%20&#1084;&#1083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9446.3469999999998</v>
          </cell>
          <cell r="F5">
            <v>34241.728000000003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224</v>
          </cell>
          <cell r="E6">
            <v>40</v>
          </cell>
          <cell r="F6">
            <v>184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D7">
            <v>352</v>
          </cell>
          <cell r="E7">
            <v>36</v>
          </cell>
          <cell r="F7">
            <v>316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219</v>
          </cell>
          <cell r="D8">
            <v>400</v>
          </cell>
          <cell r="E8">
            <v>103</v>
          </cell>
          <cell r="F8">
            <v>516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(срок созревания 3 месяцев) м.д.ж. в с.в. 40% брус ОСТАНКИНО</v>
          </cell>
          <cell r="B11" t="str">
            <v>кг</v>
          </cell>
          <cell r="C11">
            <v>111.4</v>
          </cell>
          <cell r="D11">
            <v>9.4E-2</v>
          </cell>
          <cell r="E11">
            <v>24.257999999999999</v>
          </cell>
          <cell r="F11">
            <v>77.599999999999994</v>
          </cell>
          <cell r="G11">
            <v>1</v>
          </cell>
          <cell r="H11">
            <v>150</v>
          </cell>
          <cell r="I11">
            <v>5037308</v>
          </cell>
        </row>
        <row r="12">
          <cell r="A12" t="str">
            <v>Сыр "Пармезан" 40% колотый 100 гр  ОСТАНКИНО</v>
          </cell>
          <cell r="B12" t="str">
            <v>шт</v>
          </cell>
          <cell r="C12">
            <v>6</v>
          </cell>
          <cell r="E12">
            <v>5</v>
          </cell>
          <cell r="F12">
            <v>1</v>
          </cell>
          <cell r="G12">
            <v>0</v>
          </cell>
          <cell r="H12" t="e">
            <v>#N/A</v>
          </cell>
          <cell r="I12" t="str">
            <v>нет потребности</v>
          </cell>
        </row>
        <row r="13">
          <cell r="A13" t="str">
            <v>Сыр "Пармезан" 40% кусок 180 гр  ОСТАНКИНО</v>
          </cell>
          <cell r="B13" t="str">
            <v>шт</v>
          </cell>
          <cell r="C13">
            <v>75</v>
          </cell>
          <cell r="E13">
            <v>55</v>
          </cell>
          <cell r="G13">
            <v>0.18</v>
          </cell>
          <cell r="H13">
            <v>150</v>
          </cell>
          <cell r="I13">
            <v>5034819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D14">
            <v>841</v>
          </cell>
          <cell r="E14">
            <v>130</v>
          </cell>
          <cell r="F14">
            <v>708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D15">
            <v>2970</v>
          </cell>
          <cell r="E15">
            <v>480</v>
          </cell>
          <cell r="F15">
            <v>2489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D16">
            <v>3290</v>
          </cell>
          <cell r="E16">
            <v>434</v>
          </cell>
          <cell r="F16">
            <v>2856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"Российский традиционный"45 % 180 г Останкино</v>
          </cell>
          <cell r="B17" t="str">
            <v>шт</v>
          </cell>
          <cell r="C17">
            <v>616</v>
          </cell>
          <cell r="D17">
            <v>691</v>
          </cell>
          <cell r="E17">
            <v>778</v>
          </cell>
          <cell r="F17">
            <v>523</v>
          </cell>
          <cell r="G17">
            <v>0.18</v>
          </cell>
          <cell r="H17">
            <v>150</v>
          </cell>
          <cell r="I17">
            <v>5038435</v>
          </cell>
        </row>
        <row r="18">
          <cell r="A18" t="str">
            <v>Сыр ПАПА МОЖЕТ "Тильзитер" фасованный массовая доля жира в сухом веществе 45%, 180г  Останкино</v>
          </cell>
          <cell r="B18" t="str">
            <v>шт</v>
          </cell>
          <cell r="C18">
            <v>232</v>
          </cell>
          <cell r="D18">
            <v>1610</v>
          </cell>
          <cell r="E18">
            <v>457</v>
          </cell>
          <cell r="F18">
            <v>1380</v>
          </cell>
          <cell r="G18">
            <v>0.18</v>
          </cell>
          <cell r="H18">
            <v>120</v>
          </cell>
          <cell r="I18">
            <v>5038398</v>
          </cell>
        </row>
        <row r="19">
          <cell r="A19" t="str">
            <v>Сыр Папа Может "Гауда Голд" 45% (-2,5 кг брус) (6 шт)  Останкино</v>
          </cell>
          <cell r="B19" t="str">
            <v>кг</v>
          </cell>
          <cell r="C19">
            <v>335</v>
          </cell>
          <cell r="D19">
            <v>847.98</v>
          </cell>
          <cell r="E19">
            <v>283.56400000000002</v>
          </cell>
          <cell r="F19">
            <v>838.93200000000002</v>
          </cell>
          <cell r="G19">
            <v>1</v>
          </cell>
          <cell r="H19">
            <v>150</v>
          </cell>
          <cell r="I19">
            <v>5038572</v>
          </cell>
        </row>
        <row r="20">
          <cell r="A20" t="str">
            <v>Сыр Папа Может "Голландский традиционный" 45% (2,5кг)(6шт)  Останкино</v>
          </cell>
          <cell r="B20" t="str">
            <v>кг</v>
          </cell>
          <cell r="C20">
            <v>746.1</v>
          </cell>
          <cell r="E20">
            <v>118.13500000000001</v>
          </cell>
          <cell r="F20">
            <v>614.5</v>
          </cell>
          <cell r="G20">
            <v>1</v>
          </cell>
          <cell r="H20">
            <v>150</v>
          </cell>
          <cell r="I20">
            <v>5038596</v>
          </cell>
        </row>
        <row r="21">
          <cell r="A21" t="str">
            <v>Сыр Папа Может Министерский 45% 200г  Останкино</v>
          </cell>
          <cell r="B21" t="str">
            <v>шт</v>
          </cell>
          <cell r="D21">
            <v>1560</v>
          </cell>
          <cell r="E21">
            <v>316</v>
          </cell>
          <cell r="F21">
            <v>1244</v>
          </cell>
          <cell r="G21">
            <v>0.2</v>
          </cell>
          <cell r="H21">
            <v>120</v>
          </cell>
          <cell r="I21">
            <v>99876550</v>
          </cell>
        </row>
        <row r="22">
          <cell r="A22" t="str">
            <v>Сыр Папа Может Сливочный со вкусом.топл.молока 50% вес (=3,5кг)  Останкино</v>
          </cell>
          <cell r="B22" t="str">
            <v>кг</v>
          </cell>
          <cell r="C22">
            <v>1126.5</v>
          </cell>
          <cell r="E22">
            <v>182.50700000000001</v>
          </cell>
          <cell r="F22">
            <v>936</v>
          </cell>
          <cell r="G22">
            <v>1</v>
          </cell>
          <cell r="H22">
            <v>120</v>
          </cell>
          <cell r="I22">
            <v>6159901</v>
          </cell>
        </row>
        <row r="23">
          <cell r="A23" t="str">
            <v>Сыр Папа Может Эдам 45% вес (=3,5кг)  Останкино</v>
          </cell>
          <cell r="B23" t="str">
            <v>кг</v>
          </cell>
          <cell r="C23">
            <v>86.9</v>
          </cell>
          <cell r="D23">
            <v>145.76300000000001</v>
          </cell>
          <cell r="E23">
            <v>56.853000000000002</v>
          </cell>
          <cell r="F23">
            <v>169.4</v>
          </cell>
          <cell r="G23">
            <v>1</v>
          </cell>
          <cell r="H23">
            <v>120</v>
          </cell>
          <cell r="I23">
            <v>6159949</v>
          </cell>
        </row>
        <row r="24">
          <cell r="A24" t="str">
            <v>Сыр Плавленый Сливочный Папа Может 55% 190гр  Останкино</v>
          </cell>
          <cell r="B24" t="str">
            <v>шт</v>
          </cell>
          <cell r="C24">
            <v>814</v>
          </cell>
          <cell r="D24">
            <v>600</v>
          </cell>
          <cell r="E24">
            <v>233</v>
          </cell>
          <cell r="F24">
            <v>1181</v>
          </cell>
          <cell r="G24">
            <v>0.19</v>
          </cell>
          <cell r="H24">
            <v>120</v>
          </cell>
          <cell r="I24">
            <v>9988681</v>
          </cell>
        </row>
        <row r="25">
          <cell r="A25" t="str">
            <v>Сыр Скаморца свежий 100 гр.  ОСТАНКИНО</v>
          </cell>
          <cell r="B25" t="str">
            <v>шт</v>
          </cell>
          <cell r="C25">
            <v>2</v>
          </cell>
          <cell r="D25">
            <v>504</v>
          </cell>
          <cell r="E25">
            <v>85</v>
          </cell>
          <cell r="F25">
            <v>419</v>
          </cell>
          <cell r="G25">
            <v>0.1</v>
          </cell>
          <cell r="H25">
            <v>60</v>
          </cell>
          <cell r="I25">
            <v>8444170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полутвердый "Пошехонский" с массовой долей жира в пересчете на сухое вещество 45%.1/5  Останкино</v>
          </cell>
          <cell r="B27" t="str">
            <v>кг</v>
          </cell>
          <cell r="C27">
            <v>51.8</v>
          </cell>
          <cell r="E27">
            <v>24.05</v>
          </cell>
          <cell r="F27">
            <v>27.7</v>
          </cell>
          <cell r="G27">
            <v>1</v>
          </cell>
          <cell r="H27">
            <v>120</v>
          </cell>
          <cell r="I27">
            <v>8785228</v>
          </cell>
        </row>
        <row r="28">
          <cell r="A28" t="str">
            <v>Сыр полутвердый "Российский" с массовой долей жира 50%  Останкино</v>
          </cell>
          <cell r="B28" t="str">
            <v>кг</v>
          </cell>
          <cell r="C28">
            <v>143</v>
          </cell>
          <cell r="E28">
            <v>123.444</v>
          </cell>
          <cell r="F28">
            <v>19.5</v>
          </cell>
          <cell r="G28">
            <v>1</v>
          </cell>
          <cell r="H28">
            <v>120</v>
          </cell>
          <cell r="I28">
            <v>5038558</v>
          </cell>
        </row>
        <row r="29">
          <cell r="A29" t="str">
            <v>Сыр Папа Может "Российский традиционный"  50%, вакуум  Останкино</v>
          </cell>
          <cell r="B29" t="str">
            <v>кг</v>
          </cell>
          <cell r="C29">
            <v>753.7</v>
          </cell>
          <cell r="D29">
            <v>424.05500000000001</v>
          </cell>
          <cell r="E29">
            <v>285.64999999999998</v>
          </cell>
          <cell r="F29">
            <v>872.80799999999999</v>
          </cell>
          <cell r="G29">
            <v>0</v>
          </cell>
          <cell r="H29">
            <v>120</v>
          </cell>
          <cell r="I29" t="str">
            <v>ротация</v>
          </cell>
        </row>
        <row r="30">
          <cell r="A30" t="str">
            <v>Сыр полутвердый "Сливочный", с массо долей жира в пересчете на сухое веще 50%, брус  Останкино</v>
          </cell>
          <cell r="B30" t="str">
            <v>кг</v>
          </cell>
          <cell r="C30">
            <v>57.1</v>
          </cell>
          <cell r="D30">
            <v>5.8000000000000003E-2</v>
          </cell>
          <cell r="E30">
            <v>32.258000000000003</v>
          </cell>
          <cell r="F30">
            <v>24.9</v>
          </cell>
          <cell r="G30">
            <v>0</v>
          </cell>
          <cell r="H30">
            <v>120</v>
          </cell>
          <cell r="I30" t="str">
            <v>завод вывел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86.2</v>
          </cell>
          <cell r="E31">
            <v>78.534000000000006</v>
          </cell>
          <cell r="F31">
            <v>7.6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полутвердый "Тильзитер" с массовой долей жира в пересчете на сухое вещество 45%. 1/5  Останкино</v>
          </cell>
          <cell r="B32" t="str">
            <v>кг</v>
          </cell>
          <cell r="C32">
            <v>96.2</v>
          </cell>
          <cell r="D32">
            <v>762.25099999999998</v>
          </cell>
          <cell r="E32">
            <v>142.40700000000001</v>
          </cell>
          <cell r="F32">
            <v>706.81799999999998</v>
          </cell>
          <cell r="G32">
            <v>1</v>
          </cell>
          <cell r="H32">
            <v>180</v>
          </cell>
          <cell r="I32">
            <v>8785259</v>
          </cell>
        </row>
        <row r="33">
          <cell r="A33" t="str">
            <v>Сыр Папа Может Тильзитер   45% вес      Останкино</v>
          </cell>
          <cell r="B33" t="str">
            <v>кг</v>
          </cell>
          <cell r="C33">
            <v>23.04</v>
          </cell>
          <cell r="E33">
            <v>14.618</v>
          </cell>
          <cell r="G33">
            <v>0</v>
          </cell>
          <cell r="H33">
            <v>180</v>
          </cell>
          <cell r="I33" t="str">
            <v>ротация</v>
          </cell>
        </row>
        <row r="34">
          <cell r="A34" t="str">
            <v>Сыр рассольный жирный Чечил 45% 100 гр  ОСТАНКИНО</v>
          </cell>
          <cell r="B34" t="str">
            <v>шт</v>
          </cell>
          <cell r="C34">
            <v>35</v>
          </cell>
          <cell r="D34">
            <v>809</v>
          </cell>
          <cell r="E34">
            <v>137</v>
          </cell>
          <cell r="F34">
            <v>707</v>
          </cell>
          <cell r="G34">
            <v>0.1</v>
          </cell>
          <cell r="H34">
            <v>60</v>
          </cell>
          <cell r="I34">
            <v>8444187</v>
          </cell>
        </row>
        <row r="35">
          <cell r="A35" t="str">
            <v>Сыр рассольный жирный Чечил копченый 43% 100 гр  Останкино</v>
          </cell>
          <cell r="B35" t="str">
            <v>шт</v>
          </cell>
          <cell r="C35">
            <v>450</v>
          </cell>
          <cell r="D35">
            <v>351</v>
          </cell>
          <cell r="E35">
            <v>225</v>
          </cell>
          <cell r="F35">
            <v>570</v>
          </cell>
          <cell r="G35">
            <v>0.1</v>
          </cell>
          <cell r="H35">
            <v>90</v>
          </cell>
          <cell r="I35">
            <v>8444194</v>
          </cell>
        </row>
        <row r="36">
          <cell r="A36" t="str">
            <v>Сыч/Прод Коровино Российский 50% 200г СЗМЖ  Останкино</v>
          </cell>
          <cell r="B36" t="str">
            <v>шт</v>
          </cell>
          <cell r="D36">
            <v>1800</v>
          </cell>
          <cell r="E36">
            <v>305</v>
          </cell>
          <cell r="F36">
            <v>1495</v>
          </cell>
          <cell r="G36">
            <v>0.2</v>
          </cell>
          <cell r="H36">
            <v>120</v>
          </cell>
          <cell r="I36">
            <v>783798</v>
          </cell>
        </row>
        <row r="37">
          <cell r="A37" t="str">
            <v>Сыч/Прод Коровино Российский Оригин 50% ВЕС (3,5 кг)  Останкино</v>
          </cell>
          <cell r="B37" t="str">
            <v>кг</v>
          </cell>
          <cell r="D37">
            <v>801.53200000000004</v>
          </cell>
          <cell r="E37">
            <v>45.930999999999997</v>
          </cell>
          <cell r="F37">
            <v>755.6</v>
          </cell>
          <cell r="G37">
            <v>1</v>
          </cell>
          <cell r="H37">
            <v>120</v>
          </cell>
          <cell r="I37">
            <v>783811</v>
          </cell>
        </row>
        <row r="38">
          <cell r="A38" t="str">
            <v>Сыч/Прод Коровино Российский Оригин 50% ВЕС (5 кг)  ОСТАНКИНО</v>
          </cell>
          <cell r="B38" t="str">
            <v>кг</v>
          </cell>
          <cell r="C38">
            <v>344.4</v>
          </cell>
          <cell r="D38">
            <v>790.23</v>
          </cell>
          <cell r="E38">
            <v>105.834</v>
          </cell>
          <cell r="F38">
            <v>1007.205</v>
          </cell>
          <cell r="G38">
            <v>0</v>
          </cell>
          <cell r="I38" t="str">
            <v>ротация</v>
          </cell>
        </row>
        <row r="39">
          <cell r="A39" t="str">
            <v>Сыч/Прод Коровино Тильзитер 50% 200г СЗМЖ  ОСТАНКИНО</v>
          </cell>
          <cell r="B39" t="str">
            <v>шт</v>
          </cell>
          <cell r="D39">
            <v>144</v>
          </cell>
          <cell r="E39">
            <v>144</v>
          </cell>
          <cell r="G39">
            <v>0.2</v>
          </cell>
          <cell r="H39">
            <v>120</v>
          </cell>
          <cell r="I39">
            <v>783804</v>
          </cell>
        </row>
        <row r="40">
          <cell r="A40" t="str">
            <v>Сыч/Прод Коровино Тильзитер Оригин 50% ВЕС (3,5 кг брус) СЗМЖ  Останкино</v>
          </cell>
          <cell r="B40" t="str">
            <v>кг</v>
          </cell>
          <cell r="D40">
            <v>816.87199999999996</v>
          </cell>
          <cell r="E40">
            <v>95.471999999999994</v>
          </cell>
          <cell r="F40">
            <v>721.4</v>
          </cell>
          <cell r="G40">
            <v>1</v>
          </cell>
          <cell r="H40">
            <v>120</v>
          </cell>
          <cell r="I40">
            <v>783828</v>
          </cell>
        </row>
        <row r="41">
          <cell r="A41" t="str">
            <v>Сыч/Прод Коровино Тильзитер Оригин 50% ВЕС (5 кг брус) СЗМЖ  ОСТАНКИНО</v>
          </cell>
          <cell r="B41" t="str">
            <v>кг</v>
          </cell>
          <cell r="C41">
            <v>1010.7</v>
          </cell>
          <cell r="D41">
            <v>780.59</v>
          </cell>
          <cell r="E41">
            <v>311.83199999999999</v>
          </cell>
          <cell r="F41">
            <v>1427.7650000000001</v>
          </cell>
          <cell r="G41">
            <v>0</v>
          </cell>
          <cell r="I41" t="str">
            <v>ротация</v>
          </cell>
        </row>
        <row r="43">
          <cell r="A43" t="str">
            <v>Масло "Папа может" 72,5% 180 гр. Фольга   УВА  ОСТАНКИНО</v>
          </cell>
          <cell r="B43" t="str">
            <v>шт</v>
          </cell>
          <cell r="C43">
            <v>5468</v>
          </cell>
          <cell r="D43">
            <v>9942</v>
          </cell>
          <cell r="E43">
            <v>3015</v>
          </cell>
          <cell r="F43">
            <v>7383</v>
          </cell>
        </row>
        <row r="44">
          <cell r="A44" t="str">
            <v>Масло сливочное ж.82,5% 180г фольга ТМ Папа Может (вл 12)  Останкино</v>
          </cell>
          <cell r="B44" t="str">
            <v>шт</v>
          </cell>
          <cell r="C44">
            <v>4635</v>
          </cell>
          <cell r="E44">
            <v>543</v>
          </cell>
          <cell r="F44">
            <v>4062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.42578125" style="10" customWidth="1"/>
    <col min="8" max="8" width="5.42578125" customWidth="1"/>
    <col min="9" max="9" width="10.140625" customWidth="1"/>
    <col min="10" max="11" width="6.42578125" customWidth="1"/>
    <col min="12" max="13" width="0.85546875" customWidth="1"/>
    <col min="14" max="17" width="6.42578125" customWidth="1"/>
    <col min="18" max="18" width="21.85546875" customWidth="1"/>
    <col min="19" max="20" width="4.85546875" customWidth="1"/>
    <col min="21" max="26" width="6.42578125" customWidth="1"/>
    <col min="27" max="27" width="49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6225.65</v>
      </c>
      <c r="F5" s="4">
        <f>SUM(F6:F496)</f>
        <v>22559.637999999999</v>
      </c>
      <c r="G5" s="7"/>
      <c r="H5" s="1"/>
      <c r="I5" s="1"/>
      <c r="J5" s="4">
        <f t="shared" ref="J5:Q5" si="0">SUM(J6:J496)</f>
        <v>6791.893</v>
      </c>
      <c r="K5" s="4">
        <f t="shared" si="0"/>
        <v>-566.24299999999994</v>
      </c>
      <c r="L5" s="4">
        <f t="shared" si="0"/>
        <v>0</v>
      </c>
      <c r="M5" s="4">
        <f t="shared" si="0"/>
        <v>0</v>
      </c>
      <c r="N5" s="4">
        <f t="shared" si="0"/>
        <v>5770.16</v>
      </c>
      <c r="O5" s="4">
        <f t="shared" si="0"/>
        <v>1245.1299999999999</v>
      </c>
      <c r="P5" s="4">
        <f t="shared" si="0"/>
        <v>2610</v>
      </c>
      <c r="Q5" s="4">
        <f t="shared" si="0"/>
        <v>0</v>
      </c>
      <c r="R5" s="1"/>
      <c r="S5" s="1"/>
      <c r="T5" s="1"/>
      <c r="U5" s="4">
        <f t="shared" ref="U5:Z5" si="1">SUM(U6:U496)</f>
        <v>1499.7081999999998</v>
      </c>
      <c r="V5" s="4">
        <f t="shared" si="1"/>
        <v>1397.7444</v>
      </c>
      <c r="W5" s="4">
        <f t="shared" si="1"/>
        <v>527.81520000000012</v>
      </c>
      <c r="X5" s="4">
        <f t="shared" si="1"/>
        <v>386.1454</v>
      </c>
      <c r="Y5" s="4">
        <f t="shared" si="1"/>
        <v>306.53339999999997</v>
      </c>
      <c r="Z5" s="4">
        <f t="shared" si="1"/>
        <v>321.16460000000001</v>
      </c>
      <c r="AA5" s="1"/>
      <c r="AB5" s="4">
        <f>SUM(AB6:AB496)</f>
        <v>693.4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46</v>
      </c>
      <c r="D6" s="1">
        <v>256</v>
      </c>
      <c r="E6" s="1">
        <v>49</v>
      </c>
      <c r="F6" s="1">
        <v>251</v>
      </c>
      <c r="G6" s="7">
        <v>0.14000000000000001</v>
      </c>
      <c r="H6" s="1">
        <v>180</v>
      </c>
      <c r="I6" s="1">
        <f>VLOOKUP(A6,[1]Sheet!$A:$I,9,0)</f>
        <v>9988421</v>
      </c>
      <c r="J6" s="1">
        <v>50</v>
      </c>
      <c r="K6" s="1">
        <f t="shared" ref="K6:K46" si="2">E6-J6</f>
        <v>-1</v>
      </c>
      <c r="L6" s="1"/>
      <c r="M6" s="1"/>
      <c r="N6" s="1">
        <v>50</v>
      </c>
      <c r="O6" s="1">
        <f t="shared" ref="O6:O15" si="3">E6/5</f>
        <v>9.8000000000000007</v>
      </c>
      <c r="P6" s="5"/>
      <c r="Q6" s="5"/>
      <c r="R6" s="1"/>
      <c r="S6" s="1">
        <f t="shared" ref="S6:S46" si="4">(F6+N6+P6)/O6</f>
        <v>30.714285714285712</v>
      </c>
      <c r="T6" s="1">
        <f t="shared" ref="T6:T46" si="5">(F6+N6)/O6</f>
        <v>30.714285714285712</v>
      </c>
      <c r="U6" s="1">
        <v>7.4</v>
      </c>
      <c r="V6" s="1">
        <v>15</v>
      </c>
      <c r="W6" s="1">
        <v>2.6</v>
      </c>
      <c r="X6" s="1">
        <v>4.2</v>
      </c>
      <c r="Y6" s="1">
        <v>15.4</v>
      </c>
      <c r="Z6" s="1">
        <v>0</v>
      </c>
      <c r="AA6" s="1"/>
      <c r="AB6" s="1">
        <f t="shared" ref="AB6:AB46" si="6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208</v>
      </c>
      <c r="D7" s="1"/>
      <c r="E7" s="1">
        <v>74</v>
      </c>
      <c r="F7" s="1">
        <v>128</v>
      </c>
      <c r="G7" s="7">
        <v>0.18</v>
      </c>
      <c r="H7" s="1">
        <v>270</v>
      </c>
      <c r="I7" s="1">
        <f>VLOOKUP(A7,[1]Sheet!$A:$I,9,0)</f>
        <v>9988438</v>
      </c>
      <c r="J7" s="1">
        <v>81</v>
      </c>
      <c r="K7" s="1">
        <f t="shared" si="2"/>
        <v>-7</v>
      </c>
      <c r="L7" s="1"/>
      <c r="M7" s="1"/>
      <c r="N7" s="1">
        <v>280</v>
      </c>
      <c r="O7" s="1">
        <f t="shared" si="3"/>
        <v>14.8</v>
      </c>
      <c r="P7" s="5"/>
      <c r="Q7" s="5"/>
      <c r="R7" s="1"/>
      <c r="S7" s="1">
        <f t="shared" si="4"/>
        <v>27.567567567567565</v>
      </c>
      <c r="T7" s="1">
        <f t="shared" si="5"/>
        <v>27.567567567567565</v>
      </c>
      <c r="U7" s="1">
        <v>24.8</v>
      </c>
      <c r="V7" s="1">
        <v>0.8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si="6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66</v>
      </c>
      <c r="D8" s="1"/>
      <c r="E8" s="1">
        <v>56</v>
      </c>
      <c r="F8" s="1">
        <v>5</v>
      </c>
      <c r="G8" s="7">
        <v>0.18</v>
      </c>
      <c r="H8" s="1">
        <v>270</v>
      </c>
      <c r="I8" s="1">
        <f>VLOOKUP(A8,[1]Sheet!$A:$I,9,0)</f>
        <v>9988445</v>
      </c>
      <c r="J8" s="1">
        <v>72</v>
      </c>
      <c r="K8" s="1">
        <f t="shared" si="2"/>
        <v>-16</v>
      </c>
      <c r="L8" s="1"/>
      <c r="M8" s="1"/>
      <c r="N8" s="1">
        <v>250</v>
      </c>
      <c r="O8" s="1">
        <f t="shared" si="3"/>
        <v>11.2</v>
      </c>
      <c r="P8" s="5"/>
      <c r="Q8" s="5"/>
      <c r="R8" s="1"/>
      <c r="S8" s="1">
        <f t="shared" si="4"/>
        <v>22.767857142857146</v>
      </c>
      <c r="T8" s="1">
        <f t="shared" si="5"/>
        <v>22.767857142857146</v>
      </c>
      <c r="U8" s="1">
        <v>22</v>
      </c>
      <c r="V8" s="1">
        <v>13.6</v>
      </c>
      <c r="W8" s="1">
        <v>2.4</v>
      </c>
      <c r="X8" s="1">
        <v>0</v>
      </c>
      <c r="Y8" s="1">
        <v>1.8</v>
      </c>
      <c r="Z8" s="1">
        <v>0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251</v>
      </c>
      <c r="D9" s="1"/>
      <c r="E9" s="1">
        <v>70</v>
      </c>
      <c r="F9" s="1">
        <v>179</v>
      </c>
      <c r="G9" s="7">
        <v>0.4</v>
      </c>
      <c r="H9" s="1">
        <v>270</v>
      </c>
      <c r="I9" s="1">
        <f>VLOOKUP(A9,[1]Sheet!$A:$I,9,0)</f>
        <v>9988452</v>
      </c>
      <c r="J9" s="1">
        <v>75</v>
      </c>
      <c r="K9" s="1">
        <f t="shared" si="2"/>
        <v>-5</v>
      </c>
      <c r="L9" s="1"/>
      <c r="M9" s="1"/>
      <c r="N9" s="1">
        <v>150</v>
      </c>
      <c r="O9" s="1">
        <f t="shared" si="3"/>
        <v>14</v>
      </c>
      <c r="P9" s="5"/>
      <c r="Q9" s="5"/>
      <c r="R9" s="1"/>
      <c r="S9" s="1">
        <f t="shared" si="4"/>
        <v>23.5</v>
      </c>
      <c r="T9" s="1">
        <f t="shared" si="5"/>
        <v>23.5</v>
      </c>
      <c r="U9" s="1">
        <v>20.2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34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254</v>
      </c>
      <c r="D10" s="1"/>
      <c r="E10" s="1">
        <v>58</v>
      </c>
      <c r="F10" s="1">
        <v>188</v>
      </c>
      <c r="G10" s="7">
        <v>0.4</v>
      </c>
      <c r="H10" s="1">
        <v>270</v>
      </c>
      <c r="I10" s="1">
        <f>VLOOKUP(A10,[1]Sheet!$A:$I,9,0)</f>
        <v>9988476</v>
      </c>
      <c r="J10" s="1">
        <v>64</v>
      </c>
      <c r="K10" s="1">
        <f t="shared" si="2"/>
        <v>-6</v>
      </c>
      <c r="L10" s="1"/>
      <c r="M10" s="1"/>
      <c r="N10" s="1">
        <v>180</v>
      </c>
      <c r="O10" s="1">
        <f t="shared" si="3"/>
        <v>11.6</v>
      </c>
      <c r="P10" s="5"/>
      <c r="Q10" s="5"/>
      <c r="R10" s="1"/>
      <c r="S10" s="1">
        <f t="shared" si="4"/>
        <v>31.724137931034484</v>
      </c>
      <c r="T10" s="1">
        <f t="shared" si="5"/>
        <v>31.724137931034484</v>
      </c>
      <c r="U10" s="1">
        <v>22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34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/>
      <c r="D11" s="1">
        <v>206.38</v>
      </c>
      <c r="E11" s="1">
        <v>9.2799999999999994</v>
      </c>
      <c r="F11" s="1">
        <v>197</v>
      </c>
      <c r="G11" s="7">
        <v>1</v>
      </c>
      <c r="H11" s="1">
        <v>150</v>
      </c>
      <c r="I11" s="1">
        <f>VLOOKUP(A11,[1]Sheet!$A:$I,9,0)</f>
        <v>5037308</v>
      </c>
      <c r="J11" s="1">
        <v>19</v>
      </c>
      <c r="K11" s="1">
        <f t="shared" si="2"/>
        <v>-9.7200000000000006</v>
      </c>
      <c r="L11" s="1"/>
      <c r="M11" s="1"/>
      <c r="N11" s="1">
        <v>35.159999999999968</v>
      </c>
      <c r="O11" s="1">
        <f t="shared" si="3"/>
        <v>1.8559999999999999</v>
      </c>
      <c r="P11" s="5"/>
      <c r="Q11" s="5"/>
      <c r="R11" s="1"/>
      <c r="S11" s="1">
        <f t="shared" si="4"/>
        <v>125.08620689655172</v>
      </c>
      <c r="T11" s="1">
        <f t="shared" si="5"/>
        <v>125.08620689655172</v>
      </c>
      <c r="U11" s="1">
        <v>11.757999999999999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>
        <v>123</v>
      </c>
      <c r="D12" s="1">
        <v>3</v>
      </c>
      <c r="E12" s="1">
        <v>66</v>
      </c>
      <c r="F12" s="1">
        <v>53</v>
      </c>
      <c r="G12" s="7">
        <v>0.18</v>
      </c>
      <c r="H12" s="1">
        <v>150</v>
      </c>
      <c r="I12" s="1">
        <f>VLOOKUP(A12,[1]Sheet!$A:$I,9,0)</f>
        <v>5034819</v>
      </c>
      <c r="J12" s="1">
        <v>215</v>
      </c>
      <c r="K12" s="1">
        <f t="shared" si="2"/>
        <v>-149</v>
      </c>
      <c r="L12" s="1"/>
      <c r="M12" s="1"/>
      <c r="N12" s="1">
        <v>330</v>
      </c>
      <c r="O12" s="1">
        <f t="shared" si="3"/>
        <v>13.2</v>
      </c>
      <c r="P12" s="5"/>
      <c r="Q12" s="5"/>
      <c r="R12" s="1"/>
      <c r="S12" s="1">
        <f t="shared" si="4"/>
        <v>29.015151515151516</v>
      </c>
      <c r="T12" s="1">
        <f t="shared" si="5"/>
        <v>29.015151515151516</v>
      </c>
      <c r="U12" s="1">
        <v>22.2</v>
      </c>
      <c r="V12" s="1">
        <v>-0.2</v>
      </c>
      <c r="W12" s="1">
        <v>8.1999999999999993</v>
      </c>
      <c r="X12" s="1">
        <v>13.8</v>
      </c>
      <c r="Y12" s="1">
        <v>28</v>
      </c>
      <c r="Z12" s="1">
        <v>3.6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301</v>
      </c>
      <c r="D13" s="1">
        <v>5</v>
      </c>
      <c r="E13" s="1">
        <v>79</v>
      </c>
      <c r="F13" s="1">
        <v>221</v>
      </c>
      <c r="G13" s="7">
        <v>0.1</v>
      </c>
      <c r="H13" s="1">
        <v>90</v>
      </c>
      <c r="I13" s="1">
        <f>VLOOKUP(A13,[1]Sheet!$A:$I,9,0)</f>
        <v>8444163</v>
      </c>
      <c r="J13" s="1">
        <v>83</v>
      </c>
      <c r="K13" s="1">
        <f t="shared" si="2"/>
        <v>-4</v>
      </c>
      <c r="L13" s="1"/>
      <c r="M13" s="1"/>
      <c r="N13" s="1">
        <v>125</v>
      </c>
      <c r="O13" s="1">
        <f t="shared" si="3"/>
        <v>15.8</v>
      </c>
      <c r="P13" s="5"/>
      <c r="Q13" s="5"/>
      <c r="R13" s="1"/>
      <c r="S13" s="1">
        <f t="shared" si="4"/>
        <v>21.898734177215189</v>
      </c>
      <c r="T13" s="1">
        <f t="shared" si="5"/>
        <v>21.898734177215189</v>
      </c>
      <c r="U13" s="1">
        <v>21.4</v>
      </c>
      <c r="V13" s="1">
        <v>-1.2</v>
      </c>
      <c r="W13" s="1">
        <v>17.8</v>
      </c>
      <c r="X13" s="1">
        <v>7.4</v>
      </c>
      <c r="Y13" s="1">
        <v>10.4</v>
      </c>
      <c r="Z13" s="1">
        <v>13.2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45</v>
      </c>
      <c r="B14" s="1" t="s">
        <v>32</v>
      </c>
      <c r="C14" s="1">
        <v>405</v>
      </c>
      <c r="D14" s="1">
        <v>780</v>
      </c>
      <c r="E14" s="1">
        <v>343</v>
      </c>
      <c r="F14" s="1">
        <v>800</v>
      </c>
      <c r="G14" s="7">
        <v>0.18</v>
      </c>
      <c r="H14" s="1">
        <v>150</v>
      </c>
      <c r="I14" s="1">
        <f>VLOOKUP(A14,[1]Sheet!$A:$I,9,0)</f>
        <v>5038411</v>
      </c>
      <c r="J14" s="1">
        <v>358</v>
      </c>
      <c r="K14" s="1">
        <f t="shared" si="2"/>
        <v>-15</v>
      </c>
      <c r="L14" s="1"/>
      <c r="M14" s="1"/>
      <c r="N14" s="1">
        <v>0</v>
      </c>
      <c r="O14" s="1">
        <f t="shared" si="3"/>
        <v>68.599999999999994</v>
      </c>
      <c r="P14" s="5">
        <v>600</v>
      </c>
      <c r="Q14" s="5"/>
      <c r="R14" s="1"/>
      <c r="S14" s="1">
        <f t="shared" si="4"/>
        <v>20.408163265306126</v>
      </c>
      <c r="T14" s="1">
        <f t="shared" si="5"/>
        <v>11.661807580174928</v>
      </c>
      <c r="U14" s="1">
        <v>58.6</v>
      </c>
      <c r="V14" s="1">
        <v>69.400000000000006</v>
      </c>
      <c r="W14" s="1">
        <v>52.4</v>
      </c>
      <c r="X14" s="1">
        <v>35.200000000000003</v>
      </c>
      <c r="Y14" s="1">
        <v>0</v>
      </c>
      <c r="Z14" s="1">
        <v>0</v>
      </c>
      <c r="AA14" s="1"/>
      <c r="AB14" s="1">
        <f t="shared" si="6"/>
        <v>108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46</v>
      </c>
      <c r="B15" s="17" t="s">
        <v>32</v>
      </c>
      <c r="C15" s="17">
        <v>586</v>
      </c>
      <c r="D15" s="17">
        <v>843</v>
      </c>
      <c r="E15" s="17">
        <v>394</v>
      </c>
      <c r="F15" s="18">
        <v>1033</v>
      </c>
      <c r="G15" s="7">
        <v>0.18</v>
      </c>
      <c r="H15" s="1">
        <v>150</v>
      </c>
      <c r="I15" s="1">
        <f>VLOOKUP(A15,[1]Sheet!$A:$I,9,0)</f>
        <v>5038459</v>
      </c>
      <c r="J15" s="1">
        <v>413</v>
      </c>
      <c r="K15" s="1">
        <f t="shared" si="2"/>
        <v>-19</v>
      </c>
      <c r="L15" s="1"/>
      <c r="M15" s="1"/>
      <c r="N15" s="1">
        <v>0</v>
      </c>
      <c r="O15" s="1">
        <f t="shared" si="3"/>
        <v>78.8</v>
      </c>
      <c r="P15" s="5">
        <v>650</v>
      </c>
      <c r="Q15" s="5"/>
      <c r="R15" s="1"/>
      <c r="S15" s="1">
        <f t="shared" si="4"/>
        <v>21.357868020304569</v>
      </c>
      <c r="T15" s="1">
        <f t="shared" si="5"/>
        <v>13.109137055837564</v>
      </c>
      <c r="U15" s="1">
        <v>43.6</v>
      </c>
      <c r="V15" s="1">
        <v>72</v>
      </c>
      <c r="W15" s="1">
        <v>58.2</v>
      </c>
      <c r="X15" s="1">
        <v>26.4</v>
      </c>
      <c r="Y15" s="1">
        <v>0</v>
      </c>
      <c r="Z15" s="1">
        <v>0</v>
      </c>
      <c r="AA15" s="1"/>
      <c r="AB15" s="1">
        <f t="shared" si="6"/>
        <v>117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5" t="s">
        <v>53</v>
      </c>
      <c r="B16" s="26" t="s">
        <v>32</v>
      </c>
      <c r="C16" s="26"/>
      <c r="D16" s="26">
        <v>24</v>
      </c>
      <c r="E16" s="26">
        <v>24</v>
      </c>
      <c r="F16" s="27"/>
      <c r="G16" s="28">
        <v>0</v>
      </c>
      <c r="H16" s="29" t="e">
        <v>#N/A</v>
      </c>
      <c r="I16" s="29" t="s">
        <v>52</v>
      </c>
      <c r="J16" s="29">
        <v>24</v>
      </c>
      <c r="K16" s="29">
        <f t="shared" ref="K16" si="7">E16-J16</f>
        <v>0</v>
      </c>
      <c r="L16" s="29"/>
      <c r="M16" s="29"/>
      <c r="N16" s="29"/>
      <c r="O16" s="29">
        <f t="shared" ref="O16" si="8">E16/5</f>
        <v>4.8</v>
      </c>
      <c r="P16" s="30"/>
      <c r="Q16" s="30"/>
      <c r="R16" s="29"/>
      <c r="S16" s="29">
        <f t="shared" si="4"/>
        <v>0</v>
      </c>
      <c r="T16" s="29">
        <f t="shared" si="5"/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/>
      <c r="AB16" s="29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47</v>
      </c>
      <c r="B17" s="14" t="s">
        <v>32</v>
      </c>
      <c r="C17" s="14">
        <v>810</v>
      </c>
      <c r="D17" s="14">
        <v>800</v>
      </c>
      <c r="E17" s="14">
        <v>453</v>
      </c>
      <c r="F17" s="15">
        <v>1131</v>
      </c>
      <c r="G17" s="7">
        <v>0.18</v>
      </c>
      <c r="H17" s="1">
        <v>150</v>
      </c>
      <c r="I17" s="1">
        <f>VLOOKUP(A17,[1]Sheet!$A:$I,9,0)</f>
        <v>5038435</v>
      </c>
      <c r="J17" s="1">
        <v>467</v>
      </c>
      <c r="K17" s="1">
        <f t="shared" si="2"/>
        <v>-14</v>
      </c>
      <c r="L17" s="1"/>
      <c r="M17" s="1"/>
      <c r="N17" s="1">
        <v>0</v>
      </c>
      <c r="O17" s="1">
        <f>E17/5</f>
        <v>90.6</v>
      </c>
      <c r="P17" s="5">
        <v>850</v>
      </c>
      <c r="Q17" s="5"/>
      <c r="R17" s="1"/>
      <c r="S17" s="1">
        <f t="shared" si="4"/>
        <v>21.865342163355411</v>
      </c>
      <c r="T17" s="1">
        <f t="shared" si="5"/>
        <v>12.483443708609272</v>
      </c>
      <c r="U17" s="1">
        <v>40.799999999999997</v>
      </c>
      <c r="V17" s="1">
        <v>75.8</v>
      </c>
      <c r="W17" s="1">
        <v>69.400000000000006</v>
      </c>
      <c r="X17" s="1">
        <v>39.799999999999997</v>
      </c>
      <c r="Y17" s="1">
        <v>0</v>
      </c>
      <c r="Z17" s="1">
        <v>0</v>
      </c>
      <c r="AA17" s="1"/>
      <c r="AB17" s="1">
        <f t="shared" si="6"/>
        <v>153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s="23" customFormat="1" ht="15.75" thickBot="1" x14ac:dyDescent="0.3">
      <c r="A18" s="25" t="s">
        <v>57</v>
      </c>
      <c r="B18" s="26" t="s">
        <v>32</v>
      </c>
      <c r="C18" s="26"/>
      <c r="D18" s="26">
        <v>36</v>
      </c>
      <c r="E18" s="26">
        <v>36</v>
      </c>
      <c r="F18" s="27"/>
      <c r="G18" s="28">
        <v>0</v>
      </c>
      <c r="H18" s="29" t="e">
        <v>#N/A</v>
      </c>
      <c r="I18" s="29" t="s">
        <v>52</v>
      </c>
      <c r="J18" s="29">
        <v>36</v>
      </c>
      <c r="K18" s="29">
        <f t="shared" ref="K18" si="9">E18-J18</f>
        <v>0</v>
      </c>
      <c r="L18" s="29"/>
      <c r="M18" s="29"/>
      <c r="N18" s="29"/>
      <c r="O18" s="29">
        <f t="shared" ref="O18" si="10">E18/5</f>
        <v>7.2</v>
      </c>
      <c r="P18" s="30"/>
      <c r="Q18" s="30"/>
      <c r="R18" s="29"/>
      <c r="S18" s="29">
        <f t="shared" si="4"/>
        <v>0</v>
      </c>
      <c r="T18" s="29">
        <f t="shared" si="5"/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/>
      <c r="AB18" s="29">
        <f t="shared" si="6"/>
        <v>0</v>
      </c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</row>
    <row r="19" spans="1:50" x14ac:dyDescent="0.25">
      <c r="A19" s="13" t="s">
        <v>48</v>
      </c>
      <c r="B19" s="14" t="s">
        <v>32</v>
      </c>
      <c r="C19" s="14">
        <v>131</v>
      </c>
      <c r="D19" s="14">
        <v>401</v>
      </c>
      <c r="E19" s="14">
        <v>156</v>
      </c>
      <c r="F19" s="15">
        <v>376</v>
      </c>
      <c r="G19" s="7">
        <v>0.18</v>
      </c>
      <c r="H19" s="1">
        <v>120</v>
      </c>
      <c r="I19" s="1">
        <f>VLOOKUP(A19,[1]Sheet!$A:$I,9,0)</f>
        <v>5038398</v>
      </c>
      <c r="J19" s="1">
        <v>178</v>
      </c>
      <c r="K19" s="1">
        <f t="shared" si="2"/>
        <v>-22</v>
      </c>
      <c r="L19" s="1"/>
      <c r="M19" s="1"/>
      <c r="N19" s="1">
        <v>400</v>
      </c>
      <c r="O19" s="1">
        <f>E19/5</f>
        <v>31.2</v>
      </c>
      <c r="P19" s="5">
        <v>80</v>
      </c>
      <c r="Q19" s="5"/>
      <c r="R19" s="1"/>
      <c r="S19" s="1">
        <f t="shared" si="4"/>
        <v>27.435897435897438</v>
      </c>
      <c r="T19" s="1">
        <f t="shared" si="5"/>
        <v>24.871794871794872</v>
      </c>
      <c r="U19" s="1">
        <v>27.8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6"/>
        <v>14.399999999999999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5" t="s">
        <v>59</v>
      </c>
      <c r="B20" s="26" t="s">
        <v>32</v>
      </c>
      <c r="C20" s="26">
        <v>261</v>
      </c>
      <c r="D20" s="26"/>
      <c r="E20" s="26">
        <v>87</v>
      </c>
      <c r="F20" s="27">
        <v>114</v>
      </c>
      <c r="G20" s="28">
        <v>0</v>
      </c>
      <c r="H20" s="29">
        <v>120</v>
      </c>
      <c r="I20" s="29" t="s">
        <v>54</v>
      </c>
      <c r="J20" s="29">
        <v>87</v>
      </c>
      <c r="K20" s="29">
        <f t="shared" ref="K20" si="11">E20-J20</f>
        <v>0</v>
      </c>
      <c r="L20" s="29"/>
      <c r="M20" s="29"/>
      <c r="N20" s="29"/>
      <c r="O20" s="29">
        <f t="shared" ref="O20" si="12">E20/5</f>
        <v>17.399999999999999</v>
      </c>
      <c r="P20" s="30"/>
      <c r="Q20" s="30"/>
      <c r="R20" s="29"/>
      <c r="S20" s="29">
        <f t="shared" si="4"/>
        <v>6.5517241379310347</v>
      </c>
      <c r="T20" s="29">
        <f t="shared" si="5"/>
        <v>6.5517241379310347</v>
      </c>
      <c r="U20" s="29">
        <v>29.8</v>
      </c>
      <c r="V20" s="29">
        <v>47</v>
      </c>
      <c r="W20" s="29">
        <v>39.6</v>
      </c>
      <c r="X20" s="29">
        <v>20.2</v>
      </c>
      <c r="Y20" s="29">
        <v>24.4</v>
      </c>
      <c r="Z20" s="29">
        <v>67.2</v>
      </c>
      <c r="AA20" s="29"/>
      <c r="AB20" s="29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42</v>
      </c>
      <c r="C21" s="1">
        <v>309.30200000000002</v>
      </c>
      <c r="D21" s="1"/>
      <c r="E21" s="1">
        <v>112.736</v>
      </c>
      <c r="F21" s="1">
        <v>196</v>
      </c>
      <c r="G21" s="7">
        <v>1</v>
      </c>
      <c r="H21" s="1">
        <v>150</v>
      </c>
      <c r="I21" s="1">
        <f>VLOOKUP(A21,[1]Sheet!$A:$I,9,0)</f>
        <v>5038572</v>
      </c>
      <c r="J21" s="1">
        <v>114.8</v>
      </c>
      <c r="K21" s="1">
        <f t="shared" si="2"/>
        <v>-2.063999999999993</v>
      </c>
      <c r="L21" s="1"/>
      <c r="M21" s="1"/>
      <c r="N21" s="1">
        <v>200</v>
      </c>
      <c r="O21" s="1">
        <f t="shared" ref="O21:O31" si="13">E21/5</f>
        <v>22.5472</v>
      </c>
      <c r="P21" s="5">
        <v>60</v>
      </c>
      <c r="Q21" s="5"/>
      <c r="R21" s="1"/>
      <c r="S21" s="1">
        <f t="shared" si="4"/>
        <v>20.224240703945501</v>
      </c>
      <c r="T21" s="1">
        <f t="shared" si="5"/>
        <v>17.563156400794778</v>
      </c>
      <c r="U21" s="1">
        <v>25.7302</v>
      </c>
      <c r="V21" s="1">
        <v>0</v>
      </c>
      <c r="W21" s="1">
        <v>21.4572</v>
      </c>
      <c r="X21" s="1">
        <v>14.4992</v>
      </c>
      <c r="Y21" s="1">
        <v>0.99399999999999999</v>
      </c>
      <c r="Z21" s="1">
        <v>0</v>
      </c>
      <c r="AA21" s="1"/>
      <c r="AB21" s="1">
        <f t="shared" si="6"/>
        <v>60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42</v>
      </c>
      <c r="C22" s="1">
        <v>669.35199999999998</v>
      </c>
      <c r="D22" s="1">
        <v>389.73399999999998</v>
      </c>
      <c r="E22" s="1">
        <v>98.085999999999999</v>
      </c>
      <c r="F22" s="1">
        <v>961</v>
      </c>
      <c r="G22" s="7">
        <v>1</v>
      </c>
      <c r="H22" s="1">
        <v>150</v>
      </c>
      <c r="I22" s="1">
        <f>VLOOKUP(A22,[1]Sheet!$A:$I,9,0)</f>
        <v>5038596</v>
      </c>
      <c r="J22" s="1">
        <v>102.6</v>
      </c>
      <c r="K22" s="1">
        <f t="shared" si="2"/>
        <v>-4.5139999999999958</v>
      </c>
      <c r="L22" s="1"/>
      <c r="M22" s="1"/>
      <c r="N22" s="1">
        <v>0</v>
      </c>
      <c r="O22" s="1">
        <f t="shared" si="13"/>
        <v>19.6172</v>
      </c>
      <c r="P22" s="5"/>
      <c r="Q22" s="5"/>
      <c r="R22" s="1"/>
      <c r="S22" s="1">
        <f t="shared" si="4"/>
        <v>48.987623106253693</v>
      </c>
      <c r="T22" s="1">
        <f t="shared" si="5"/>
        <v>48.987623106253693</v>
      </c>
      <c r="U22" s="1">
        <v>16.6236</v>
      </c>
      <c r="V22" s="1">
        <v>48.743200000000002</v>
      </c>
      <c r="W22" s="1">
        <v>22.006</v>
      </c>
      <c r="X22" s="1">
        <v>2.9333999999999998</v>
      </c>
      <c r="Y22" s="1">
        <v>26.5168</v>
      </c>
      <c r="Z22" s="1">
        <v>0</v>
      </c>
      <c r="AA22" s="37" t="s">
        <v>37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32</v>
      </c>
      <c r="C23" s="1">
        <v>81</v>
      </c>
      <c r="D23" s="1">
        <v>2</v>
      </c>
      <c r="E23" s="1">
        <v>78</v>
      </c>
      <c r="F23" s="1">
        <v>5</v>
      </c>
      <c r="G23" s="7">
        <v>0.2</v>
      </c>
      <c r="H23" s="1">
        <v>120</v>
      </c>
      <c r="I23" s="1">
        <f>VLOOKUP(A23,[1]Sheet!$A:$I,9,0)</f>
        <v>99876550</v>
      </c>
      <c r="J23" s="1">
        <v>75</v>
      </c>
      <c r="K23" s="1">
        <f t="shared" si="2"/>
        <v>3</v>
      </c>
      <c r="L23" s="1"/>
      <c r="M23" s="1"/>
      <c r="N23" s="1">
        <v>540</v>
      </c>
      <c r="O23" s="1">
        <f t="shared" si="13"/>
        <v>15.6</v>
      </c>
      <c r="P23" s="5"/>
      <c r="Q23" s="5"/>
      <c r="R23" s="1"/>
      <c r="S23" s="1">
        <f t="shared" si="4"/>
        <v>34.935897435897438</v>
      </c>
      <c r="T23" s="1">
        <f t="shared" si="5"/>
        <v>34.935897435897438</v>
      </c>
      <c r="U23" s="1">
        <v>31.4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34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53</v>
      </c>
      <c r="D24" s="1">
        <v>1</v>
      </c>
      <c r="E24" s="1">
        <v>54</v>
      </c>
      <c r="F24" s="1"/>
      <c r="G24" s="7">
        <v>0.2</v>
      </c>
      <c r="H24" s="1">
        <v>120</v>
      </c>
      <c r="I24" s="1">
        <v>99876543</v>
      </c>
      <c r="J24" s="1">
        <v>108</v>
      </c>
      <c r="K24" s="1">
        <f t="shared" si="2"/>
        <v>-54</v>
      </c>
      <c r="L24" s="1"/>
      <c r="M24" s="1"/>
      <c r="N24" s="1">
        <v>640</v>
      </c>
      <c r="O24" s="1">
        <f t="shared" si="13"/>
        <v>10.8</v>
      </c>
      <c r="P24" s="5"/>
      <c r="Q24" s="5"/>
      <c r="R24" s="1"/>
      <c r="S24" s="1">
        <f t="shared" si="4"/>
        <v>59.259259259259252</v>
      </c>
      <c r="T24" s="1">
        <f t="shared" si="5"/>
        <v>59.259259259259252</v>
      </c>
      <c r="U24" s="1">
        <v>35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 t="s">
        <v>34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42</v>
      </c>
      <c r="C25" s="1">
        <v>603.78899999999999</v>
      </c>
      <c r="D25" s="1">
        <v>9.4260000000000002</v>
      </c>
      <c r="E25" s="1">
        <v>153.215</v>
      </c>
      <c r="F25" s="1">
        <v>460</v>
      </c>
      <c r="G25" s="7">
        <v>1</v>
      </c>
      <c r="H25" s="1">
        <v>120</v>
      </c>
      <c r="I25" s="1">
        <f>VLOOKUP(A25,[1]Sheet!$A:$I,9,0)</f>
        <v>6159901</v>
      </c>
      <c r="J25" s="1">
        <v>168.49299999999999</v>
      </c>
      <c r="K25" s="1">
        <f t="shared" si="2"/>
        <v>-15.277999999999992</v>
      </c>
      <c r="L25" s="1"/>
      <c r="M25" s="1"/>
      <c r="N25" s="1">
        <v>220</v>
      </c>
      <c r="O25" s="1">
        <f t="shared" si="13"/>
        <v>30.643000000000001</v>
      </c>
      <c r="P25" s="5"/>
      <c r="Q25" s="5"/>
      <c r="R25" s="1"/>
      <c r="S25" s="1">
        <f t="shared" si="4"/>
        <v>22.191038736416147</v>
      </c>
      <c r="T25" s="1">
        <f t="shared" si="5"/>
        <v>22.191038736416147</v>
      </c>
      <c r="U25" s="1">
        <v>41.387999999999998</v>
      </c>
      <c r="V25" s="1">
        <v>26.030799999999999</v>
      </c>
      <c r="W25" s="1">
        <v>38.788200000000003</v>
      </c>
      <c r="X25" s="1">
        <v>50.460599999999999</v>
      </c>
      <c r="Y25" s="1">
        <v>62.215400000000002</v>
      </c>
      <c r="Z25" s="1">
        <v>39.2408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61</v>
      </c>
      <c r="B26" s="1" t="s">
        <v>42</v>
      </c>
      <c r="C26" s="1"/>
      <c r="D26" s="1"/>
      <c r="E26" s="1">
        <v>-6.1059999999999999</v>
      </c>
      <c r="F26" s="1"/>
      <c r="G26" s="7">
        <v>1</v>
      </c>
      <c r="H26" s="1">
        <v>120</v>
      </c>
      <c r="I26" s="1">
        <f>VLOOKUP(A26,[1]Sheet!$A:$I,9,0)</f>
        <v>6159949</v>
      </c>
      <c r="J26" s="1"/>
      <c r="K26" s="1">
        <f t="shared" si="2"/>
        <v>-6.1059999999999999</v>
      </c>
      <c r="L26" s="1"/>
      <c r="M26" s="1"/>
      <c r="N26" s="1">
        <v>0</v>
      </c>
      <c r="O26" s="1">
        <f t="shared" si="13"/>
        <v>-1.2212000000000001</v>
      </c>
      <c r="P26" s="5">
        <v>60</v>
      </c>
      <c r="Q26" s="5"/>
      <c r="R26" s="1"/>
      <c r="S26" s="1">
        <f t="shared" si="4"/>
        <v>-49.132001310186702</v>
      </c>
      <c r="T26" s="1">
        <f t="shared" si="5"/>
        <v>0</v>
      </c>
      <c r="U26" s="1">
        <v>0</v>
      </c>
      <c r="V26" s="1">
        <v>0</v>
      </c>
      <c r="W26" s="1">
        <v>2.5324</v>
      </c>
      <c r="X26" s="1">
        <v>2.5184000000000002</v>
      </c>
      <c r="Y26" s="1">
        <v>4.4762000000000004</v>
      </c>
      <c r="Z26" s="1">
        <v>2.6194000000000002</v>
      </c>
      <c r="AA26" s="12" t="s">
        <v>82</v>
      </c>
      <c r="AB26" s="1">
        <f t="shared" si="6"/>
        <v>60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323</v>
      </c>
      <c r="D27" s="1">
        <v>600</v>
      </c>
      <c r="E27" s="1">
        <v>173</v>
      </c>
      <c r="F27" s="1">
        <v>743</v>
      </c>
      <c r="G27" s="7">
        <v>0.2</v>
      </c>
      <c r="H27" s="1">
        <v>120</v>
      </c>
      <c r="I27" s="1">
        <f>VLOOKUP(A27,[1]Sheet!$A:$I,9,0)</f>
        <v>9988681</v>
      </c>
      <c r="J27" s="1">
        <v>183</v>
      </c>
      <c r="K27" s="1">
        <f t="shared" si="2"/>
        <v>-10</v>
      </c>
      <c r="L27" s="1"/>
      <c r="M27" s="1"/>
      <c r="N27" s="1">
        <v>0</v>
      </c>
      <c r="O27" s="1">
        <f t="shared" si="13"/>
        <v>34.6</v>
      </c>
      <c r="P27" s="5"/>
      <c r="Q27" s="5"/>
      <c r="R27" s="1"/>
      <c r="S27" s="1">
        <f t="shared" si="4"/>
        <v>21.473988439306357</v>
      </c>
      <c r="T27" s="1">
        <f t="shared" si="5"/>
        <v>21.473988439306357</v>
      </c>
      <c r="U27" s="1">
        <v>44</v>
      </c>
      <c r="V27" s="1">
        <v>49.8</v>
      </c>
      <c r="W27" s="1">
        <v>40</v>
      </c>
      <c r="X27" s="1">
        <v>33.200000000000003</v>
      </c>
      <c r="Y27" s="1">
        <v>8.8000000000000007</v>
      </c>
      <c r="Z27" s="1">
        <v>44.8</v>
      </c>
      <c r="AA27" s="1" t="s">
        <v>63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32</v>
      </c>
      <c r="C28" s="1">
        <v>11</v>
      </c>
      <c r="D28" s="1">
        <v>201</v>
      </c>
      <c r="E28" s="1">
        <v>42</v>
      </c>
      <c r="F28" s="1">
        <v>165</v>
      </c>
      <c r="G28" s="7">
        <v>0.1</v>
      </c>
      <c r="H28" s="1">
        <v>60</v>
      </c>
      <c r="I28" s="1">
        <f>VLOOKUP(A28,[1]Sheet!$A:$I,9,0)</f>
        <v>8444170</v>
      </c>
      <c r="J28" s="1">
        <v>82</v>
      </c>
      <c r="K28" s="1">
        <f t="shared" si="2"/>
        <v>-40</v>
      </c>
      <c r="L28" s="1"/>
      <c r="M28" s="1"/>
      <c r="N28" s="1">
        <v>340</v>
      </c>
      <c r="O28" s="1">
        <f t="shared" si="13"/>
        <v>8.4</v>
      </c>
      <c r="P28" s="5"/>
      <c r="Q28" s="5"/>
      <c r="R28" s="1"/>
      <c r="S28" s="1">
        <f t="shared" si="4"/>
        <v>60.119047619047613</v>
      </c>
      <c r="T28" s="1">
        <f t="shared" si="5"/>
        <v>60.119047619047613</v>
      </c>
      <c r="U28" s="1">
        <v>28.2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 t="s">
        <v>34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32</v>
      </c>
      <c r="C29" s="1">
        <v>-10</v>
      </c>
      <c r="D29" s="1">
        <v>12</v>
      </c>
      <c r="E29" s="1">
        <v>-2</v>
      </c>
      <c r="F29" s="1">
        <v>2</v>
      </c>
      <c r="G29" s="7">
        <v>0.14000000000000001</v>
      </c>
      <c r="H29" s="1">
        <v>180</v>
      </c>
      <c r="I29" s="1">
        <f>VLOOKUP(A29,[1]Sheet!$A:$I,9,0)</f>
        <v>9988391</v>
      </c>
      <c r="J29" s="1">
        <v>2</v>
      </c>
      <c r="K29" s="1">
        <f t="shared" si="2"/>
        <v>-4</v>
      </c>
      <c r="L29" s="1"/>
      <c r="M29" s="1"/>
      <c r="N29" s="1">
        <v>0</v>
      </c>
      <c r="O29" s="1">
        <f t="shared" si="13"/>
        <v>-0.4</v>
      </c>
      <c r="P29" s="5">
        <v>150</v>
      </c>
      <c r="Q29" s="5"/>
      <c r="R29" s="1"/>
      <c r="S29" s="1">
        <f t="shared" si="4"/>
        <v>-380</v>
      </c>
      <c r="T29" s="1">
        <f t="shared" si="5"/>
        <v>-5</v>
      </c>
      <c r="U29" s="1">
        <v>10.8</v>
      </c>
      <c r="V29" s="1">
        <v>26.4</v>
      </c>
      <c r="W29" s="1">
        <v>18.600000000000001</v>
      </c>
      <c r="X29" s="1">
        <v>8.4</v>
      </c>
      <c r="Y29" s="1">
        <v>24.2</v>
      </c>
      <c r="Z29" s="1">
        <v>28.6</v>
      </c>
      <c r="AA29" s="1"/>
      <c r="AB29" s="1">
        <f t="shared" si="6"/>
        <v>21.000000000000004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66</v>
      </c>
      <c r="B30" s="1" t="s">
        <v>42</v>
      </c>
      <c r="C30" s="1">
        <v>-4.0000000000000001E-3</v>
      </c>
      <c r="D30" s="1">
        <v>3.5219999999999998</v>
      </c>
      <c r="E30" s="1"/>
      <c r="F30" s="1">
        <v>3.5179999999999998</v>
      </c>
      <c r="G30" s="7">
        <v>1</v>
      </c>
      <c r="H30" s="1">
        <v>120</v>
      </c>
      <c r="I30" s="1">
        <f>VLOOKUP(A30,[1]Sheet!$A:$I,9,0)</f>
        <v>8785228</v>
      </c>
      <c r="J30" s="1"/>
      <c r="K30" s="1">
        <f t="shared" si="2"/>
        <v>0</v>
      </c>
      <c r="L30" s="1"/>
      <c r="M30" s="1"/>
      <c r="N30" s="1">
        <v>200</v>
      </c>
      <c r="O30" s="1">
        <f t="shared" si="1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10.398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 t="s">
        <v>34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67</v>
      </c>
      <c r="B31" s="14" t="s">
        <v>42</v>
      </c>
      <c r="C31" s="14"/>
      <c r="D31" s="14"/>
      <c r="E31" s="14"/>
      <c r="F31" s="15"/>
      <c r="G31" s="7">
        <v>1</v>
      </c>
      <c r="H31" s="1">
        <v>120</v>
      </c>
      <c r="I31" s="1">
        <f>VLOOKUP(A31,[1]Sheet!$A:$I,9,0)</f>
        <v>5038558</v>
      </c>
      <c r="J31" s="1"/>
      <c r="K31" s="1">
        <f t="shared" si="2"/>
        <v>0</v>
      </c>
      <c r="L31" s="1"/>
      <c r="M31" s="1"/>
      <c r="N31" s="1">
        <v>0</v>
      </c>
      <c r="O31" s="1">
        <f t="shared" si="13"/>
        <v>0</v>
      </c>
      <c r="P31" s="5">
        <v>110</v>
      </c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25.163599999999999</v>
      </c>
      <c r="X31" s="1">
        <v>27.407</v>
      </c>
      <c r="Y31" s="1">
        <v>48.648400000000002</v>
      </c>
      <c r="Z31" s="1">
        <v>0</v>
      </c>
      <c r="AA31" s="1"/>
      <c r="AB31" s="1">
        <f t="shared" si="6"/>
        <v>110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5" t="s">
        <v>51</v>
      </c>
      <c r="B32" s="26" t="s">
        <v>42</v>
      </c>
      <c r="C32" s="26">
        <v>468.37200000000001</v>
      </c>
      <c r="D32" s="26">
        <v>123.544</v>
      </c>
      <c r="E32" s="26">
        <v>138.916</v>
      </c>
      <c r="F32" s="27">
        <v>453</v>
      </c>
      <c r="G32" s="28">
        <v>0</v>
      </c>
      <c r="H32" s="29" t="e">
        <v>#N/A</v>
      </c>
      <c r="I32" s="29" t="s">
        <v>52</v>
      </c>
      <c r="J32" s="29">
        <v>155.30000000000001</v>
      </c>
      <c r="K32" s="29">
        <f t="shared" ref="K32" si="14">E32-J32</f>
        <v>-16.384000000000015</v>
      </c>
      <c r="L32" s="29"/>
      <c r="M32" s="29"/>
      <c r="N32" s="29"/>
      <c r="O32" s="29">
        <f t="shared" ref="O32" si="15">E32/5</f>
        <v>27.783200000000001</v>
      </c>
      <c r="P32" s="30"/>
      <c r="Q32" s="30"/>
      <c r="R32" s="29"/>
      <c r="S32" s="29">
        <f t="shared" si="4"/>
        <v>16.304817299663107</v>
      </c>
      <c r="T32" s="29">
        <f t="shared" si="5"/>
        <v>16.304817299663107</v>
      </c>
      <c r="U32" s="29">
        <v>26.8096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/>
      <c r="AB32" s="29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9" t="s">
        <v>68</v>
      </c>
      <c r="B33" s="29" t="s">
        <v>42</v>
      </c>
      <c r="C33" s="29">
        <v>9.8379999999999992</v>
      </c>
      <c r="D33" s="29">
        <v>2E-3</v>
      </c>
      <c r="E33" s="29">
        <v>6.72</v>
      </c>
      <c r="F33" s="29">
        <v>3.12</v>
      </c>
      <c r="G33" s="28">
        <v>0</v>
      </c>
      <c r="H33" s="29">
        <v>120</v>
      </c>
      <c r="I33" s="29" t="str">
        <f>VLOOKUP(A33,[1]Sheet!$A:$I,9,0)</f>
        <v>завод вывел</v>
      </c>
      <c r="J33" s="29">
        <v>6</v>
      </c>
      <c r="K33" s="29">
        <f t="shared" si="2"/>
        <v>0.71999999999999975</v>
      </c>
      <c r="L33" s="29"/>
      <c r="M33" s="29"/>
      <c r="N33" s="29">
        <v>180</v>
      </c>
      <c r="O33" s="29">
        <f>E33/5</f>
        <v>1.3439999999999999</v>
      </c>
      <c r="P33" s="30"/>
      <c r="Q33" s="30"/>
      <c r="R33" s="29"/>
      <c r="S33" s="29">
        <f t="shared" si="4"/>
        <v>136.25000000000003</v>
      </c>
      <c r="T33" s="29">
        <f t="shared" si="5"/>
        <v>136.25000000000003</v>
      </c>
      <c r="U33" s="29">
        <v>7.5888000000000009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 t="s">
        <v>85</v>
      </c>
      <c r="AB33" s="29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69</v>
      </c>
      <c r="B34" s="1" t="s">
        <v>42</v>
      </c>
      <c r="C34" s="1">
        <v>-8.0000000000000002E-3</v>
      </c>
      <c r="D34" s="1">
        <v>8.0000000000000002E-3</v>
      </c>
      <c r="E34" s="1"/>
      <c r="F34" s="1"/>
      <c r="G34" s="7">
        <v>1</v>
      </c>
      <c r="H34" s="1">
        <v>120</v>
      </c>
      <c r="I34" s="1">
        <f>VLOOKUP(A34,[1]Sheet!$A:$I,9,0)</f>
        <v>8785198</v>
      </c>
      <c r="J34" s="1"/>
      <c r="K34" s="1">
        <f t="shared" si="2"/>
        <v>0</v>
      </c>
      <c r="L34" s="1"/>
      <c r="M34" s="1"/>
      <c r="N34" s="1">
        <v>240</v>
      </c>
      <c r="O34" s="1">
        <f>E34/5</f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9.5680000000000014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81</v>
      </c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70</v>
      </c>
      <c r="B35" s="14" t="s">
        <v>42</v>
      </c>
      <c r="C35" s="14">
        <v>160.178</v>
      </c>
      <c r="D35" s="14">
        <v>115.459</v>
      </c>
      <c r="E35" s="14">
        <v>85.637</v>
      </c>
      <c r="F35" s="15">
        <v>190</v>
      </c>
      <c r="G35" s="7">
        <v>1</v>
      </c>
      <c r="H35" s="1">
        <v>180</v>
      </c>
      <c r="I35" s="1">
        <f>VLOOKUP(A35,[1]Sheet!$A:$I,9,0)</f>
        <v>8785259</v>
      </c>
      <c r="J35" s="1">
        <v>79.2</v>
      </c>
      <c r="K35" s="1">
        <f t="shared" si="2"/>
        <v>6.4369999999999976</v>
      </c>
      <c r="L35" s="1"/>
      <c r="M35" s="1"/>
      <c r="N35" s="1">
        <v>110</v>
      </c>
      <c r="O35" s="1">
        <f>E35/5</f>
        <v>17.127400000000002</v>
      </c>
      <c r="P35" s="5">
        <v>50</v>
      </c>
      <c r="Q35" s="5"/>
      <c r="R35" s="1"/>
      <c r="S35" s="1">
        <f t="shared" si="4"/>
        <v>20.435092308231255</v>
      </c>
      <c r="T35" s="1">
        <f t="shared" si="5"/>
        <v>17.515793407055359</v>
      </c>
      <c r="U35" s="1">
        <v>17.759599999999999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f t="shared" si="6"/>
        <v>50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5" t="s">
        <v>60</v>
      </c>
      <c r="B36" s="26" t="s">
        <v>42</v>
      </c>
      <c r="C36" s="26">
        <v>-0.58099999999999996</v>
      </c>
      <c r="D36" s="26">
        <v>0.58099999999999996</v>
      </c>
      <c r="E36" s="26"/>
      <c r="F36" s="27"/>
      <c r="G36" s="28">
        <v>0</v>
      </c>
      <c r="H36" s="29">
        <v>180</v>
      </c>
      <c r="I36" s="29" t="s">
        <v>54</v>
      </c>
      <c r="J36" s="29"/>
      <c r="K36" s="29">
        <f t="shared" ref="K36" si="16">E36-J36</f>
        <v>0</v>
      </c>
      <c r="L36" s="29"/>
      <c r="M36" s="29"/>
      <c r="N36" s="29"/>
      <c r="O36" s="29">
        <f t="shared" ref="O36" si="17">E36/5</f>
        <v>0</v>
      </c>
      <c r="P36" s="30"/>
      <c r="Q36" s="30"/>
      <c r="R36" s="29"/>
      <c r="S36" s="29" t="e">
        <f t="shared" si="4"/>
        <v>#DIV/0!</v>
      </c>
      <c r="T36" s="29" t="e">
        <f t="shared" si="5"/>
        <v>#DIV/0!</v>
      </c>
      <c r="U36" s="29">
        <v>0.98199999999999998</v>
      </c>
      <c r="V36" s="29">
        <v>15.648400000000001</v>
      </c>
      <c r="W36" s="29">
        <v>10.813800000000001</v>
      </c>
      <c r="X36" s="29">
        <v>11.841200000000001</v>
      </c>
      <c r="Y36" s="29">
        <v>9.9011999999999993</v>
      </c>
      <c r="Z36" s="29">
        <v>14.116</v>
      </c>
      <c r="AA36" s="29"/>
      <c r="AB36" s="29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32</v>
      </c>
      <c r="C37" s="1">
        <v>-9</v>
      </c>
      <c r="D37" s="1">
        <v>1502</v>
      </c>
      <c r="E37" s="1">
        <v>140</v>
      </c>
      <c r="F37" s="1">
        <v>1357</v>
      </c>
      <c r="G37" s="7">
        <v>0.1</v>
      </c>
      <c r="H37" s="1">
        <v>60</v>
      </c>
      <c r="I37" s="1">
        <f>VLOOKUP(A37,[1]Sheet!$A:$I,9,0)</f>
        <v>8444187</v>
      </c>
      <c r="J37" s="1">
        <v>163</v>
      </c>
      <c r="K37" s="1">
        <f t="shared" si="2"/>
        <v>-23</v>
      </c>
      <c r="L37" s="1"/>
      <c r="M37" s="1"/>
      <c r="N37" s="1">
        <v>0</v>
      </c>
      <c r="O37" s="1">
        <f t="shared" ref="O37:O46" si="18">E37/5</f>
        <v>28</v>
      </c>
      <c r="P37" s="5"/>
      <c r="Q37" s="5"/>
      <c r="R37" s="1"/>
      <c r="S37" s="1">
        <f t="shared" si="4"/>
        <v>48.464285714285715</v>
      </c>
      <c r="T37" s="1">
        <f t="shared" si="5"/>
        <v>48.464285714285715</v>
      </c>
      <c r="U37" s="1">
        <v>28.8</v>
      </c>
      <c r="V37" s="1">
        <v>90.2</v>
      </c>
      <c r="W37" s="1">
        <v>2</v>
      </c>
      <c r="X37" s="1">
        <v>0</v>
      </c>
      <c r="Y37" s="1">
        <v>0</v>
      </c>
      <c r="Z37" s="1">
        <v>39.4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178</v>
      </c>
      <c r="D38" s="1"/>
      <c r="E38" s="1">
        <v>160</v>
      </c>
      <c r="F38" s="1">
        <v>2</v>
      </c>
      <c r="G38" s="7">
        <v>0.1</v>
      </c>
      <c r="H38" s="1">
        <v>90</v>
      </c>
      <c r="I38" s="1">
        <f>VLOOKUP(A38,[1]Sheet!$A:$I,9,0)</f>
        <v>8444194</v>
      </c>
      <c r="J38" s="1">
        <v>220</v>
      </c>
      <c r="K38" s="1">
        <f t="shared" si="2"/>
        <v>-60</v>
      </c>
      <c r="L38" s="1"/>
      <c r="M38" s="1"/>
      <c r="N38" s="1">
        <v>900</v>
      </c>
      <c r="O38" s="1">
        <f t="shared" si="18"/>
        <v>32</v>
      </c>
      <c r="P38" s="5"/>
      <c r="Q38" s="5"/>
      <c r="R38" s="1"/>
      <c r="S38" s="1">
        <f t="shared" si="4"/>
        <v>28.1875</v>
      </c>
      <c r="T38" s="1">
        <f t="shared" si="5"/>
        <v>28.1875</v>
      </c>
      <c r="U38" s="1">
        <v>56.8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 t="s">
        <v>34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73</v>
      </c>
      <c r="B39" s="1" t="s">
        <v>32</v>
      </c>
      <c r="C39" s="1">
        <v>162</v>
      </c>
      <c r="D39" s="1"/>
      <c r="E39" s="1">
        <v>107</v>
      </c>
      <c r="F39" s="1">
        <v>46</v>
      </c>
      <c r="G39" s="7">
        <v>0.2</v>
      </c>
      <c r="H39" s="1">
        <v>120</v>
      </c>
      <c r="I39" s="1">
        <f>VLOOKUP(A39,[1]Sheet!$A:$I,9,0)</f>
        <v>783798</v>
      </c>
      <c r="J39" s="1">
        <v>121</v>
      </c>
      <c r="K39" s="1">
        <f t="shared" si="2"/>
        <v>-14</v>
      </c>
      <c r="L39" s="1"/>
      <c r="M39" s="1"/>
      <c r="N39" s="1">
        <v>400</v>
      </c>
      <c r="O39" s="1">
        <f t="shared" si="18"/>
        <v>21.4</v>
      </c>
      <c r="P39" s="5"/>
      <c r="Q39" s="5"/>
      <c r="R39" s="1"/>
      <c r="S39" s="1">
        <f t="shared" si="4"/>
        <v>20.841121495327105</v>
      </c>
      <c r="T39" s="1">
        <f t="shared" si="5"/>
        <v>20.841121495327105</v>
      </c>
      <c r="U39" s="1">
        <v>28.8</v>
      </c>
      <c r="V39" s="1">
        <v>0</v>
      </c>
      <c r="W39" s="1">
        <v>0</v>
      </c>
      <c r="X39" s="1">
        <v>5.2</v>
      </c>
      <c r="Y39" s="1">
        <v>16.399999999999999</v>
      </c>
      <c r="Z39" s="1">
        <v>13.4</v>
      </c>
      <c r="AA39" s="1"/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74</v>
      </c>
      <c r="B40" s="17" t="s">
        <v>42</v>
      </c>
      <c r="C40" s="17">
        <v>580.93899999999996</v>
      </c>
      <c r="D40" s="17">
        <v>680.78099999999995</v>
      </c>
      <c r="E40" s="17">
        <v>58.72</v>
      </c>
      <c r="F40" s="18">
        <v>1203</v>
      </c>
      <c r="G40" s="7">
        <v>1</v>
      </c>
      <c r="H40" s="1">
        <v>120</v>
      </c>
      <c r="I40" s="1">
        <f>VLOOKUP(A40,[1]Sheet!$A:$I,9,0)</f>
        <v>783811</v>
      </c>
      <c r="J40" s="1">
        <v>56</v>
      </c>
      <c r="K40" s="1">
        <f t="shared" si="2"/>
        <v>2.7199999999999989</v>
      </c>
      <c r="L40" s="1"/>
      <c r="M40" s="1"/>
      <c r="N40" s="1">
        <v>0</v>
      </c>
      <c r="O40" s="1">
        <f t="shared" si="18"/>
        <v>11.744</v>
      </c>
      <c r="P40" s="5"/>
      <c r="Q40" s="5"/>
      <c r="R40" s="1"/>
      <c r="S40" s="1">
        <f t="shared" si="4"/>
        <v>102.43528610354224</v>
      </c>
      <c r="T40" s="1">
        <f t="shared" si="5"/>
        <v>102.43528610354224</v>
      </c>
      <c r="U40" s="1">
        <v>14.43</v>
      </c>
      <c r="V40" s="1">
        <v>55.058799999999998</v>
      </c>
      <c r="W40" s="1">
        <v>4.2776000000000014</v>
      </c>
      <c r="X40" s="1">
        <v>0</v>
      </c>
      <c r="Y40" s="1">
        <v>5.8255999999999997</v>
      </c>
      <c r="Z40" s="1">
        <v>0</v>
      </c>
      <c r="AA40" s="24" t="s">
        <v>37</v>
      </c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5" t="s">
        <v>75</v>
      </c>
      <c r="B41" s="26" t="s">
        <v>42</v>
      </c>
      <c r="C41" s="26"/>
      <c r="D41" s="26">
        <v>776.37800000000004</v>
      </c>
      <c r="E41" s="26">
        <v>44.25</v>
      </c>
      <c r="F41" s="27"/>
      <c r="G41" s="28">
        <v>0</v>
      </c>
      <c r="H41" s="29" t="e">
        <v>#N/A</v>
      </c>
      <c r="I41" s="29" t="s">
        <v>52</v>
      </c>
      <c r="J41" s="29">
        <v>40.5</v>
      </c>
      <c r="K41" s="29">
        <f t="shared" si="2"/>
        <v>3.75</v>
      </c>
      <c r="L41" s="29"/>
      <c r="M41" s="29"/>
      <c r="N41" s="29"/>
      <c r="O41" s="29">
        <f t="shared" si="18"/>
        <v>8.85</v>
      </c>
      <c r="P41" s="30"/>
      <c r="Q41" s="30"/>
      <c r="R41" s="29"/>
      <c r="S41" s="29">
        <f t="shared" si="4"/>
        <v>0</v>
      </c>
      <c r="T41" s="29">
        <f t="shared" si="5"/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/>
      <c r="AB41" s="29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31" t="s">
        <v>76</v>
      </c>
      <c r="B42" s="32" t="s">
        <v>32</v>
      </c>
      <c r="C42" s="32"/>
      <c r="D42" s="32">
        <v>2</v>
      </c>
      <c r="E42" s="32">
        <v>2</v>
      </c>
      <c r="F42" s="33"/>
      <c r="G42" s="28">
        <v>0</v>
      </c>
      <c r="H42" s="29" t="e">
        <v>#N/A</v>
      </c>
      <c r="I42" s="29" t="s">
        <v>52</v>
      </c>
      <c r="J42" s="29">
        <v>2</v>
      </c>
      <c r="K42" s="29">
        <f t="shared" si="2"/>
        <v>0</v>
      </c>
      <c r="L42" s="29"/>
      <c r="M42" s="29"/>
      <c r="N42" s="29"/>
      <c r="O42" s="29">
        <f t="shared" si="18"/>
        <v>0.4</v>
      </c>
      <c r="P42" s="30"/>
      <c r="Q42" s="30"/>
      <c r="R42" s="29"/>
      <c r="S42" s="29">
        <f t="shared" si="4"/>
        <v>0</v>
      </c>
      <c r="T42" s="29">
        <f t="shared" si="5"/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/>
      <c r="AB42" s="29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9" t="s">
        <v>77</v>
      </c>
      <c r="B43" s="20" t="s">
        <v>32</v>
      </c>
      <c r="C43" s="20">
        <v>-5</v>
      </c>
      <c r="D43" s="20">
        <v>507</v>
      </c>
      <c r="E43" s="20">
        <v>23</v>
      </c>
      <c r="F43" s="21">
        <v>479</v>
      </c>
      <c r="G43" s="7">
        <v>0.2</v>
      </c>
      <c r="H43" s="1">
        <v>120</v>
      </c>
      <c r="I43" s="1">
        <f>VLOOKUP(A43,[1]Sheet!$A:$I,9,0)</f>
        <v>783804</v>
      </c>
      <c r="J43" s="1">
        <v>70</v>
      </c>
      <c r="K43" s="1">
        <f t="shared" si="2"/>
        <v>-47</v>
      </c>
      <c r="L43" s="1"/>
      <c r="M43" s="1"/>
      <c r="N43" s="1">
        <v>0</v>
      </c>
      <c r="O43" s="1">
        <f t="shared" si="18"/>
        <v>4.5999999999999996</v>
      </c>
      <c r="P43" s="5"/>
      <c r="Q43" s="5"/>
      <c r="R43" s="1"/>
      <c r="S43" s="1">
        <f t="shared" si="4"/>
        <v>104.1304347826087</v>
      </c>
      <c r="T43" s="1">
        <f t="shared" si="5"/>
        <v>104.1304347826087</v>
      </c>
      <c r="U43" s="1">
        <v>0.4</v>
      </c>
      <c r="V43" s="1">
        <v>13.4</v>
      </c>
      <c r="W43" s="1">
        <v>26.6</v>
      </c>
      <c r="X43" s="1">
        <v>9</v>
      </c>
      <c r="Y43" s="1">
        <v>2</v>
      </c>
      <c r="Z43" s="1">
        <v>16.600000000000001</v>
      </c>
      <c r="AA43" s="1"/>
      <c r="AB43" s="1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78</v>
      </c>
      <c r="B44" s="14" t="s">
        <v>42</v>
      </c>
      <c r="C44" s="14">
        <v>908.56799999999998</v>
      </c>
      <c r="D44" s="14">
        <v>1199.134</v>
      </c>
      <c r="E44" s="14">
        <v>107.702</v>
      </c>
      <c r="F44" s="15">
        <v>2000</v>
      </c>
      <c r="G44" s="7">
        <v>1</v>
      </c>
      <c r="H44" s="1">
        <v>120</v>
      </c>
      <c r="I44" s="1">
        <f>VLOOKUP(A44,[1]Sheet!$A:$I,9,0)</f>
        <v>783828</v>
      </c>
      <c r="J44" s="1">
        <v>105</v>
      </c>
      <c r="K44" s="1">
        <f t="shared" si="2"/>
        <v>2.7019999999999982</v>
      </c>
      <c r="L44" s="1"/>
      <c r="M44" s="1"/>
      <c r="N44" s="1">
        <v>0</v>
      </c>
      <c r="O44" s="1">
        <f t="shared" si="18"/>
        <v>21.540399999999998</v>
      </c>
      <c r="P44" s="5"/>
      <c r="Q44" s="5"/>
      <c r="R44" s="1"/>
      <c r="S44" s="1">
        <f t="shared" si="4"/>
        <v>92.848786466360892</v>
      </c>
      <c r="T44" s="1">
        <f t="shared" si="5"/>
        <v>92.848786466360892</v>
      </c>
      <c r="U44" s="1">
        <v>0</v>
      </c>
      <c r="V44" s="1">
        <v>0</v>
      </c>
      <c r="W44" s="1">
        <v>0</v>
      </c>
      <c r="X44" s="1">
        <v>5.5948000000000002</v>
      </c>
      <c r="Y44" s="1">
        <v>7.7907999999999999</v>
      </c>
      <c r="Z44" s="1">
        <v>0</v>
      </c>
      <c r="AA44" s="24" t="s">
        <v>37</v>
      </c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34" t="s">
        <v>79</v>
      </c>
      <c r="B45" s="35" t="s">
        <v>42</v>
      </c>
      <c r="C45" s="35">
        <v>578.28200000000004</v>
      </c>
      <c r="D45" s="35">
        <v>792.54200000000003</v>
      </c>
      <c r="E45" s="35">
        <v>137.494</v>
      </c>
      <c r="F45" s="36"/>
      <c r="G45" s="28">
        <v>0</v>
      </c>
      <c r="H45" s="29"/>
      <c r="I45" s="29" t="s">
        <v>54</v>
      </c>
      <c r="J45" s="29">
        <v>135</v>
      </c>
      <c r="K45" s="29">
        <f t="shared" si="2"/>
        <v>2.4939999999999998</v>
      </c>
      <c r="L45" s="29"/>
      <c r="M45" s="29"/>
      <c r="N45" s="29"/>
      <c r="O45" s="29">
        <f t="shared" si="18"/>
        <v>27.498799999999999</v>
      </c>
      <c r="P45" s="30"/>
      <c r="Q45" s="30"/>
      <c r="R45" s="29"/>
      <c r="S45" s="29">
        <f t="shared" si="4"/>
        <v>0</v>
      </c>
      <c r="T45" s="29">
        <f t="shared" si="5"/>
        <v>0</v>
      </c>
      <c r="U45" s="29">
        <v>65.272400000000005</v>
      </c>
      <c r="V45" s="29">
        <v>19.601199999999999</v>
      </c>
      <c r="W45" s="29">
        <v>64.976399999999998</v>
      </c>
      <c r="X45" s="29">
        <v>68.090800000000002</v>
      </c>
      <c r="Y45" s="29">
        <v>8.7650000000000006</v>
      </c>
      <c r="Z45" s="29">
        <v>38.388399999999997</v>
      </c>
      <c r="AA45" s="29"/>
      <c r="AB45" s="29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5" t="s">
        <v>80</v>
      </c>
      <c r="B46" s="26" t="s">
        <v>42</v>
      </c>
      <c r="C46" s="26">
        <v>-13.31</v>
      </c>
      <c r="D46" s="26">
        <v>13.31</v>
      </c>
      <c r="E46" s="26"/>
      <c r="F46" s="27"/>
      <c r="G46" s="28">
        <v>0</v>
      </c>
      <c r="H46" s="29"/>
      <c r="I46" s="29" t="s">
        <v>52</v>
      </c>
      <c r="J46" s="29"/>
      <c r="K46" s="29">
        <f t="shared" si="2"/>
        <v>0</v>
      </c>
      <c r="L46" s="29"/>
      <c r="M46" s="29"/>
      <c r="N46" s="29"/>
      <c r="O46" s="29">
        <f t="shared" si="18"/>
        <v>0</v>
      </c>
      <c r="P46" s="30"/>
      <c r="Q46" s="30"/>
      <c r="R46" s="29"/>
      <c r="S46" s="29" t="e">
        <f t="shared" si="4"/>
        <v>#DIV/0!</v>
      </c>
      <c r="T46" s="29" t="e">
        <f t="shared" si="5"/>
        <v>#DIV/0!</v>
      </c>
      <c r="U46" s="29">
        <v>0</v>
      </c>
      <c r="V46" s="29">
        <v>2.6619999999999999</v>
      </c>
      <c r="W46" s="29">
        <v>0</v>
      </c>
      <c r="X46" s="29">
        <v>0</v>
      </c>
      <c r="Y46" s="29">
        <v>0</v>
      </c>
      <c r="Z46" s="29">
        <v>0</v>
      </c>
      <c r="AA46" s="29"/>
      <c r="AB46" s="29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6"/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36</v>
      </c>
      <c r="B48" s="1" t="s">
        <v>32</v>
      </c>
      <c r="C48" s="1">
        <v>8088</v>
      </c>
      <c r="D48" s="1">
        <v>60</v>
      </c>
      <c r="E48" s="1">
        <v>1971</v>
      </c>
      <c r="F48" s="1">
        <v>6177</v>
      </c>
      <c r="G48" s="7">
        <v>0.18</v>
      </c>
      <c r="H48" s="1"/>
      <c r="I48" s="1"/>
      <c r="J48" s="1">
        <v>2007</v>
      </c>
      <c r="K48" s="1">
        <f t="shared" ref="K48:K49" si="19">E48-J48</f>
        <v>-36</v>
      </c>
      <c r="L48" s="1"/>
      <c r="M48" s="1"/>
      <c r="N48" s="1"/>
      <c r="O48" s="1">
        <f>E48/5</f>
        <v>394.2</v>
      </c>
      <c r="P48" s="5"/>
      <c r="Q48" s="5"/>
      <c r="R48" s="12" t="s">
        <v>84</v>
      </c>
      <c r="S48" s="1">
        <f>(F48+N48+P48)/O48</f>
        <v>15.669710806697109</v>
      </c>
      <c r="T48" s="1">
        <f>(F48+N48)/O48</f>
        <v>15.669710806697109</v>
      </c>
      <c r="U48" s="1">
        <v>491.4</v>
      </c>
      <c r="V48" s="1">
        <v>758</v>
      </c>
      <c r="W48" s="1">
        <v>0</v>
      </c>
      <c r="X48" s="1">
        <v>0</v>
      </c>
      <c r="Y48" s="1">
        <v>0</v>
      </c>
      <c r="Z48" s="1">
        <v>0</v>
      </c>
      <c r="AA48" s="24" t="s">
        <v>37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38</v>
      </c>
      <c r="B49" s="1" t="s">
        <v>32</v>
      </c>
      <c r="C49" s="1">
        <v>4024</v>
      </c>
      <c r="D49" s="1"/>
      <c r="E49" s="1">
        <v>586</v>
      </c>
      <c r="F49" s="1">
        <v>3438</v>
      </c>
      <c r="G49" s="7">
        <v>0.18</v>
      </c>
      <c r="H49" s="1"/>
      <c r="I49" s="1"/>
      <c r="J49" s="1">
        <v>574</v>
      </c>
      <c r="K49" s="1">
        <f t="shared" si="19"/>
        <v>12</v>
      </c>
      <c r="L49" s="1"/>
      <c r="M49" s="1"/>
      <c r="N49" s="1"/>
      <c r="O49" s="1">
        <f>E49/5</f>
        <v>117.2</v>
      </c>
      <c r="P49" s="5"/>
      <c r="Q49" s="5"/>
      <c r="R49" s="12" t="s">
        <v>84</v>
      </c>
      <c r="S49" s="1">
        <f>(F49+N49+P49)/O49</f>
        <v>29.33447098976109</v>
      </c>
      <c r="T49" s="1">
        <f>(F49+N49)/O49</f>
        <v>29.33447098976109</v>
      </c>
      <c r="U49" s="1">
        <v>155.19999999999999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24" t="s">
        <v>83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6" xr:uid="{0BB83637-7A29-4DA0-ADD6-C9821F074E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2024-05-13T12:24:29Z</dcterms:created>
  <dcterms:modified xsi:type="dcterms:W3CDTF">2024-05-15T09:33:08Z</dcterms:modified>
</cp:coreProperties>
</file>