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5,24 Ост СЫР филиалы\"/>
    </mc:Choice>
  </mc:AlternateContent>
  <xr:revisionPtr revIDLastSave="0" documentId="13_ncr:1_{22175365-1A97-4D59-8109-DCF05C6036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1" l="1"/>
  <c r="I38" i="1"/>
  <c r="I36" i="1"/>
  <c r="I35" i="1"/>
  <c r="I34" i="1"/>
  <c r="I33" i="1"/>
  <c r="I32" i="1"/>
  <c r="I31" i="1"/>
  <c r="I29" i="1"/>
  <c r="I28" i="1"/>
  <c r="I27" i="1"/>
  <c r="I26" i="1"/>
  <c r="I25" i="1"/>
  <c r="I24" i="1"/>
  <c r="I23" i="1"/>
  <c r="I22" i="1"/>
  <c r="I20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T43" i="1" l="1"/>
  <c r="S43" i="1"/>
  <c r="T42" i="1"/>
  <c r="S42" i="1"/>
  <c r="O43" i="1"/>
  <c r="O42" i="1"/>
  <c r="AB30" i="1"/>
  <c r="O30" i="1"/>
  <c r="S30" i="1" s="1"/>
  <c r="K30" i="1"/>
  <c r="O7" i="1"/>
  <c r="S7" i="1" s="1"/>
  <c r="O8" i="1"/>
  <c r="S8" i="1" s="1"/>
  <c r="O9" i="1"/>
  <c r="S9" i="1" s="1"/>
  <c r="O10" i="1"/>
  <c r="S10" i="1" s="1"/>
  <c r="O11" i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S20" i="1" s="1"/>
  <c r="O21" i="1"/>
  <c r="S21" i="1" s="1"/>
  <c r="O22" i="1"/>
  <c r="S22" i="1" s="1"/>
  <c r="O23" i="1"/>
  <c r="S23" i="1" s="1"/>
  <c r="O24" i="1"/>
  <c r="S24" i="1" s="1"/>
  <c r="O25" i="1"/>
  <c r="S25" i="1" s="1"/>
  <c r="O26" i="1"/>
  <c r="S26" i="1" s="1"/>
  <c r="O27" i="1"/>
  <c r="S27" i="1" s="1"/>
  <c r="O28" i="1"/>
  <c r="S28" i="1" s="1"/>
  <c r="O29" i="1"/>
  <c r="S29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S38" i="1" s="1"/>
  <c r="O39" i="1"/>
  <c r="S39" i="1" s="1"/>
  <c r="O40" i="1"/>
  <c r="S40" i="1" s="1"/>
  <c r="O6" i="1"/>
  <c r="P6" i="1" s="1"/>
  <c r="S6" i="1" s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1" i="1"/>
  <c r="AB32" i="1"/>
  <c r="AB33" i="1"/>
  <c r="AB34" i="1"/>
  <c r="AB35" i="1"/>
  <c r="AB36" i="1"/>
  <c r="AB37" i="1"/>
  <c r="AB38" i="1"/>
  <c r="AB39" i="1"/>
  <c r="AB40" i="1"/>
  <c r="AB6" i="1"/>
  <c r="K43" i="1"/>
  <c r="K42" i="1"/>
  <c r="T39" i="1" l="1"/>
  <c r="T35" i="1"/>
  <c r="T31" i="1"/>
  <c r="T26" i="1"/>
  <c r="T22" i="1"/>
  <c r="T18" i="1"/>
  <c r="T14" i="1"/>
  <c r="T10" i="1"/>
  <c r="T37" i="1"/>
  <c r="T33" i="1"/>
  <c r="T28" i="1"/>
  <c r="T24" i="1"/>
  <c r="T20" i="1"/>
  <c r="T16" i="1"/>
  <c r="T12" i="1"/>
  <c r="T8" i="1"/>
  <c r="T40" i="1"/>
  <c r="T38" i="1"/>
  <c r="T36" i="1"/>
  <c r="T34" i="1"/>
  <c r="T32" i="1"/>
  <c r="T30" i="1"/>
  <c r="T29" i="1"/>
  <c r="T27" i="1"/>
  <c r="T25" i="1"/>
  <c r="T23" i="1"/>
  <c r="T21" i="1"/>
  <c r="T19" i="1"/>
  <c r="T17" i="1"/>
  <c r="T15" i="1"/>
  <c r="T13" i="1"/>
  <c r="T11" i="1"/>
  <c r="T9" i="1"/>
  <c r="T7" i="1"/>
  <c r="T6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<sst xmlns="http://schemas.openxmlformats.org/spreadsheetml/2006/main" count="142" uniqueCount="80">
  <si>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</si>
  <si>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</si>
  <si>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</si>
  <si>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</si>
  <si>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</si>
  <si>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</si>
  <si>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</si>
  <si>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</si>
  <si>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</si>
  <si>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</si>
  <si>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</si>
  <si>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</si>
  <si>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</si>
  <si>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</si>
  <si>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</si>
  <si>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</si>
  <si>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</si>
  <si>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</si>
  <si>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</si>
  <si>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</si>
  <si>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</si>
  <si>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</si>
  <si>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</si>
  <si>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12,05,</t>
  </si>
  <si>
    <t>13,05,</t>
  </si>
  <si>
    <t>06,05,</t>
  </si>
  <si>
    <t>29,04,</t>
  </si>
  <si>
    <t>22,04,</t>
  </si>
  <si>
    <t>15,04,</t>
  </si>
  <si>
    <t>09,04,</t>
  </si>
  <si>
    <t>22,03,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</si>
  <si>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</si>
  <si>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</si>
  <si>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</si>
  <si>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</si>
  <si>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</si>
  <si>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</si>
  <si>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</si>
  <si>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</si>
  <si>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</si>
  <si>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</si>
  <si>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</si>
  <si>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</si>
  <si>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</si>
  <si>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</si>
  <si>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</si>
  <si>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</si>
  <si>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необходимо увеличить продажи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</si>
  <si>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</si>
  <si>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</si>
  <si>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</si>
  <si>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Гауда  45% вес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</si>
  <si>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</si>
  <si>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</si>
  <si>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</si>
  <si>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</si>
  <si>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</si>
  <si>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</si>
  <si>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</si>
  <si>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</si>
  <si>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</si>
  <si>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</si>
  <si>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</si>
  <si>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</si>
  <si>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</si>
  <si>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</si>
  <si>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</si>
  <si>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</si>
  <si>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</si>
  <si>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</si>
  <si>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ротация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</si>
  <si>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</si>
  <si>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</si>
  <si>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</si>
  <si>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дубль</t>
  </si>
  <si>
    <t>не отгружено 05,05,24</t>
  </si>
  <si>
    <t>новинка / не отгружено 05,05,24</t>
  </si>
  <si>
    <t>заказываются отдельно</t>
  </si>
  <si>
    <t>новинка / необходимо увеличить продажи</t>
  </si>
  <si>
    <t>новинка / завод вывел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</si>
</sst>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3,05,24%20&#1084;&#1083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9446.3469999999998</v>
          </cell>
          <cell r="F5">
            <v>34241.728000000003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D6">
            <v>224</v>
          </cell>
          <cell r="E6">
            <v>40</v>
          </cell>
          <cell r="F6">
            <v>184</v>
          </cell>
          <cell r="G6">
            <v>0.14000000000000001</v>
          </cell>
          <cell r="H6">
            <v>180</v>
          </cell>
          <cell r="I6">
            <v>9988421</v>
          </cell>
        </row>
        <row r="7">
          <cell r="A7" t="str">
            <v>9988438 Плавленый Сыр 45% "С ветчиной" СТМ"ПапаМожет" 180гр  Останкино</v>
          </cell>
          <cell r="B7" t="str">
            <v>шт</v>
          </cell>
          <cell r="D7">
            <v>352</v>
          </cell>
          <cell r="E7">
            <v>36</v>
          </cell>
          <cell r="F7">
            <v>316</v>
          </cell>
          <cell r="G7">
            <v>0.18</v>
          </cell>
          <cell r="H7">
            <v>270</v>
          </cell>
          <cell r="I7">
            <v>9988438</v>
          </cell>
        </row>
        <row r="8">
          <cell r="A8" t="str">
            <v>9988445 Плавленый Сыр 45%"С грибами" СТМ"ПапаМожет" 180 гр  Останкино</v>
          </cell>
          <cell r="B8" t="str">
            <v>шт</v>
          </cell>
          <cell r="C8">
            <v>219</v>
          </cell>
          <cell r="D8">
            <v>400</v>
          </cell>
          <cell r="E8">
            <v>103</v>
          </cell>
          <cell r="F8">
            <v>516</v>
          </cell>
          <cell r="G8">
            <v>0.18</v>
          </cell>
          <cell r="H8">
            <v>270</v>
          </cell>
          <cell r="I8">
            <v>9988445</v>
          </cell>
        </row>
        <row r="9">
          <cell r="A9" t="str">
            <v>Плавленый Сыр колбасный копченый 40% СТМ"ПапаМожет"400гр  Останкино</v>
          </cell>
          <cell r="B9" t="str">
            <v>шт</v>
          </cell>
          <cell r="G9">
            <v>0.4</v>
          </cell>
          <cell r="H9">
            <v>270</v>
          </cell>
          <cell r="I9">
            <v>9988452</v>
          </cell>
        </row>
        <row r="10">
          <cell r="A10" t="str">
            <v>Плавленый продукт с Сыром колбасный копченый 40% СТМ "Коровино" 400гр  Останкино</v>
          </cell>
          <cell r="B10" t="str">
            <v>шт</v>
          </cell>
          <cell r="G10">
            <v>0.4</v>
          </cell>
          <cell r="H10">
            <v>270</v>
          </cell>
          <cell r="I10">
            <v>9988476</v>
          </cell>
        </row>
        <row r="11">
          <cell r="A11" t="str">
            <v>Сыр "Пармезан" (срок созревания 3 месяцев) м.д.ж. в с.в. 40% брус ОСТАНКИНО</v>
          </cell>
          <cell r="B11" t="str">
            <v>кг</v>
          </cell>
          <cell r="C11">
            <v>111.4</v>
          </cell>
          <cell r="D11">
            <v>9.4E-2</v>
          </cell>
          <cell r="E11">
            <v>24.257999999999999</v>
          </cell>
          <cell r="F11">
            <v>77.599999999999994</v>
          </cell>
          <cell r="G11">
            <v>1</v>
          </cell>
          <cell r="H11">
            <v>150</v>
          </cell>
          <cell r="I11">
            <v>5037308</v>
          </cell>
        </row>
        <row r="12">
          <cell r="A12" t="str">
            <v>Сыр "Пармезан" 40% колотый 100 гр  ОСТАНКИНО</v>
          </cell>
          <cell r="B12" t="str">
            <v>шт</v>
          </cell>
          <cell r="C12">
            <v>6</v>
          </cell>
          <cell r="E12">
            <v>5</v>
          </cell>
          <cell r="F12">
            <v>1</v>
          </cell>
          <cell r="G12">
            <v>0</v>
          </cell>
          <cell r="H12" t="e">
            <v>#N/A</v>
          </cell>
          <cell r="I12" t="str">
            <v>нет потребности</v>
          </cell>
        </row>
        <row r="13">
          <cell r="A13" t="str">
            <v>Сыр "Пармезан" 40% кусок 180 гр  ОСТАНКИНО</v>
          </cell>
          <cell r="B13" t="str">
            <v>шт</v>
          </cell>
          <cell r="C13">
            <v>75</v>
          </cell>
          <cell r="E13">
            <v>55</v>
          </cell>
          <cell r="G13">
            <v>0.18</v>
          </cell>
          <cell r="H13">
            <v>150</v>
          </cell>
          <cell r="I13">
            <v>5034819</v>
          </cell>
        </row>
        <row r="14">
          <cell r="A14" t="str">
            <v>Сыр Боккончини копченый 40% 100 гр.  ОСТАНКИНО</v>
          </cell>
          <cell r="B14" t="str">
            <v>шт</v>
          </cell>
          <cell r="D14">
            <v>841</v>
          </cell>
          <cell r="E14">
            <v>130</v>
          </cell>
          <cell r="F14">
            <v>708</v>
          </cell>
          <cell r="G14">
            <v>0.1</v>
          </cell>
          <cell r="H14">
            <v>90</v>
          </cell>
          <cell r="I14">
            <v>8444163</v>
          </cell>
        </row>
        <row r="15">
          <cell r="A15" t="str">
            <v>Сыр ПАПА МОЖЕТ "Гауда Голд" 45 % 180 гр (10шт) Останкино</v>
          </cell>
          <cell r="B15" t="str">
            <v>шт</v>
          </cell>
          <cell r="D15">
            <v>2970</v>
          </cell>
          <cell r="E15">
            <v>480</v>
          </cell>
          <cell r="F15">
            <v>2489</v>
          </cell>
          <cell r="G15">
            <v>0.18</v>
          </cell>
          <cell r="H15">
            <v>150</v>
          </cell>
          <cell r="I15">
            <v>5038411</v>
          </cell>
        </row>
        <row r="16">
          <cell r="A16" t="str">
            <v>Сыр ПАПА МОЖЕТ "Голландский традиционный" 45% 180 гр (10шт)  Останкино</v>
          </cell>
          <cell r="B16" t="str">
            <v>шт</v>
          </cell>
          <cell r="D16">
            <v>3290</v>
          </cell>
          <cell r="E16">
            <v>434</v>
          </cell>
          <cell r="F16">
            <v>2856</v>
          </cell>
          <cell r="G16">
            <v>0.18</v>
          </cell>
          <cell r="H16">
            <v>150</v>
          </cell>
          <cell r="I16">
            <v>5038459</v>
          </cell>
        </row>
        <row r="17">
          <cell r="A17" t="str">
            <v>Сыр ПАПА МОЖЕТ "Российский традиционный"45 % 180 г Останкино</v>
          </cell>
          <cell r="B17" t="str">
            <v>шт</v>
          </cell>
          <cell r="C17">
            <v>616</v>
          </cell>
          <cell r="D17">
            <v>691</v>
          </cell>
          <cell r="E17">
            <v>778</v>
          </cell>
          <cell r="F17">
            <v>523</v>
          </cell>
          <cell r="G17">
            <v>0.18</v>
          </cell>
          <cell r="H17">
            <v>150</v>
          </cell>
          <cell r="I17">
            <v>5038435</v>
          </cell>
        </row>
        <row r="18">
          <cell r="A18" t="str">
            <v>Сыр ПАПА МОЖЕТ "Тильзитер" фасованный массовая доля жира в сухом веществе 45%, 180г  Останкино</v>
          </cell>
          <cell r="B18" t="str">
            <v>шт</v>
          </cell>
          <cell r="C18">
            <v>232</v>
          </cell>
          <cell r="D18">
            <v>1610</v>
          </cell>
          <cell r="E18">
            <v>457</v>
          </cell>
          <cell r="F18">
            <v>1380</v>
          </cell>
          <cell r="G18">
            <v>0.18</v>
          </cell>
          <cell r="H18">
            <v>120</v>
          </cell>
          <cell r="I18">
            <v>5038398</v>
          </cell>
        </row>
        <row r="19">
          <cell r="A19" t="str">
            <v>Сыр Папа Может "Гауда Голд" 45% (-2,5 кг брус) (6 шт)  Останкино</v>
          </cell>
          <cell r="B19" t="str">
            <v>кг</v>
          </cell>
          <cell r="C19">
            <v>335</v>
          </cell>
          <cell r="D19">
            <v>847.98</v>
          </cell>
          <cell r="E19">
            <v>283.56400000000002</v>
          </cell>
          <cell r="F19">
            <v>838.93200000000002</v>
          </cell>
          <cell r="G19">
            <v>1</v>
          </cell>
          <cell r="H19">
            <v>150</v>
          </cell>
          <cell r="I19">
            <v>5038572</v>
          </cell>
        </row>
        <row r="20">
          <cell r="A20" t="str">
            <v>Сыр Папа Может "Голландский традиционный" 45% (2,5кг)(6шт)  Останкино</v>
          </cell>
          <cell r="B20" t="str">
            <v>кг</v>
          </cell>
          <cell r="C20">
            <v>746.1</v>
          </cell>
          <cell r="E20">
            <v>118.13500000000001</v>
          </cell>
          <cell r="F20">
            <v>614.5</v>
          </cell>
          <cell r="G20">
            <v>1</v>
          </cell>
          <cell r="H20">
            <v>150</v>
          </cell>
          <cell r="I20">
            <v>5038596</v>
          </cell>
        </row>
        <row r="21">
          <cell r="A21" t="str">
            <v>Сыр Папа Может Министерский 45% 200г  Останкино</v>
          </cell>
          <cell r="B21" t="str">
            <v>шт</v>
          </cell>
          <cell r="D21">
            <v>1560</v>
          </cell>
          <cell r="E21">
            <v>316</v>
          </cell>
          <cell r="F21">
            <v>1244</v>
          </cell>
          <cell r="G21">
            <v>0.2</v>
          </cell>
          <cell r="H21">
            <v>120</v>
          </cell>
          <cell r="I21">
            <v>99876550</v>
          </cell>
        </row>
        <row r="22">
          <cell r="A22" t="str">
            <v>Сыр Папа Может Сливочный со вкусом.топл.молока 50% вес (=3,5кг)  Останкино</v>
          </cell>
          <cell r="B22" t="str">
            <v>кг</v>
          </cell>
          <cell r="C22">
            <v>1126.5</v>
          </cell>
          <cell r="E22">
            <v>182.50700000000001</v>
          </cell>
          <cell r="F22">
            <v>936</v>
          </cell>
          <cell r="G22">
            <v>1</v>
          </cell>
          <cell r="H22">
            <v>120</v>
          </cell>
          <cell r="I22">
            <v>6159901</v>
          </cell>
        </row>
        <row r="23">
          <cell r="A23" t="str">
            <v>Сыр Папа Может Эдам 45% вес (=3,5кг)  Останкино</v>
          </cell>
          <cell r="B23" t="str">
            <v>кг</v>
          </cell>
          <cell r="C23">
            <v>86.9</v>
          </cell>
          <cell r="D23">
            <v>145.76300000000001</v>
          </cell>
          <cell r="E23">
            <v>56.853000000000002</v>
          </cell>
          <cell r="F23">
            <v>169.4</v>
          </cell>
          <cell r="G23">
            <v>1</v>
          </cell>
          <cell r="H23">
            <v>120</v>
          </cell>
          <cell r="I23">
            <v>6159949</v>
          </cell>
        </row>
        <row r="24">
          <cell r="A24" t="str">
            <v>Сыр Плавленый Сливочный Папа Может 55% 190гр  Останкино</v>
          </cell>
          <cell r="B24" t="str">
            <v>шт</v>
          </cell>
          <cell r="C24">
            <v>814</v>
          </cell>
          <cell r="D24">
            <v>600</v>
          </cell>
          <cell r="E24">
            <v>233</v>
          </cell>
          <cell r="F24">
            <v>1181</v>
          </cell>
          <cell r="G24">
            <v>0.19</v>
          </cell>
          <cell r="H24">
            <v>120</v>
          </cell>
          <cell r="I24">
            <v>9988681</v>
          </cell>
        </row>
        <row r="25">
          <cell r="A25" t="str">
            <v>Сыр Скаморца свежий 100 гр.  ОСТАНКИНО</v>
          </cell>
          <cell r="B25" t="str">
            <v>шт</v>
          </cell>
          <cell r="C25">
            <v>2</v>
          </cell>
          <cell r="D25">
            <v>504</v>
          </cell>
          <cell r="E25">
            <v>85</v>
          </cell>
          <cell r="F25">
            <v>419</v>
          </cell>
          <cell r="G25">
            <v>0.1</v>
          </cell>
          <cell r="H25">
            <v>60</v>
          </cell>
          <cell r="I25">
            <v>8444170</v>
          </cell>
        </row>
        <row r="26">
          <cell r="A26" t="str">
            <v>Сыр Творожный с зеленью 60% Папа может 140 гр.  Останкино</v>
          </cell>
          <cell r="B26" t="str">
            <v>шт</v>
          </cell>
          <cell r="G26">
            <v>0.14000000000000001</v>
          </cell>
          <cell r="H26">
            <v>180</v>
          </cell>
          <cell r="I26">
            <v>9988391</v>
          </cell>
        </row>
        <row r="27">
          <cell r="A27" t="str">
            <v>Сыр полутвердый "Пошехонский" с массовой долей жира в пересчете на сухое вещество 45%.1/5  Останкино</v>
          </cell>
          <cell r="B27" t="str">
            <v>кг</v>
          </cell>
          <cell r="C27">
            <v>51.8</v>
          </cell>
          <cell r="E27">
            <v>24.05</v>
          </cell>
          <cell r="F27">
            <v>27.7</v>
          </cell>
          <cell r="G27">
            <v>1</v>
          </cell>
          <cell r="H27">
            <v>120</v>
          </cell>
          <cell r="I27">
            <v>8785228</v>
          </cell>
        </row>
        <row r="28">
          <cell r="A28" t="str">
            <v>Сыр полутвердый "Российский" с массовой долей жира 50%  Останкино</v>
          </cell>
          <cell r="B28" t="str">
            <v>кг</v>
          </cell>
          <cell r="C28">
            <v>143</v>
          </cell>
          <cell r="E28">
            <v>123.444</v>
          </cell>
          <cell r="F28">
            <v>19.5</v>
          </cell>
          <cell r="G28">
            <v>1</v>
          </cell>
          <cell r="H28">
            <v>120</v>
          </cell>
          <cell r="I28">
            <v>5038558</v>
          </cell>
        </row>
        <row r="29">
          <cell r="A29" t="str">
            <v>Сыр Папа Может "Российский традиционный"  50%, вакуум  Останкино</v>
          </cell>
          <cell r="B29" t="str">
            <v>кг</v>
          </cell>
          <cell r="C29">
            <v>753.7</v>
          </cell>
          <cell r="D29">
            <v>424.05500000000001</v>
          </cell>
          <cell r="E29">
            <v>285.64999999999998</v>
          </cell>
          <cell r="F29">
            <v>872.80799999999999</v>
          </cell>
          <cell r="G29">
            <v>0</v>
          </cell>
          <cell r="H29">
            <v>120</v>
          </cell>
          <cell r="I29" t="str">
            <v>ротация</v>
          </cell>
        </row>
        <row r="30">
          <cell r="A30" t="str">
            <v>Сыр полутвердый "Сливочный", с массо долей жира в пересчете на сухое веще 50%, брус  Останкино</v>
          </cell>
          <cell r="B30" t="str">
            <v>кг</v>
          </cell>
          <cell r="C30">
            <v>57.1</v>
          </cell>
          <cell r="D30">
            <v>5.8000000000000003E-2</v>
          </cell>
          <cell r="E30">
            <v>32.258000000000003</v>
          </cell>
          <cell r="F30">
            <v>24.9</v>
          </cell>
          <cell r="G30">
            <v>0</v>
          </cell>
          <cell r="H30">
            <v>120</v>
          </cell>
          <cell r="I30" t="str">
            <v>завод вывел</v>
          </cell>
        </row>
        <row r="31">
          <cell r="A31" t="str">
            <v>Сыр полутвердый "Сметанковый", с масс долей жира в пересчете на сухое вещес50%, брус  Останкино</v>
          </cell>
          <cell r="B31" t="str">
            <v>кг</v>
          </cell>
          <cell r="C31">
            <v>86.2</v>
          </cell>
          <cell r="E31">
            <v>78.534000000000006</v>
          </cell>
          <cell r="F31">
            <v>7.6</v>
          </cell>
          <cell r="G31">
            <v>1</v>
          </cell>
          <cell r="H31">
            <v>120</v>
          </cell>
          <cell r="I31">
            <v>8785198</v>
          </cell>
        </row>
        <row r="32">
          <cell r="A32" t="str">
            <v>Сыр полутвердый "Тильзитер" с массовой долей жира в пересчете на сухое вещество 45%. 1/5  Останкино</v>
          </cell>
          <cell r="B32" t="str">
            <v>кг</v>
          </cell>
          <cell r="C32">
            <v>96.2</v>
          </cell>
          <cell r="D32">
            <v>762.25099999999998</v>
          </cell>
          <cell r="E32">
            <v>142.40700000000001</v>
          </cell>
          <cell r="F32">
            <v>706.81799999999998</v>
          </cell>
          <cell r="G32">
            <v>1</v>
          </cell>
          <cell r="H32">
            <v>180</v>
          </cell>
          <cell r="I32">
            <v>8785259</v>
          </cell>
        </row>
        <row r="33">
          <cell r="A33" t="str">
            <v>Сыр Папа Может Тильзитер   45% вес      Останкино</v>
          </cell>
          <cell r="B33" t="str">
            <v>кг</v>
          </cell>
          <cell r="C33">
            <v>23.04</v>
          </cell>
          <cell r="E33">
            <v>14.618</v>
          </cell>
          <cell r="G33">
            <v>0</v>
          </cell>
          <cell r="H33">
            <v>180</v>
          </cell>
          <cell r="I33" t="str">
            <v>ротация</v>
          </cell>
        </row>
        <row r="34">
          <cell r="A34" t="str">
            <v>Сыр рассольный жирный Чечил 45% 100 гр  ОСТАНКИНО</v>
          </cell>
          <cell r="B34" t="str">
            <v>шт</v>
          </cell>
          <cell r="C34">
            <v>35</v>
          </cell>
          <cell r="D34">
            <v>809</v>
          </cell>
          <cell r="E34">
            <v>137</v>
          </cell>
          <cell r="F34">
            <v>707</v>
          </cell>
          <cell r="G34">
            <v>0.1</v>
          </cell>
          <cell r="H34">
            <v>60</v>
          </cell>
          <cell r="I34">
            <v>8444187</v>
          </cell>
        </row>
        <row r="35">
          <cell r="A35" t="str">
            <v>Сыр рассольный жирный Чечил копченый 43% 100 гр  Останкино</v>
          </cell>
          <cell r="B35" t="str">
            <v>шт</v>
          </cell>
          <cell r="C35">
            <v>450</v>
          </cell>
          <cell r="D35">
            <v>351</v>
          </cell>
          <cell r="E35">
            <v>225</v>
          </cell>
          <cell r="F35">
            <v>570</v>
          </cell>
          <cell r="G35">
            <v>0.1</v>
          </cell>
          <cell r="H35">
            <v>90</v>
          </cell>
          <cell r="I35">
            <v>8444194</v>
          </cell>
        </row>
        <row r="36">
          <cell r="A36" t="str">
            <v>Сыч/Прод Коровино Российский 50% 200г СЗМЖ  Останкино</v>
          </cell>
          <cell r="B36" t="str">
            <v>шт</v>
          </cell>
          <cell r="D36">
            <v>1800</v>
          </cell>
          <cell r="E36">
            <v>305</v>
          </cell>
          <cell r="F36">
            <v>1495</v>
          </cell>
          <cell r="G36">
            <v>0.2</v>
          </cell>
          <cell r="H36">
            <v>120</v>
          </cell>
          <cell r="I36">
            <v>783798</v>
          </cell>
        </row>
        <row r="37">
          <cell r="A37" t="str">
            <v>Сыч/Прод Коровино Российский Оригин 50% ВЕС (3,5 кг)  Останкино</v>
          </cell>
          <cell r="B37" t="str">
            <v>кг</v>
          </cell>
          <cell r="D37">
            <v>801.53200000000004</v>
          </cell>
          <cell r="E37">
            <v>45.930999999999997</v>
          </cell>
          <cell r="F37">
            <v>755.6</v>
          </cell>
          <cell r="G37">
            <v>1</v>
          </cell>
          <cell r="H37">
            <v>120</v>
          </cell>
          <cell r="I37">
            <v>783811</v>
          </cell>
        </row>
        <row r="38">
          <cell r="A38" t="str">
            <v>Сыч/Прод Коровино Российский Оригин 50% ВЕС (5 кг)  ОСТАНКИНО</v>
          </cell>
          <cell r="B38" t="str">
            <v>кг</v>
          </cell>
          <cell r="C38">
            <v>344.4</v>
          </cell>
          <cell r="D38">
            <v>790.23</v>
          </cell>
          <cell r="E38">
            <v>105.834</v>
          </cell>
          <cell r="F38">
            <v>1007.205</v>
          </cell>
          <cell r="G38">
            <v>0</v>
          </cell>
          <cell r="I38" t="str">
            <v>ротация</v>
          </cell>
        </row>
        <row r="39">
          <cell r="A39" t="str">
            <v>Сыч/Прод Коровино Тильзитер 50% 200г СЗМЖ  ОСТАНКИНО</v>
          </cell>
          <cell r="B39" t="str">
            <v>шт</v>
          </cell>
          <cell r="D39">
            <v>144</v>
          </cell>
          <cell r="E39">
            <v>144</v>
          </cell>
          <cell r="G39">
            <v>0.2</v>
          </cell>
          <cell r="H39">
            <v>120</v>
          </cell>
          <cell r="I39">
            <v>783804</v>
          </cell>
        </row>
        <row r="40">
          <cell r="A40" t="str">
            <v>Сыч/Прод Коровино Тильзитер Оригин 50% ВЕС (3,5 кг брус) СЗМЖ  Останкино</v>
          </cell>
          <cell r="B40" t="str">
            <v>кг</v>
          </cell>
          <cell r="D40">
            <v>816.87199999999996</v>
          </cell>
          <cell r="E40">
            <v>95.471999999999994</v>
          </cell>
          <cell r="F40">
            <v>721.4</v>
          </cell>
          <cell r="G40">
            <v>1</v>
          </cell>
          <cell r="H40">
            <v>120</v>
          </cell>
          <cell r="I40">
            <v>783828</v>
          </cell>
        </row>
        <row r="41">
          <cell r="A41" t="str">
            <v>Сыч/Прод Коровино Тильзитер Оригин 50% ВЕС (5 кг брус) СЗМЖ  ОСТАНКИНО</v>
          </cell>
          <cell r="B41" t="str">
            <v>кг</v>
          </cell>
          <cell r="C41">
            <v>1010.7</v>
          </cell>
          <cell r="D41">
            <v>780.59</v>
          </cell>
          <cell r="E41">
            <v>311.83199999999999</v>
          </cell>
          <cell r="F41">
            <v>1427.7650000000001</v>
          </cell>
          <cell r="G41">
            <v>0</v>
          </cell>
          <cell r="I41" t="str">
            <v>ротация</v>
          </cell>
        </row>
        <row r="43">
          <cell r="A43" t="str">
            <v>Масло "Папа может" 72,5% 180 гр. Фольга   УВА  ОСТАНКИНО</v>
          </cell>
          <cell r="B43" t="str">
            <v>шт</v>
          </cell>
          <cell r="C43">
            <v>5468</v>
          </cell>
          <cell r="D43">
            <v>9942</v>
          </cell>
          <cell r="E43">
            <v>3015</v>
          </cell>
          <cell r="F43">
            <v>7383</v>
          </cell>
        </row>
        <row r="44">
          <cell r="A44" t="str">
            <v>Масло сливочное ж.82,5% 180г фольга ТМ Папа Может (вл 12)  Останкино</v>
          </cell>
          <cell r="B44" t="str">
            <v>шт</v>
          </cell>
          <cell r="C44">
            <v>4635</v>
          </cell>
          <cell r="E44">
            <v>543</v>
          </cell>
          <cell r="F44">
            <v>4062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3.85546875" customWidth="1"/>
    <col min="3" max="6" width="6" customWidth="1"/>
    <col min="7" max="7" width="5.42578125" style="10" customWidth="1"/>
    <col min="8" max="8" width="5.42578125" customWidth="1"/>
    <col min="9" max="9" width="9.7109375" bestFit="1" customWidth="1"/>
    <col min="10" max="11" width="5.85546875" customWidth="1"/>
    <col min="12" max="13" width="1" customWidth="1"/>
    <col min="14" max="17" width="5.85546875" customWidth="1"/>
    <col min="18" max="18" width="22" customWidth="1"/>
    <col min="19" max="20" width="4.85546875" customWidth="1"/>
    <col min="21" max="26" width="5.7109375" customWidth="1"/>
    <col min="27" max="27" width="45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1605.944</v>
      </c>
      <c r="F5" s="4">
        <f>SUM(F6:F498)</f>
        <v>6942.0599999999995</v>
      </c>
      <c r="G5" s="7"/>
      <c r="H5" s="1"/>
      <c r="I5" s="1"/>
      <c r="J5" s="4">
        <f t="shared" ref="J5:Q5" si="0">SUM(J6:J498)</f>
        <v>1624.3330000000001</v>
      </c>
      <c r="K5" s="4">
        <f t="shared" si="0"/>
        <v>-18.388999999999989</v>
      </c>
      <c r="L5" s="4">
        <f t="shared" si="0"/>
        <v>0</v>
      </c>
      <c r="M5" s="4">
        <f t="shared" si="0"/>
        <v>0</v>
      </c>
      <c r="N5" s="4">
        <f t="shared" si="0"/>
        <v>1721</v>
      </c>
      <c r="O5" s="4">
        <f t="shared" si="0"/>
        <v>321.18879999999996</v>
      </c>
      <c r="P5" s="4">
        <f t="shared" si="0"/>
        <v>360</v>
      </c>
      <c r="Q5" s="4">
        <f t="shared" si="0"/>
        <v>0</v>
      </c>
      <c r="R5" s="1"/>
      <c r="S5" s="1"/>
      <c r="T5" s="1"/>
      <c r="U5" s="4">
        <f t="shared" ref="U5:Z5" si="1">SUM(U6:U498)</f>
        <v>468.67060000000004</v>
      </c>
      <c r="V5" s="4">
        <f t="shared" si="1"/>
        <v>330.30579999999998</v>
      </c>
      <c r="W5" s="4">
        <f t="shared" si="1"/>
        <v>203.8544</v>
      </c>
      <c r="X5" s="4">
        <f t="shared" si="1"/>
        <v>235.92099999999999</v>
      </c>
      <c r="Y5" s="4">
        <f t="shared" si="1"/>
        <v>66.141999999999996</v>
      </c>
      <c r="Z5" s="4">
        <f t="shared" si="1"/>
        <v>106.3254</v>
      </c>
      <c r="AA5" s="1"/>
      <c r="AB5" s="4">
        <f>SUM(AB6:AB498)</f>
        <v>103.4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/>
      <c r="D6" s="1">
        <v>80</v>
      </c>
      <c r="E6" s="1">
        <v>18</v>
      </c>
      <c r="F6" s="1">
        <v>62</v>
      </c>
      <c r="G6" s="7">
        <v>0.14000000000000001</v>
      </c>
      <c r="H6" s="1">
        <v>180</v>
      </c>
      <c r="I6" s="1">
        <f>VLOOKUP(A6,[1]Sheet!$A:$I,9,0)</f>
        <v>9988421</v>
      </c>
      <c r="J6" s="1">
        <v>18</v>
      </c>
      <c r="K6" s="1">
        <f t="shared" ref="K6:K40" si="2">E6-J6</f>
        <v>0</v>
      </c>
      <c r="L6" s="1"/>
      <c r="M6" s="1"/>
      <c r="N6" s="1">
        <v>0</v>
      </c>
      <c r="O6" s="1">
        <f t="shared" ref="O6:O29" si="3">E6/5</f>
        <v>3.6</v>
      </c>
      <c r="P6" s="5">
        <f>20*O6-N6-F6</f>
        <v>10</v>
      </c>
      <c r="Q6" s="5"/>
      <c r="R6" s="1"/>
      <c r="S6" s="1">
        <f>(F6+N6+P6)/O6</f>
        <v>20</v>
      </c>
      <c r="T6" s="1">
        <f>(F6+N6)/O6</f>
        <v>17.222222222222221</v>
      </c>
      <c r="U6" s="1">
        <v>0</v>
      </c>
      <c r="V6" s="1">
        <v>0</v>
      </c>
      <c r="W6" s="1">
        <v>0</v>
      </c>
      <c r="X6" s="1">
        <v>4.2</v>
      </c>
      <c r="Y6" s="1">
        <v>2</v>
      </c>
      <c r="Z6" s="1">
        <v>1.6</v>
      </c>
      <c r="AA6" s="1"/>
      <c r="AB6" s="1">
        <f t="shared" ref="AB6:AB40" si="4">P6*G6</f>
        <v>1.4000000000000001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/>
      <c r="D7" s="1">
        <v>48</v>
      </c>
      <c r="E7" s="1">
        <v>4</v>
      </c>
      <c r="F7" s="1">
        <v>44</v>
      </c>
      <c r="G7" s="7">
        <v>0.18</v>
      </c>
      <c r="H7" s="1">
        <v>270</v>
      </c>
      <c r="I7" s="1">
        <f>VLOOKUP(A7,[1]Sheet!$A:$I,9,0)</f>
        <v>9988438</v>
      </c>
      <c r="J7" s="1">
        <v>4</v>
      </c>
      <c r="K7" s="1">
        <f t="shared" si="2"/>
        <v>0</v>
      </c>
      <c r="L7" s="1"/>
      <c r="M7" s="1"/>
      <c r="N7" s="1">
        <v>16</v>
      </c>
      <c r="O7" s="1">
        <f t="shared" si="3"/>
        <v>0.8</v>
      </c>
      <c r="P7" s="5"/>
      <c r="Q7" s="5"/>
      <c r="R7" s="1"/>
      <c r="S7" s="1">
        <f t="shared" ref="S7:S40" si="5">(F7+N7+P7)/O7</f>
        <v>75</v>
      </c>
      <c r="T7" s="1">
        <f t="shared" ref="T7:T40" si="6">(F7+N7)/O7</f>
        <v>75</v>
      </c>
      <c r="U7" s="1">
        <v>3.2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 t="s">
        <v>34</v>
      </c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8" t="s">
        <v>35</v>
      </c>
      <c r="B8" s="1" t="s">
        <v>32</v>
      </c>
      <c r="C8" s="1"/>
      <c r="D8" s="1"/>
      <c r="E8" s="1"/>
      <c r="F8" s="1"/>
      <c r="G8" s="7">
        <v>0.18</v>
      </c>
      <c r="H8" s="1">
        <v>270</v>
      </c>
      <c r="I8" s="1">
        <f>VLOOKUP(A8,[1]Sheet!$A:$I,9,0)</f>
        <v>9988445</v>
      </c>
      <c r="J8" s="1"/>
      <c r="K8" s="1">
        <f t="shared" si="2"/>
        <v>0</v>
      </c>
      <c r="L8" s="1"/>
      <c r="M8" s="1"/>
      <c r="N8" s="1">
        <v>0</v>
      </c>
      <c r="O8" s="1">
        <f t="shared" si="3"/>
        <v>0</v>
      </c>
      <c r="P8" s="5">
        <v>50</v>
      </c>
      <c r="Q8" s="5"/>
      <c r="R8" s="1"/>
      <c r="S8" s="1" t="e">
        <f t="shared" si="5"/>
        <v>#DIV/0!</v>
      </c>
      <c r="T8" s="1" t="e">
        <f t="shared" si="6"/>
        <v>#DIV/0!</v>
      </c>
      <c r="U8" s="1">
        <v>0</v>
      </c>
      <c r="V8" s="1">
        <v>0</v>
      </c>
      <c r="W8" s="1">
        <v>0</v>
      </c>
      <c r="X8" s="1">
        <v>0</v>
      </c>
      <c r="Y8" s="1">
        <v>1</v>
      </c>
      <c r="Z8" s="1">
        <v>1.6</v>
      </c>
      <c r="AA8" s="18" t="s">
        <v>75</v>
      </c>
      <c r="AB8" s="1">
        <f t="shared" si="4"/>
        <v>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8" t="s">
        <v>38</v>
      </c>
      <c r="B9" s="1" t="s">
        <v>32</v>
      </c>
      <c r="C9" s="1"/>
      <c r="D9" s="1">
        <v>40</v>
      </c>
      <c r="E9" s="1">
        <v>7</v>
      </c>
      <c r="F9" s="1">
        <v>33</v>
      </c>
      <c r="G9" s="7">
        <v>0.4</v>
      </c>
      <c r="H9" s="1">
        <v>270</v>
      </c>
      <c r="I9" s="1">
        <f>VLOOKUP(A9,[1]Sheet!$A:$I,9,0)</f>
        <v>9988452</v>
      </c>
      <c r="J9" s="1">
        <v>7</v>
      </c>
      <c r="K9" s="1">
        <f t="shared" si="2"/>
        <v>0</v>
      </c>
      <c r="L9" s="1"/>
      <c r="M9" s="1"/>
      <c r="N9" s="1">
        <v>0</v>
      </c>
      <c r="O9" s="1">
        <f t="shared" si="3"/>
        <v>1.4</v>
      </c>
      <c r="P9" s="5"/>
      <c r="Q9" s="5"/>
      <c r="R9" s="1"/>
      <c r="S9" s="1">
        <f t="shared" si="5"/>
        <v>23.571428571428573</v>
      </c>
      <c r="T9" s="1">
        <f t="shared" si="6"/>
        <v>23.571428571428573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 t="s">
        <v>34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8" t="s">
        <v>39</v>
      </c>
      <c r="B10" s="1" t="s">
        <v>32</v>
      </c>
      <c r="C10" s="1"/>
      <c r="D10" s="1"/>
      <c r="E10" s="1"/>
      <c r="F10" s="1"/>
      <c r="G10" s="7">
        <v>0.4</v>
      </c>
      <c r="H10" s="1">
        <v>270</v>
      </c>
      <c r="I10" s="1">
        <f>VLOOKUP(A10,[1]Sheet!$A:$I,9,0)</f>
        <v>9988476</v>
      </c>
      <c r="J10" s="1"/>
      <c r="K10" s="1">
        <f t="shared" si="2"/>
        <v>0</v>
      </c>
      <c r="L10" s="1"/>
      <c r="M10" s="1"/>
      <c r="N10" s="1">
        <v>0</v>
      </c>
      <c r="O10" s="1">
        <f t="shared" si="3"/>
        <v>0</v>
      </c>
      <c r="P10" s="5">
        <v>50</v>
      </c>
      <c r="Q10" s="5"/>
      <c r="R10" s="1"/>
      <c r="S10" s="1" t="e">
        <f t="shared" si="5"/>
        <v>#DIV/0!</v>
      </c>
      <c r="T10" s="1" t="e">
        <f t="shared" si="6"/>
        <v>#DIV/0!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8" t="s">
        <v>76</v>
      </c>
      <c r="AB10" s="1">
        <f t="shared" si="4"/>
        <v>20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8" t="s">
        <v>40</v>
      </c>
      <c r="B11" s="1" t="s">
        <v>41</v>
      </c>
      <c r="C11" s="1">
        <v>13.28</v>
      </c>
      <c r="D11" s="1">
        <v>0.218</v>
      </c>
      <c r="E11" s="1">
        <v>11.972</v>
      </c>
      <c r="F11" s="1">
        <v>1.508</v>
      </c>
      <c r="G11" s="7">
        <v>1</v>
      </c>
      <c r="H11" s="1">
        <v>150</v>
      </c>
      <c r="I11" s="1">
        <f>VLOOKUP(A11,[1]Sheet!$A:$I,9,0)</f>
        <v>5037308</v>
      </c>
      <c r="J11" s="1">
        <v>9.5</v>
      </c>
      <c r="K11" s="1">
        <f t="shared" si="2"/>
        <v>2.4719999999999995</v>
      </c>
      <c r="L11" s="1"/>
      <c r="M11" s="1"/>
      <c r="N11" s="1">
        <v>145</v>
      </c>
      <c r="O11" s="1">
        <f t="shared" si="3"/>
        <v>2.3944000000000001</v>
      </c>
      <c r="P11" s="5"/>
      <c r="Q11" s="5"/>
      <c r="R11" s="1"/>
      <c r="S11" s="1">
        <f t="shared" si="5"/>
        <v>61.187771466755763</v>
      </c>
      <c r="T11" s="1">
        <f t="shared" si="6"/>
        <v>61.187771466755763</v>
      </c>
      <c r="U11" s="1">
        <v>8.7200000000000006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 t="s">
        <v>34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8" t="s">
        <v>42</v>
      </c>
      <c r="B12" s="1" t="s">
        <v>32</v>
      </c>
      <c r="C12" s="1">
        <v>136</v>
      </c>
      <c r="D12" s="1">
        <v>5</v>
      </c>
      <c r="E12" s="1">
        <v>20</v>
      </c>
      <c r="F12" s="1">
        <v>114</v>
      </c>
      <c r="G12" s="7">
        <v>0.18</v>
      </c>
      <c r="H12" s="1">
        <v>150</v>
      </c>
      <c r="I12" s="1">
        <f>VLOOKUP(A12,[1]Sheet!$A:$I,9,0)</f>
        <v>5034819</v>
      </c>
      <c r="J12" s="1">
        <v>18</v>
      </c>
      <c r="K12" s="1">
        <f t="shared" si="2"/>
        <v>2</v>
      </c>
      <c r="L12" s="1"/>
      <c r="M12" s="1"/>
      <c r="N12" s="1">
        <v>0</v>
      </c>
      <c r="O12" s="1">
        <f t="shared" si="3"/>
        <v>4</v>
      </c>
      <c r="P12" s="5"/>
      <c r="Q12" s="5"/>
      <c r="R12" s="1"/>
      <c r="S12" s="1">
        <f t="shared" si="5"/>
        <v>28.5</v>
      </c>
      <c r="T12" s="1">
        <f t="shared" si="6"/>
        <v>28.5</v>
      </c>
      <c r="U12" s="1">
        <v>6.4</v>
      </c>
      <c r="V12" s="1">
        <v>3.8</v>
      </c>
      <c r="W12" s="1">
        <v>9</v>
      </c>
      <c r="X12" s="1">
        <v>4.5999999999999996</v>
      </c>
      <c r="Y12" s="1">
        <v>0.6</v>
      </c>
      <c r="Z12" s="1">
        <v>4.8</v>
      </c>
      <c r="AA12" s="1"/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8" t="s">
        <v>43</v>
      </c>
      <c r="B13" s="1" t="s">
        <v>32</v>
      </c>
      <c r="C13" s="1"/>
      <c r="D13" s="1">
        <v>48</v>
      </c>
      <c r="E13" s="1">
        <v>13</v>
      </c>
      <c r="F13" s="1">
        <v>35</v>
      </c>
      <c r="G13" s="7">
        <v>0.1</v>
      </c>
      <c r="H13" s="1">
        <v>90</v>
      </c>
      <c r="I13" s="1">
        <f>VLOOKUP(A13,[1]Sheet!$A:$I,9,0)</f>
        <v>8444163</v>
      </c>
      <c r="J13" s="1">
        <v>12</v>
      </c>
      <c r="K13" s="1">
        <f t="shared" si="2"/>
        <v>1</v>
      </c>
      <c r="L13" s="1"/>
      <c r="M13" s="1"/>
      <c r="N13" s="1">
        <v>20</v>
      </c>
      <c r="O13" s="1">
        <f t="shared" si="3"/>
        <v>2.6</v>
      </c>
      <c r="P13" s="5"/>
      <c r="Q13" s="5"/>
      <c r="R13" s="1"/>
      <c r="S13" s="1">
        <f t="shared" si="5"/>
        <v>21.153846153846153</v>
      </c>
      <c r="T13" s="1">
        <f t="shared" si="6"/>
        <v>21.153846153846153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 t="s">
        <v>34</v>
      </c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8" t="s">
        <v>44</v>
      </c>
      <c r="B14" s="1" t="s">
        <v>32</v>
      </c>
      <c r="C14" s="1">
        <v>129</v>
      </c>
      <c r="D14" s="1">
        <v>126</v>
      </c>
      <c r="E14" s="1">
        <v>51</v>
      </c>
      <c r="F14" s="1">
        <v>204</v>
      </c>
      <c r="G14" s="7">
        <v>0.18</v>
      </c>
      <c r="H14" s="1">
        <v>150</v>
      </c>
      <c r="I14" s="1">
        <f>VLOOKUP(A14,[1]Sheet!$A:$I,9,0)</f>
        <v>5038411</v>
      </c>
      <c r="J14" s="1">
        <v>50</v>
      </c>
      <c r="K14" s="1">
        <f t="shared" si="2"/>
        <v>1</v>
      </c>
      <c r="L14" s="1"/>
      <c r="M14" s="1"/>
      <c r="N14" s="1">
        <v>50</v>
      </c>
      <c r="O14" s="1">
        <f t="shared" si="3"/>
        <v>10.199999999999999</v>
      </c>
      <c r="P14" s="5"/>
      <c r="Q14" s="5"/>
      <c r="R14" s="1"/>
      <c r="S14" s="1">
        <f t="shared" si="5"/>
        <v>24.901960784313726</v>
      </c>
      <c r="T14" s="1">
        <f t="shared" si="6"/>
        <v>24.901960784313726</v>
      </c>
      <c r="U14" s="1">
        <v>15.4</v>
      </c>
      <c r="V14" s="1">
        <v>15.2</v>
      </c>
      <c r="W14" s="1">
        <v>14.2</v>
      </c>
      <c r="X14" s="1">
        <v>7.8</v>
      </c>
      <c r="Y14" s="1">
        <v>6.4</v>
      </c>
      <c r="Z14" s="1">
        <v>0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8" t="s">
        <v>45</v>
      </c>
      <c r="B15" s="1" t="s">
        <v>32</v>
      </c>
      <c r="C15" s="1">
        <v>234</v>
      </c>
      <c r="D15" s="1">
        <v>11</v>
      </c>
      <c r="E15" s="1">
        <v>48</v>
      </c>
      <c r="F15" s="1">
        <v>196</v>
      </c>
      <c r="G15" s="7">
        <v>0.18</v>
      </c>
      <c r="H15" s="1">
        <v>150</v>
      </c>
      <c r="I15" s="1">
        <f>VLOOKUP(A15,[1]Sheet!$A:$I,9,0)</f>
        <v>5038459</v>
      </c>
      <c r="J15" s="1">
        <v>49</v>
      </c>
      <c r="K15" s="1">
        <f t="shared" si="2"/>
        <v>-1</v>
      </c>
      <c r="L15" s="1"/>
      <c r="M15" s="1"/>
      <c r="N15" s="1">
        <v>90</v>
      </c>
      <c r="O15" s="1">
        <f t="shared" si="3"/>
        <v>9.6</v>
      </c>
      <c r="P15" s="5"/>
      <c r="Q15" s="5"/>
      <c r="R15" s="1"/>
      <c r="S15" s="1">
        <f t="shared" si="5"/>
        <v>29.791666666666668</v>
      </c>
      <c r="T15" s="1">
        <f t="shared" si="6"/>
        <v>29.791666666666668</v>
      </c>
      <c r="U15" s="1">
        <v>17</v>
      </c>
      <c r="V15" s="1">
        <v>14.8</v>
      </c>
      <c r="W15" s="1">
        <v>18.600000000000001</v>
      </c>
      <c r="X15" s="1">
        <v>9.8000000000000007</v>
      </c>
      <c r="Y15" s="1">
        <v>10.199999999999999</v>
      </c>
      <c r="Z15" s="1">
        <v>0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8" t="s">
        <v>46</v>
      </c>
      <c r="B16" s="1" t="s">
        <v>32</v>
      </c>
      <c r="C16" s="1">
        <v>741</v>
      </c>
      <c r="D16" s="1">
        <v>5</v>
      </c>
      <c r="E16" s="1">
        <v>51</v>
      </c>
      <c r="F16" s="1">
        <v>695</v>
      </c>
      <c r="G16" s="7">
        <v>0.18</v>
      </c>
      <c r="H16" s="1">
        <v>150</v>
      </c>
      <c r="I16" s="1">
        <f>VLOOKUP(A16,[1]Sheet!$A:$I,9,0)</f>
        <v>5038435</v>
      </c>
      <c r="J16" s="1">
        <v>51</v>
      </c>
      <c r="K16" s="1">
        <f t="shared" si="2"/>
        <v>0</v>
      </c>
      <c r="L16" s="1"/>
      <c r="M16" s="1"/>
      <c r="N16" s="1">
        <v>0</v>
      </c>
      <c r="O16" s="1">
        <f t="shared" si="3"/>
        <v>10.199999999999999</v>
      </c>
      <c r="P16" s="5"/>
      <c r="Q16" s="5"/>
      <c r="R16" s="1"/>
      <c r="S16" s="1">
        <f t="shared" si="5"/>
        <v>68.137254901960787</v>
      </c>
      <c r="T16" s="1">
        <f t="shared" si="6"/>
        <v>68.137254901960787</v>
      </c>
      <c r="U16" s="1">
        <v>20.2</v>
      </c>
      <c r="V16" s="1">
        <v>16.600000000000001</v>
      </c>
      <c r="W16" s="1">
        <v>26</v>
      </c>
      <c r="X16" s="1">
        <v>10.633599999999999</v>
      </c>
      <c r="Y16" s="1">
        <v>0</v>
      </c>
      <c r="Z16" s="1">
        <v>0</v>
      </c>
      <c r="AA16" s="20" t="s">
        <v>47</v>
      </c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8" t="s">
        <v>48</v>
      </c>
      <c r="B17" s="1" t="s">
        <v>32</v>
      </c>
      <c r="C17" s="1"/>
      <c r="D17" s="1">
        <v>120</v>
      </c>
      <c r="E17" s="1">
        <v>8</v>
      </c>
      <c r="F17" s="1">
        <v>112</v>
      </c>
      <c r="G17" s="7">
        <v>0.2</v>
      </c>
      <c r="H17" s="1">
        <v>120</v>
      </c>
      <c r="I17" s="1">
        <f>VLOOKUP(A17,[1]Sheet!$A:$I,9,0)</f>
        <v>5038398</v>
      </c>
      <c r="J17" s="1">
        <v>8</v>
      </c>
      <c r="K17" s="1">
        <f t="shared" si="2"/>
        <v>0</v>
      </c>
      <c r="L17" s="1"/>
      <c r="M17" s="1"/>
      <c r="N17" s="1">
        <v>0</v>
      </c>
      <c r="O17" s="1">
        <f t="shared" si="3"/>
        <v>1.6</v>
      </c>
      <c r="P17" s="5"/>
      <c r="Q17" s="5"/>
      <c r="R17" s="1"/>
      <c r="S17" s="1">
        <f t="shared" si="5"/>
        <v>70</v>
      </c>
      <c r="T17" s="1">
        <f t="shared" si="6"/>
        <v>70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 t="s">
        <v>34</v>
      </c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8" t="s">
        <v>49</v>
      </c>
      <c r="B18" s="1" t="s">
        <v>41</v>
      </c>
      <c r="C18" s="1">
        <v>142.13999999999999</v>
      </c>
      <c r="D18" s="1">
        <v>46.57</v>
      </c>
      <c r="E18" s="1">
        <v>30.1</v>
      </c>
      <c r="F18" s="1">
        <v>158.61000000000001</v>
      </c>
      <c r="G18" s="7">
        <v>1</v>
      </c>
      <c r="H18" s="1">
        <v>150</v>
      </c>
      <c r="I18" s="1">
        <f>VLOOKUP(A18,[1]Sheet!$A:$I,9,0)</f>
        <v>5038596</v>
      </c>
      <c r="J18" s="1">
        <v>29</v>
      </c>
      <c r="K18" s="1">
        <f t="shared" si="2"/>
        <v>1.1000000000000014</v>
      </c>
      <c r="L18" s="1"/>
      <c r="M18" s="1"/>
      <c r="N18" s="1">
        <v>0</v>
      </c>
      <c r="O18" s="1">
        <f t="shared" si="3"/>
        <v>6.0200000000000005</v>
      </c>
      <c r="P18" s="5"/>
      <c r="Q18" s="5"/>
      <c r="R18" s="1"/>
      <c r="S18" s="1">
        <f t="shared" si="5"/>
        <v>26.347176079734218</v>
      </c>
      <c r="T18" s="1">
        <f t="shared" si="6"/>
        <v>26.347176079734218</v>
      </c>
      <c r="U18" s="1">
        <v>6.3759999999999986</v>
      </c>
      <c r="V18" s="1">
        <v>8.9379999999999988</v>
      </c>
      <c r="W18" s="1">
        <v>3.5259999999999998</v>
      </c>
      <c r="X18" s="1">
        <v>3.1259999999999999</v>
      </c>
      <c r="Y18" s="1">
        <v>2.0299999999999998</v>
      </c>
      <c r="Z18" s="1">
        <v>0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8" t="s">
        <v>51</v>
      </c>
      <c r="B19" s="1" t="s">
        <v>41</v>
      </c>
      <c r="C19" s="1">
        <v>396.83199999999999</v>
      </c>
      <c r="D19" s="1">
        <v>0.65300000000000002</v>
      </c>
      <c r="E19" s="1">
        <v>11.914999999999999</v>
      </c>
      <c r="F19" s="1">
        <v>385.57</v>
      </c>
      <c r="G19" s="7">
        <v>1</v>
      </c>
      <c r="H19" s="1">
        <v>150</v>
      </c>
      <c r="I19" s="1">
        <v>5038572</v>
      </c>
      <c r="J19" s="1">
        <v>14</v>
      </c>
      <c r="K19" s="1">
        <f t="shared" si="2"/>
        <v>-2.0850000000000009</v>
      </c>
      <c r="L19" s="1"/>
      <c r="M19" s="1"/>
      <c r="N19" s="1">
        <v>0</v>
      </c>
      <c r="O19" s="1">
        <f t="shared" si="3"/>
        <v>2.383</v>
      </c>
      <c r="P19" s="5"/>
      <c r="Q19" s="5"/>
      <c r="R19" s="1"/>
      <c r="S19" s="1">
        <f t="shared" si="5"/>
        <v>161.80025178346622</v>
      </c>
      <c r="T19" s="1">
        <f t="shared" si="6"/>
        <v>161.80025178346622</v>
      </c>
      <c r="U19" s="1">
        <v>6.9855999999999998</v>
      </c>
      <c r="V19" s="1">
        <v>5.5020000000000007</v>
      </c>
      <c r="W19" s="1">
        <v>5.7859999999999996</v>
      </c>
      <c r="X19" s="1">
        <v>1.252</v>
      </c>
      <c r="Y19" s="1">
        <v>2.5950000000000002</v>
      </c>
      <c r="Z19" s="1">
        <v>8.3010000000000002</v>
      </c>
      <c r="AA19" s="20" t="s">
        <v>47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8" t="s">
        <v>52</v>
      </c>
      <c r="B20" s="1" t="s">
        <v>32</v>
      </c>
      <c r="C20" s="1"/>
      <c r="D20" s="1">
        <v>120</v>
      </c>
      <c r="E20" s="1">
        <v>7</v>
      </c>
      <c r="F20" s="1">
        <v>113</v>
      </c>
      <c r="G20" s="7">
        <v>0.2</v>
      </c>
      <c r="H20" s="1">
        <v>120</v>
      </c>
      <c r="I20" s="1">
        <f>VLOOKUP(A20,[1]Sheet!$A:$I,9,0)</f>
        <v>99876550</v>
      </c>
      <c r="J20" s="1">
        <v>7</v>
      </c>
      <c r="K20" s="1">
        <f t="shared" si="2"/>
        <v>0</v>
      </c>
      <c r="L20" s="1"/>
      <c r="M20" s="1"/>
      <c r="N20" s="1">
        <v>0</v>
      </c>
      <c r="O20" s="1">
        <f t="shared" si="3"/>
        <v>1.4</v>
      </c>
      <c r="P20" s="5"/>
      <c r="Q20" s="5"/>
      <c r="R20" s="1"/>
      <c r="S20" s="1">
        <f t="shared" si="5"/>
        <v>80.714285714285722</v>
      </c>
      <c r="T20" s="1">
        <f t="shared" si="6"/>
        <v>80.714285714285722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 t="s">
        <v>34</v>
      </c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8" t="s">
        <v>53</v>
      </c>
      <c r="B21" s="1" t="s">
        <v>32</v>
      </c>
      <c r="C21" s="1"/>
      <c r="D21" s="1">
        <v>108</v>
      </c>
      <c r="E21" s="1">
        <v>7</v>
      </c>
      <c r="F21" s="1">
        <v>101</v>
      </c>
      <c r="G21" s="7">
        <v>0.2</v>
      </c>
      <c r="H21" s="1">
        <v>120</v>
      </c>
      <c r="I21" s="1">
        <v>99876543</v>
      </c>
      <c r="J21" s="1">
        <v>7</v>
      </c>
      <c r="K21" s="1">
        <f t="shared" si="2"/>
        <v>0</v>
      </c>
      <c r="L21" s="1"/>
      <c r="M21" s="1"/>
      <c r="N21" s="1">
        <v>0</v>
      </c>
      <c r="O21" s="1">
        <f t="shared" si="3"/>
        <v>1.4</v>
      </c>
      <c r="P21" s="5"/>
      <c r="Q21" s="5"/>
      <c r="R21" s="1"/>
      <c r="S21" s="1">
        <f t="shared" si="5"/>
        <v>72.142857142857153</v>
      </c>
      <c r="T21" s="1">
        <f t="shared" si="6"/>
        <v>72.142857142857153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 t="s">
        <v>34</v>
      </c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8" t="s">
        <v>54</v>
      </c>
      <c r="B22" s="1" t="s">
        <v>41</v>
      </c>
      <c r="C22" s="1">
        <v>301.952</v>
      </c>
      <c r="D22" s="1">
        <v>48.587000000000003</v>
      </c>
      <c r="E22" s="1">
        <v>40.216999999999999</v>
      </c>
      <c r="F22" s="1">
        <v>302.68099999999998</v>
      </c>
      <c r="G22" s="7">
        <v>1</v>
      </c>
      <c r="H22" s="1">
        <v>120</v>
      </c>
      <c r="I22" s="1">
        <f>VLOOKUP(A22,[1]Sheet!$A:$I,9,0)</f>
        <v>6159901</v>
      </c>
      <c r="J22" s="1">
        <v>41.332999999999998</v>
      </c>
      <c r="K22" s="1">
        <f t="shared" si="2"/>
        <v>-1.1159999999999997</v>
      </c>
      <c r="L22" s="1"/>
      <c r="M22" s="1"/>
      <c r="N22" s="1">
        <v>0</v>
      </c>
      <c r="O22" s="1">
        <f t="shared" si="3"/>
        <v>8.0434000000000001</v>
      </c>
      <c r="P22" s="5"/>
      <c r="Q22" s="5"/>
      <c r="R22" s="1"/>
      <c r="S22" s="1">
        <f t="shared" si="5"/>
        <v>37.630976950045998</v>
      </c>
      <c r="T22" s="1">
        <f t="shared" si="6"/>
        <v>37.630976950045998</v>
      </c>
      <c r="U22" s="1">
        <v>0</v>
      </c>
      <c r="V22" s="1">
        <v>3.3210000000000002</v>
      </c>
      <c r="W22" s="1">
        <v>14.885199999999999</v>
      </c>
      <c r="X22" s="1">
        <v>9.5742000000000012</v>
      </c>
      <c r="Y22" s="1">
        <v>0</v>
      </c>
      <c r="Z22" s="1">
        <v>8.5526</v>
      </c>
      <c r="AA22" s="1"/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8" t="s">
        <v>55</v>
      </c>
      <c r="B23" s="1" t="s">
        <v>41</v>
      </c>
      <c r="C23" s="1">
        <v>203.86099999999999</v>
      </c>
      <c r="D23" s="1"/>
      <c r="E23" s="1">
        <v>3.32</v>
      </c>
      <c r="F23" s="1">
        <v>181.595</v>
      </c>
      <c r="G23" s="7">
        <v>1</v>
      </c>
      <c r="H23" s="1">
        <v>180</v>
      </c>
      <c r="I23" s="1" t="str">
        <f>VLOOKUP(A23,[1]Sheet!$A:$I,9,0)</f>
        <v>ротация</v>
      </c>
      <c r="J23" s="1">
        <v>3.5</v>
      </c>
      <c r="K23" s="1">
        <f t="shared" si="2"/>
        <v>-0.18000000000000016</v>
      </c>
      <c r="L23" s="1"/>
      <c r="M23" s="1"/>
      <c r="N23" s="1">
        <v>0</v>
      </c>
      <c r="O23" s="1">
        <f t="shared" si="3"/>
        <v>0.66399999999999992</v>
      </c>
      <c r="P23" s="5"/>
      <c r="Q23" s="5"/>
      <c r="R23" s="1"/>
      <c r="S23" s="1">
        <f t="shared" si="5"/>
        <v>273.48644578313258</v>
      </c>
      <c r="T23" s="1">
        <f t="shared" si="6"/>
        <v>273.48644578313258</v>
      </c>
      <c r="U23" s="1">
        <v>3.6938</v>
      </c>
      <c r="V23" s="1">
        <v>3.2469999999999999</v>
      </c>
      <c r="W23" s="1">
        <v>1.1180000000000001</v>
      </c>
      <c r="X23" s="1">
        <v>3.9738000000000002</v>
      </c>
      <c r="Y23" s="1">
        <v>3.8780000000000001</v>
      </c>
      <c r="Z23" s="1">
        <v>4.0199999999999996</v>
      </c>
      <c r="AA23" s="20" t="s">
        <v>47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8" t="s">
        <v>56</v>
      </c>
      <c r="B24" s="1" t="s">
        <v>41</v>
      </c>
      <c r="C24" s="1">
        <v>201.03</v>
      </c>
      <c r="D24" s="1">
        <v>100.44199999999999</v>
      </c>
      <c r="E24" s="1">
        <v>10.334</v>
      </c>
      <c r="F24" s="1">
        <v>291.13799999999998</v>
      </c>
      <c r="G24" s="7">
        <v>1</v>
      </c>
      <c r="H24" s="1">
        <v>120</v>
      </c>
      <c r="I24" s="1">
        <f>VLOOKUP(A24,[1]Sheet!$A:$I,9,0)</f>
        <v>6159949</v>
      </c>
      <c r="J24" s="1">
        <v>10.5</v>
      </c>
      <c r="K24" s="1">
        <f t="shared" si="2"/>
        <v>-0.16600000000000037</v>
      </c>
      <c r="L24" s="1"/>
      <c r="M24" s="1"/>
      <c r="N24" s="1">
        <v>0</v>
      </c>
      <c r="O24" s="1">
        <f t="shared" si="3"/>
        <v>2.0667999999999997</v>
      </c>
      <c r="P24" s="5"/>
      <c r="Q24" s="5"/>
      <c r="R24" s="1"/>
      <c r="S24" s="1">
        <f t="shared" si="5"/>
        <v>140.86413779756145</v>
      </c>
      <c r="T24" s="1">
        <f t="shared" si="6"/>
        <v>140.86413779756145</v>
      </c>
      <c r="U24" s="1">
        <v>0.52600000000000002</v>
      </c>
      <c r="V24" s="1">
        <v>0</v>
      </c>
      <c r="W24" s="1">
        <v>0</v>
      </c>
      <c r="X24" s="1">
        <v>10.1218</v>
      </c>
      <c r="Y24" s="1">
        <v>17.771799999999999</v>
      </c>
      <c r="Z24" s="1">
        <v>0</v>
      </c>
      <c r="AA24" s="1"/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8" t="s">
        <v>57</v>
      </c>
      <c r="B25" s="1" t="s">
        <v>32</v>
      </c>
      <c r="C25" s="1">
        <v>74</v>
      </c>
      <c r="D25" s="1"/>
      <c r="E25" s="1">
        <v>23</v>
      </c>
      <c r="F25" s="1">
        <v>50</v>
      </c>
      <c r="G25" s="7">
        <v>0.19</v>
      </c>
      <c r="H25" s="1">
        <v>120</v>
      </c>
      <c r="I25" s="1">
        <f>VLOOKUP(A25,[1]Sheet!$A:$I,9,0)</f>
        <v>9988681</v>
      </c>
      <c r="J25" s="1">
        <v>22</v>
      </c>
      <c r="K25" s="1">
        <f t="shared" si="2"/>
        <v>1</v>
      </c>
      <c r="L25" s="1"/>
      <c r="M25" s="1"/>
      <c r="N25" s="1">
        <v>350</v>
      </c>
      <c r="O25" s="1">
        <f t="shared" si="3"/>
        <v>4.5999999999999996</v>
      </c>
      <c r="P25" s="5"/>
      <c r="Q25" s="5"/>
      <c r="R25" s="1"/>
      <c r="S25" s="1">
        <f t="shared" si="5"/>
        <v>86.956521739130437</v>
      </c>
      <c r="T25" s="1">
        <f t="shared" si="6"/>
        <v>86.956521739130437</v>
      </c>
      <c r="U25" s="1">
        <v>24.4</v>
      </c>
      <c r="V25" s="1">
        <v>0.6</v>
      </c>
      <c r="W25" s="1">
        <v>0</v>
      </c>
      <c r="X25" s="1">
        <v>10.8</v>
      </c>
      <c r="Y25" s="1">
        <v>10</v>
      </c>
      <c r="Z25" s="1">
        <v>3</v>
      </c>
      <c r="AA25" s="1" t="s">
        <v>58</v>
      </c>
      <c r="AB25" s="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8" t="s">
        <v>59</v>
      </c>
      <c r="B26" s="1" t="s">
        <v>32</v>
      </c>
      <c r="C26" s="1">
        <v>21</v>
      </c>
      <c r="D26" s="1">
        <v>2</v>
      </c>
      <c r="E26" s="1">
        <v>23</v>
      </c>
      <c r="F26" s="1"/>
      <c r="G26" s="7">
        <v>0.1</v>
      </c>
      <c r="H26" s="1">
        <v>60</v>
      </c>
      <c r="I26" s="1">
        <f>VLOOKUP(A26,[1]Sheet!$A:$I,9,0)</f>
        <v>8444170</v>
      </c>
      <c r="J26" s="1">
        <v>30</v>
      </c>
      <c r="K26" s="1">
        <f t="shared" si="2"/>
        <v>-7</v>
      </c>
      <c r="L26" s="1"/>
      <c r="M26" s="1"/>
      <c r="N26" s="1">
        <v>130</v>
      </c>
      <c r="O26" s="1">
        <f t="shared" si="3"/>
        <v>4.5999999999999996</v>
      </c>
      <c r="P26" s="5"/>
      <c r="Q26" s="5"/>
      <c r="R26" s="1"/>
      <c r="S26" s="1">
        <f t="shared" si="5"/>
        <v>28.260869565217394</v>
      </c>
      <c r="T26" s="1">
        <f t="shared" si="6"/>
        <v>28.260869565217394</v>
      </c>
      <c r="U26" s="1">
        <v>8.1999999999999993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 t="s">
        <v>34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8" t="s">
        <v>60</v>
      </c>
      <c r="B27" s="1" t="s">
        <v>32</v>
      </c>
      <c r="C27" s="1"/>
      <c r="D27" s="1"/>
      <c r="E27" s="1"/>
      <c r="F27" s="1"/>
      <c r="G27" s="7">
        <v>0.14000000000000001</v>
      </c>
      <c r="H27" s="1">
        <v>180</v>
      </c>
      <c r="I27" s="1">
        <f>VLOOKUP(A27,[1]Sheet!$A:$I,9,0)</f>
        <v>9988391</v>
      </c>
      <c r="J27" s="1"/>
      <c r="K27" s="1">
        <f t="shared" si="2"/>
        <v>0</v>
      </c>
      <c r="L27" s="1"/>
      <c r="M27" s="1"/>
      <c r="N27" s="1">
        <v>300</v>
      </c>
      <c r="O27" s="1">
        <f t="shared" si="3"/>
        <v>0</v>
      </c>
      <c r="P27" s="5"/>
      <c r="Q27" s="5"/>
      <c r="R27" s="1"/>
      <c r="S27" s="1" t="e">
        <f t="shared" si="5"/>
        <v>#DIV/0!</v>
      </c>
      <c r="T27" s="1" t="e">
        <f t="shared" si="6"/>
        <v>#DIV/0!</v>
      </c>
      <c r="U27" s="1">
        <v>16</v>
      </c>
      <c r="V27" s="1">
        <v>0</v>
      </c>
      <c r="W27" s="1">
        <v>0</v>
      </c>
      <c r="X27" s="1">
        <v>4.8</v>
      </c>
      <c r="Y27" s="1">
        <v>2.8</v>
      </c>
      <c r="Z27" s="1">
        <v>4.2</v>
      </c>
      <c r="AA27" s="1"/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8" t="s">
        <v>61</v>
      </c>
      <c r="B28" s="1" t="s">
        <v>41</v>
      </c>
      <c r="C28" s="1"/>
      <c r="D28" s="1"/>
      <c r="E28" s="1"/>
      <c r="F28" s="1"/>
      <c r="G28" s="7">
        <v>1</v>
      </c>
      <c r="H28" s="1">
        <v>120</v>
      </c>
      <c r="I28" s="1">
        <f>VLOOKUP(A28,[1]Sheet!$A:$I,9,0)</f>
        <v>8785228</v>
      </c>
      <c r="J28" s="1"/>
      <c r="K28" s="1">
        <f t="shared" si="2"/>
        <v>0</v>
      </c>
      <c r="L28" s="1"/>
      <c r="M28" s="1"/>
      <c r="N28" s="1">
        <v>60</v>
      </c>
      <c r="O28" s="1">
        <f t="shared" si="3"/>
        <v>0</v>
      </c>
      <c r="P28" s="5">
        <v>50</v>
      </c>
      <c r="Q28" s="5"/>
      <c r="R28" s="1"/>
      <c r="S28" s="1" t="e">
        <f t="shared" si="5"/>
        <v>#DIV/0!</v>
      </c>
      <c r="T28" s="1" t="e">
        <f t="shared" si="6"/>
        <v>#DIV/0!</v>
      </c>
      <c r="U28" s="1">
        <v>3.5668000000000002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 t="s">
        <v>34</v>
      </c>
      <c r="AB28" s="1">
        <f t="shared" si="4"/>
        <v>50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62</v>
      </c>
      <c r="B29" s="16" t="s">
        <v>41</v>
      </c>
      <c r="C29" s="16">
        <v>123.69499999999999</v>
      </c>
      <c r="D29" s="16">
        <v>0.55000000000000004</v>
      </c>
      <c r="E29" s="16">
        <v>11.644</v>
      </c>
      <c r="F29" s="17">
        <v>112.601</v>
      </c>
      <c r="G29" s="7">
        <v>1</v>
      </c>
      <c r="H29" s="1">
        <v>120</v>
      </c>
      <c r="I29" s="1">
        <f>VLOOKUP(A29,[1]Sheet!$A:$I,9,0)</f>
        <v>5038558</v>
      </c>
      <c r="J29" s="1">
        <v>10.5</v>
      </c>
      <c r="K29" s="1">
        <f t="shared" si="2"/>
        <v>1.1440000000000001</v>
      </c>
      <c r="L29" s="1"/>
      <c r="M29" s="1"/>
      <c r="N29" s="1">
        <v>0</v>
      </c>
      <c r="O29" s="1">
        <f t="shared" si="3"/>
        <v>2.3288000000000002</v>
      </c>
      <c r="P29" s="5"/>
      <c r="Q29" s="5"/>
      <c r="R29" s="1"/>
      <c r="S29" s="1">
        <f t="shared" si="5"/>
        <v>48.351511508072825</v>
      </c>
      <c r="T29" s="1">
        <f t="shared" si="6"/>
        <v>48.351511508072825</v>
      </c>
      <c r="U29" s="1">
        <v>8.8704000000000001</v>
      </c>
      <c r="V29" s="1">
        <v>11.446199999999999</v>
      </c>
      <c r="W29" s="1">
        <v>6.4512</v>
      </c>
      <c r="X29" s="1">
        <v>6.3188000000000004</v>
      </c>
      <c r="Y29" s="1">
        <v>6.8672000000000004</v>
      </c>
      <c r="Z29" s="1">
        <v>0</v>
      </c>
      <c r="AA29" s="19" t="s">
        <v>47</v>
      </c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22" t="s">
        <v>50</v>
      </c>
      <c r="B30" s="23" t="s">
        <v>41</v>
      </c>
      <c r="C30" s="23"/>
      <c r="D30" s="23">
        <v>100.72</v>
      </c>
      <c r="E30" s="23">
        <v>11.673999999999999</v>
      </c>
      <c r="F30" s="24">
        <v>89.046000000000006</v>
      </c>
      <c r="G30" s="25">
        <v>0</v>
      </c>
      <c r="H30" s="26" t="e">
        <v>#N/A</v>
      </c>
      <c r="I30" s="26" t="s">
        <v>74</v>
      </c>
      <c r="J30" s="26">
        <v>12.5</v>
      </c>
      <c r="K30" s="26">
        <f t="shared" ref="K30" si="7">E30-J30</f>
        <v>-0.82600000000000051</v>
      </c>
      <c r="L30" s="26"/>
      <c r="M30" s="26"/>
      <c r="N30" s="26"/>
      <c r="O30" s="26">
        <f t="shared" ref="O30" si="8">E30/5</f>
        <v>2.3348</v>
      </c>
      <c r="P30" s="27"/>
      <c r="Q30" s="27"/>
      <c r="R30" s="26"/>
      <c r="S30" s="26">
        <f t="shared" si="5"/>
        <v>38.138598595168752</v>
      </c>
      <c r="T30" s="26">
        <f t="shared" si="6"/>
        <v>38.138598595168752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/>
      <c r="AB30" s="26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6" t="s">
        <v>63</v>
      </c>
      <c r="B31" s="26" t="s">
        <v>41</v>
      </c>
      <c r="C31" s="26">
        <v>87.233999999999995</v>
      </c>
      <c r="D31" s="26"/>
      <c r="E31" s="26">
        <v>12.552</v>
      </c>
      <c r="F31" s="26">
        <v>61.988</v>
      </c>
      <c r="G31" s="25">
        <v>1</v>
      </c>
      <c r="H31" s="26">
        <v>120</v>
      </c>
      <c r="I31" s="26" t="str">
        <f>VLOOKUP(A31,[1]Sheet!$A:$I,9,0)</f>
        <v>завод вывел</v>
      </c>
      <c r="J31" s="26">
        <v>37</v>
      </c>
      <c r="K31" s="26">
        <f t="shared" si="2"/>
        <v>-24.448</v>
      </c>
      <c r="L31" s="26"/>
      <c r="M31" s="26"/>
      <c r="N31" s="26">
        <v>130</v>
      </c>
      <c r="O31" s="26">
        <f t="shared" ref="O31:O40" si="9">E31/5</f>
        <v>2.5103999999999997</v>
      </c>
      <c r="P31" s="27"/>
      <c r="Q31" s="27"/>
      <c r="R31" s="26"/>
      <c r="S31" s="26">
        <f t="shared" si="5"/>
        <v>76.477055449330791</v>
      </c>
      <c r="T31" s="26">
        <f t="shared" si="6"/>
        <v>76.477055449330791</v>
      </c>
      <c r="U31" s="26">
        <v>11.6106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 t="s">
        <v>79</v>
      </c>
      <c r="AB31" s="26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41</v>
      </c>
      <c r="C32" s="1">
        <v>3.16</v>
      </c>
      <c r="D32" s="1"/>
      <c r="E32" s="1"/>
      <c r="F32" s="1"/>
      <c r="G32" s="7">
        <v>1</v>
      </c>
      <c r="H32" s="1">
        <v>120</v>
      </c>
      <c r="I32" s="1">
        <f>VLOOKUP(A32,[1]Sheet!$A:$I,9,0)</f>
        <v>8785198</v>
      </c>
      <c r="J32" s="1"/>
      <c r="K32" s="1">
        <f t="shared" si="2"/>
        <v>0</v>
      </c>
      <c r="L32" s="1"/>
      <c r="M32" s="1"/>
      <c r="N32" s="1">
        <v>290</v>
      </c>
      <c r="O32" s="1">
        <f t="shared" si="9"/>
        <v>0</v>
      </c>
      <c r="P32" s="5"/>
      <c r="Q32" s="5"/>
      <c r="R32" s="1"/>
      <c r="S32" s="1" t="e">
        <f t="shared" si="5"/>
        <v>#DIV/0!</v>
      </c>
      <c r="T32" s="1" t="e">
        <f t="shared" si="6"/>
        <v>#DIV/0!</v>
      </c>
      <c r="U32" s="1">
        <v>15.4564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 t="s">
        <v>34</v>
      </c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32</v>
      </c>
      <c r="C33" s="1"/>
      <c r="D33" s="1">
        <v>102</v>
      </c>
      <c r="E33" s="1">
        <v>53</v>
      </c>
      <c r="F33" s="1">
        <v>49</v>
      </c>
      <c r="G33" s="7">
        <v>0.1</v>
      </c>
      <c r="H33" s="1">
        <v>60</v>
      </c>
      <c r="I33" s="1">
        <f>VLOOKUP(A33,[1]Sheet!$A:$I,9,0)</f>
        <v>8444187</v>
      </c>
      <c r="J33" s="1">
        <v>49</v>
      </c>
      <c r="K33" s="1">
        <f t="shared" si="2"/>
        <v>4</v>
      </c>
      <c r="L33" s="1"/>
      <c r="M33" s="1"/>
      <c r="N33" s="1">
        <v>140</v>
      </c>
      <c r="O33" s="1">
        <f t="shared" si="9"/>
        <v>10.6</v>
      </c>
      <c r="P33" s="5">
        <v>30</v>
      </c>
      <c r="Q33" s="5"/>
      <c r="R33" s="1"/>
      <c r="S33" s="1">
        <f t="shared" si="5"/>
        <v>20.660377358490567</v>
      </c>
      <c r="T33" s="1">
        <f t="shared" si="6"/>
        <v>17.830188679245282</v>
      </c>
      <c r="U33" s="1">
        <v>12.4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 t="s">
        <v>34</v>
      </c>
      <c r="AB33" s="1">
        <f t="shared" si="4"/>
        <v>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32</v>
      </c>
      <c r="C34" s="1"/>
      <c r="D34" s="1">
        <v>102</v>
      </c>
      <c r="E34" s="1">
        <v>48</v>
      </c>
      <c r="F34" s="1">
        <v>54</v>
      </c>
      <c r="G34" s="7">
        <v>0.1</v>
      </c>
      <c r="H34" s="1">
        <v>90</v>
      </c>
      <c r="I34" s="1">
        <f>VLOOKUP(A34,[1]Sheet!$A:$I,9,0)</f>
        <v>8444194</v>
      </c>
      <c r="J34" s="1">
        <v>47</v>
      </c>
      <c r="K34" s="1">
        <f t="shared" si="2"/>
        <v>1</v>
      </c>
      <c r="L34" s="1"/>
      <c r="M34" s="1"/>
      <c r="N34" s="1">
        <v>0</v>
      </c>
      <c r="O34" s="1">
        <f t="shared" si="9"/>
        <v>9.6</v>
      </c>
      <c r="P34" s="5">
        <v>140</v>
      </c>
      <c r="Q34" s="5"/>
      <c r="R34" s="1"/>
      <c r="S34" s="1">
        <f t="shared" si="5"/>
        <v>20.208333333333336</v>
      </c>
      <c r="T34" s="1">
        <f t="shared" si="6"/>
        <v>5.625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 t="s">
        <v>34</v>
      </c>
      <c r="AB34" s="1">
        <f t="shared" si="4"/>
        <v>14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67</v>
      </c>
      <c r="B35" s="1" t="s">
        <v>32</v>
      </c>
      <c r="C35" s="1">
        <v>184</v>
      </c>
      <c r="D35" s="1">
        <v>3</v>
      </c>
      <c r="E35" s="1">
        <v>5</v>
      </c>
      <c r="F35" s="1">
        <v>182</v>
      </c>
      <c r="G35" s="7">
        <v>0.2</v>
      </c>
      <c r="H35" s="1">
        <v>120</v>
      </c>
      <c r="I35" s="1">
        <f>VLOOKUP(A35,[1]Sheet!$A:$I,9,0)</f>
        <v>783798</v>
      </c>
      <c r="J35" s="1">
        <v>5</v>
      </c>
      <c r="K35" s="1">
        <f t="shared" si="2"/>
        <v>0</v>
      </c>
      <c r="L35" s="1"/>
      <c r="M35" s="1"/>
      <c r="N35" s="1">
        <v>0</v>
      </c>
      <c r="O35" s="1">
        <f t="shared" si="9"/>
        <v>1</v>
      </c>
      <c r="P35" s="5"/>
      <c r="Q35" s="5"/>
      <c r="R35" s="1"/>
      <c r="S35" s="1">
        <f t="shared" si="5"/>
        <v>182</v>
      </c>
      <c r="T35" s="1">
        <f t="shared" si="6"/>
        <v>182</v>
      </c>
      <c r="U35" s="1">
        <v>9.6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21" t="s">
        <v>78</v>
      </c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2" t="s">
        <v>68</v>
      </c>
      <c r="B36" s="13" t="s">
        <v>41</v>
      </c>
      <c r="C36" s="13">
        <v>111.932</v>
      </c>
      <c r="D36" s="13">
        <v>3.2519999999999998</v>
      </c>
      <c r="E36" s="13">
        <v>3.2519999999999998</v>
      </c>
      <c r="F36" s="14"/>
      <c r="G36" s="7">
        <v>1</v>
      </c>
      <c r="H36" s="1">
        <v>120</v>
      </c>
      <c r="I36" s="1">
        <f>VLOOKUP(A36,[1]Sheet!$A:$I,9,0)</f>
        <v>783811</v>
      </c>
      <c r="J36" s="1">
        <v>3.5</v>
      </c>
      <c r="K36" s="1">
        <f t="shared" si="2"/>
        <v>-0.24800000000000022</v>
      </c>
      <c r="L36" s="1"/>
      <c r="M36" s="1"/>
      <c r="N36" s="1">
        <v>0</v>
      </c>
      <c r="O36" s="1">
        <f t="shared" si="9"/>
        <v>0.65039999999999998</v>
      </c>
      <c r="P36" s="5"/>
      <c r="Q36" s="5"/>
      <c r="R36" s="1"/>
      <c r="S36" s="1">
        <f t="shared" si="5"/>
        <v>0</v>
      </c>
      <c r="T36" s="1">
        <f t="shared" si="6"/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0.9496</v>
      </c>
      <c r="AA36" s="19" t="s">
        <v>47</v>
      </c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2" t="s">
        <v>69</v>
      </c>
      <c r="B37" s="23" t="s">
        <v>41</v>
      </c>
      <c r="C37" s="23">
        <v>508.339</v>
      </c>
      <c r="D37" s="23">
        <v>228.31800000000001</v>
      </c>
      <c r="E37" s="23">
        <v>101.498</v>
      </c>
      <c r="F37" s="24">
        <v>631.53700000000003</v>
      </c>
      <c r="G37" s="25">
        <v>0</v>
      </c>
      <c r="H37" s="26" t="e">
        <v>#N/A</v>
      </c>
      <c r="I37" s="26" t="s">
        <v>70</v>
      </c>
      <c r="J37" s="26">
        <v>103</v>
      </c>
      <c r="K37" s="26">
        <f t="shared" si="2"/>
        <v>-1.5019999999999953</v>
      </c>
      <c r="L37" s="26"/>
      <c r="M37" s="26"/>
      <c r="N37" s="26"/>
      <c r="O37" s="26">
        <f t="shared" si="9"/>
        <v>20.299600000000002</v>
      </c>
      <c r="P37" s="27"/>
      <c r="Q37" s="27"/>
      <c r="R37" s="26"/>
      <c r="S37" s="26">
        <f t="shared" si="5"/>
        <v>31.11081006522296</v>
      </c>
      <c r="T37" s="26">
        <f t="shared" si="6"/>
        <v>31.11081006522296</v>
      </c>
      <c r="U37" s="26">
        <v>15.647600000000001</v>
      </c>
      <c r="V37" s="26">
        <v>37.157200000000003</v>
      </c>
      <c r="W37" s="26">
        <v>8.9060000000000006</v>
      </c>
      <c r="X37" s="26">
        <v>6.8355999999999986</v>
      </c>
      <c r="Y37" s="26">
        <v>0</v>
      </c>
      <c r="Z37" s="26">
        <v>48.246000000000002</v>
      </c>
      <c r="AA37" s="19" t="s">
        <v>47</v>
      </c>
      <c r="AB37" s="26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71</v>
      </c>
      <c r="B38" s="1" t="s">
        <v>32</v>
      </c>
      <c r="C38" s="1">
        <v>187</v>
      </c>
      <c r="D38" s="1"/>
      <c r="E38" s="1">
        <v>39</v>
      </c>
      <c r="F38" s="1">
        <v>130</v>
      </c>
      <c r="G38" s="7">
        <v>0.2</v>
      </c>
      <c r="H38" s="1">
        <v>120</v>
      </c>
      <c r="I38" s="1">
        <f>VLOOKUP(A38,[1]Sheet!$A:$I,9,0)</f>
        <v>783804</v>
      </c>
      <c r="J38" s="1">
        <v>39</v>
      </c>
      <c r="K38" s="1">
        <f t="shared" si="2"/>
        <v>0</v>
      </c>
      <c r="L38" s="1"/>
      <c r="M38" s="1"/>
      <c r="N38" s="1"/>
      <c r="O38" s="1">
        <f t="shared" si="9"/>
        <v>7.8</v>
      </c>
      <c r="P38" s="5">
        <v>30</v>
      </c>
      <c r="Q38" s="5"/>
      <c r="R38" s="1"/>
      <c r="S38" s="1">
        <f t="shared" si="5"/>
        <v>20.512820512820515</v>
      </c>
      <c r="T38" s="1">
        <f t="shared" si="6"/>
        <v>16.666666666666668</v>
      </c>
      <c r="U38" s="1">
        <v>9.4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 t="s">
        <v>34</v>
      </c>
      <c r="AB38" s="1">
        <f t="shared" si="4"/>
        <v>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5" t="s">
        <v>72</v>
      </c>
      <c r="B39" s="16" t="s">
        <v>41</v>
      </c>
      <c r="C39" s="16"/>
      <c r="D39" s="16"/>
      <c r="E39" s="16"/>
      <c r="F39" s="17"/>
      <c r="G39" s="7">
        <v>1</v>
      </c>
      <c r="H39" s="1">
        <v>120</v>
      </c>
      <c r="I39" s="1">
        <f>VLOOKUP(A39,[1]Sheet!$A:$I,9,0)</f>
        <v>783828</v>
      </c>
      <c r="J39" s="1"/>
      <c r="K39" s="1">
        <f t="shared" si="2"/>
        <v>0</v>
      </c>
      <c r="L39" s="1"/>
      <c r="M39" s="1"/>
      <c r="N39" s="1">
        <v>0</v>
      </c>
      <c r="O39" s="1">
        <f t="shared" si="9"/>
        <v>0</v>
      </c>
      <c r="P39" s="5"/>
      <c r="Q39" s="5"/>
      <c r="R39" s="1"/>
      <c r="S39" s="1" t="e">
        <f t="shared" si="5"/>
        <v>#DIV/0!</v>
      </c>
      <c r="T39" s="1" t="e">
        <f t="shared" si="6"/>
        <v>#DIV/0!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21.0562</v>
      </c>
      <c r="AA39" s="19" t="s">
        <v>47</v>
      </c>
      <c r="AB39" s="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2" t="s">
        <v>73</v>
      </c>
      <c r="B40" s="23" t="s">
        <v>41</v>
      </c>
      <c r="C40" s="23">
        <v>1481.86</v>
      </c>
      <c r="D40" s="23">
        <v>776.51599999999996</v>
      </c>
      <c r="E40" s="23">
        <v>291.46600000000001</v>
      </c>
      <c r="F40" s="24">
        <v>1962.7860000000001</v>
      </c>
      <c r="G40" s="25">
        <v>0</v>
      </c>
      <c r="H40" s="26" t="e">
        <v>#N/A</v>
      </c>
      <c r="I40" s="26" t="s">
        <v>70</v>
      </c>
      <c r="J40" s="26">
        <v>288</v>
      </c>
      <c r="K40" s="26">
        <f t="shared" si="2"/>
        <v>3.4660000000000082</v>
      </c>
      <c r="L40" s="26"/>
      <c r="M40" s="26"/>
      <c r="N40" s="26"/>
      <c r="O40" s="26">
        <f t="shared" si="9"/>
        <v>58.293199999999999</v>
      </c>
      <c r="P40" s="27"/>
      <c r="Q40" s="27"/>
      <c r="R40" s="26"/>
      <c r="S40" s="26">
        <f t="shared" si="5"/>
        <v>33.670925596810605</v>
      </c>
      <c r="T40" s="26">
        <f t="shared" si="6"/>
        <v>33.670925596810605</v>
      </c>
      <c r="U40" s="26">
        <v>72.817399999999992</v>
      </c>
      <c r="V40" s="26">
        <v>97.694400000000002</v>
      </c>
      <c r="W40" s="26">
        <v>95.382000000000005</v>
      </c>
      <c r="X40" s="26">
        <v>142.08519999999999</v>
      </c>
      <c r="Y40" s="26">
        <v>0</v>
      </c>
      <c r="Z40" s="26">
        <v>0</v>
      </c>
      <c r="AA40" s="19" t="s">
        <v>47</v>
      </c>
      <c r="AB40" s="26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6"/>
      <c r="B41" s="6"/>
      <c r="C41" s="6"/>
      <c r="D41" s="6"/>
      <c r="E41" s="6"/>
      <c r="F41" s="6"/>
      <c r="G41" s="9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36</v>
      </c>
      <c r="B42" s="1" t="s">
        <v>32</v>
      </c>
      <c r="C42" s="1">
        <v>901</v>
      </c>
      <c r="D42" s="1">
        <v>20</v>
      </c>
      <c r="E42" s="1">
        <v>405</v>
      </c>
      <c r="F42" s="1">
        <v>516</v>
      </c>
      <c r="G42" s="7"/>
      <c r="H42" s="1"/>
      <c r="I42" s="1"/>
      <c r="J42" s="1">
        <v>406</v>
      </c>
      <c r="K42" s="1">
        <f t="shared" ref="K42:K43" si="10">E42-J42</f>
        <v>-1</v>
      </c>
      <c r="L42" s="1"/>
      <c r="M42" s="1"/>
      <c r="N42" s="1"/>
      <c r="O42" s="1">
        <f t="shared" ref="O42:O43" si="11">E42/5</f>
        <v>81</v>
      </c>
      <c r="P42" s="5"/>
      <c r="Q42" s="5"/>
      <c r="R42" s="18" t="s">
        <v>77</v>
      </c>
      <c r="S42" s="1">
        <f t="shared" ref="S42:S43" si="12">(F42+N42+P42)/O42</f>
        <v>6.3703703703703702</v>
      </c>
      <c r="T42" s="1">
        <f t="shared" ref="T42:T43" si="13">(F42+N42)/O42</f>
        <v>6.3703703703703702</v>
      </c>
      <c r="U42" s="1">
        <v>103.8</v>
      </c>
      <c r="V42" s="1">
        <v>112</v>
      </c>
      <c r="W42" s="1">
        <v>0</v>
      </c>
      <c r="X42" s="1">
        <v>0</v>
      </c>
      <c r="Y42" s="1">
        <v>0</v>
      </c>
      <c r="Z42" s="1"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37</v>
      </c>
      <c r="B43" s="1" t="s">
        <v>32</v>
      </c>
      <c r="C43" s="1">
        <v>294</v>
      </c>
      <c r="D43" s="1">
        <v>15</v>
      </c>
      <c r="E43" s="1">
        <v>236</v>
      </c>
      <c r="F43" s="1">
        <v>73</v>
      </c>
      <c r="G43" s="7"/>
      <c r="H43" s="1"/>
      <c r="I43" s="1"/>
      <c r="J43" s="1">
        <v>233</v>
      </c>
      <c r="K43" s="1">
        <f t="shared" si="10"/>
        <v>3</v>
      </c>
      <c r="L43" s="1"/>
      <c r="M43" s="1"/>
      <c r="N43" s="1"/>
      <c r="O43" s="1">
        <f t="shared" si="11"/>
        <v>47.2</v>
      </c>
      <c r="P43" s="5"/>
      <c r="Q43" s="5"/>
      <c r="R43" s="18" t="s">
        <v>77</v>
      </c>
      <c r="S43" s="1">
        <f t="shared" si="12"/>
        <v>1.5466101694915253</v>
      </c>
      <c r="T43" s="1">
        <f t="shared" si="13"/>
        <v>1.5466101694915253</v>
      </c>
      <c r="U43" s="1">
        <v>68.400000000000006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 t="s">
        <v>34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B40" xr:uid="{CC017A30-40AD-47B4-A599-FB414FF8613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2024-05-13T12:56:36Z</dcterms:created>
  <dcterms:modified xsi:type="dcterms:W3CDTF">2024-05-15T09:35:46Z</dcterms:modified>
</cp:coreProperties>
</file>