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686AA908-F838-4E8D-B7C2-A4B9F9F7EF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Sheet!$A$3:$AE$93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S92" i="1"/>
  <c r="AE92" i="1" s="1"/>
  <c r="S91" i="1"/>
  <c r="S90" i="1"/>
  <c r="AE90" i="1" s="1"/>
  <c r="S89" i="1"/>
  <c r="S88" i="1"/>
  <c r="AE88" i="1" s="1"/>
  <c r="S87" i="1"/>
  <c r="S86" i="1"/>
  <c r="AE86" i="1" s="1"/>
  <c r="S85" i="1"/>
  <c r="S84" i="1"/>
  <c r="AE84" i="1" s="1"/>
  <c r="S83" i="1"/>
  <c r="S68" i="1"/>
  <c r="S67" i="1"/>
  <c r="AE67" i="1" s="1"/>
  <c r="S66" i="1"/>
  <c r="S55" i="1"/>
  <c r="AE55" i="1" s="1"/>
  <c r="S48" i="1"/>
  <c r="AE48" i="1" s="1"/>
  <c r="S45" i="1"/>
  <c r="S41" i="1"/>
  <c r="S35" i="1"/>
  <c r="AE35" i="1" s="1"/>
  <c r="S33" i="1"/>
  <c r="AE33" i="1" s="1"/>
  <c r="S29" i="1"/>
  <c r="S19" i="1"/>
  <c r="AE19" i="1" s="1"/>
  <c r="S11" i="1"/>
  <c r="S10" i="1"/>
  <c r="S9" i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AE8" i="1"/>
  <c r="AE9" i="1"/>
  <c r="AE10" i="1"/>
  <c r="AE11" i="1"/>
  <c r="AE15" i="1"/>
  <c r="AE21" i="1"/>
  <c r="AE27" i="1"/>
  <c r="AE28" i="1"/>
  <c r="AE29" i="1"/>
  <c r="AE32" i="1"/>
  <c r="AE40" i="1"/>
  <c r="AE41" i="1"/>
  <c r="AE45" i="1"/>
  <c r="AE47" i="1"/>
  <c r="AE50" i="1"/>
  <c r="AE52" i="1"/>
  <c r="AE53" i="1"/>
  <c r="AE54" i="1"/>
  <c r="AE57" i="1"/>
  <c r="AE59" i="1"/>
  <c r="AE66" i="1"/>
  <c r="AE68" i="1"/>
  <c r="AE69" i="1"/>
  <c r="AE79" i="1"/>
  <c r="AE80" i="1"/>
  <c r="AE81" i="1"/>
  <c r="AE82" i="1"/>
  <c r="AE83" i="1"/>
  <c r="AE85" i="1"/>
  <c r="AE87" i="1"/>
  <c r="AE89" i="1"/>
  <c r="AE91" i="1"/>
  <c r="AE93" i="1"/>
  <c r="AE6" i="1"/>
  <c r="T5" i="1"/>
  <c r="AF5" i="1" l="1"/>
  <c r="R77" i="1"/>
  <c r="S77" i="1" s="1"/>
  <c r="AE77" i="1" s="1"/>
  <c r="R76" i="1"/>
  <c r="S76" i="1" s="1"/>
  <c r="AE76" i="1" s="1"/>
  <c r="R74" i="1"/>
  <c r="S74" i="1" s="1"/>
  <c r="AE74" i="1" s="1"/>
  <c r="R73" i="1"/>
  <c r="S73" i="1" s="1"/>
  <c r="AE73" i="1" s="1"/>
  <c r="R72" i="1"/>
  <c r="S72" i="1" s="1"/>
  <c r="AE72" i="1" s="1"/>
  <c r="R70" i="1"/>
  <c r="S70" i="1" s="1"/>
  <c r="AE70" i="1" s="1"/>
  <c r="R64" i="1"/>
  <c r="S64" i="1" s="1"/>
  <c r="AE64" i="1" s="1"/>
  <c r="R63" i="1"/>
  <c r="S63" i="1" s="1"/>
  <c r="AE63" i="1" s="1"/>
  <c r="R60" i="1"/>
  <c r="S60" i="1" s="1"/>
  <c r="AE60" i="1" s="1"/>
  <c r="R58" i="1"/>
  <c r="S58" i="1" s="1"/>
  <c r="AE58" i="1" s="1"/>
  <c r="R56" i="1"/>
  <c r="S56" i="1" s="1"/>
  <c r="AE56" i="1" s="1"/>
  <c r="R44" i="1"/>
  <c r="S44" i="1" s="1"/>
  <c r="AE44" i="1" s="1"/>
  <c r="R37" i="1"/>
  <c r="S37" i="1" s="1"/>
  <c r="AE37" i="1" s="1"/>
  <c r="R30" i="1"/>
  <c r="S30" i="1" s="1"/>
  <c r="AE30" i="1" s="1"/>
  <c r="R26" i="1"/>
  <c r="S26" i="1" s="1"/>
  <c r="AE26" i="1" s="1"/>
  <c r="R25" i="1"/>
  <c r="S25" i="1" s="1"/>
  <c r="AE25" i="1" s="1"/>
  <c r="R24" i="1"/>
  <c r="S24" i="1" s="1"/>
  <c r="AE24" i="1" s="1"/>
  <c r="R22" i="1"/>
  <c r="S22" i="1" s="1"/>
  <c r="AE22" i="1" s="1"/>
  <c r="R17" i="1"/>
  <c r="S17" i="1" s="1"/>
  <c r="AE17" i="1" s="1"/>
  <c r="R16" i="1"/>
  <c r="S16" i="1" s="1"/>
  <c r="AE16" i="1" s="1"/>
  <c r="R14" i="1"/>
  <c r="S14" i="1" s="1"/>
  <c r="AE14" i="1" s="1"/>
  <c r="R12" i="1"/>
  <c r="S12" i="1" s="1"/>
  <c r="AE12" i="1" s="1"/>
  <c r="F29" i="1" l="1"/>
  <c r="E29" i="1"/>
  <c r="F67" i="1"/>
  <c r="E67" i="1"/>
  <c r="P67" i="1" s="1"/>
  <c r="F66" i="1"/>
  <c r="E66" i="1"/>
  <c r="P66" i="1" s="1"/>
  <c r="F27" i="1"/>
  <c r="E27" i="1"/>
  <c r="P7" i="1"/>
  <c r="W7" i="1" s="1"/>
  <c r="P8" i="1"/>
  <c r="P9" i="1"/>
  <c r="P10" i="1"/>
  <c r="W10" i="1" s="1"/>
  <c r="P11" i="1"/>
  <c r="P12" i="1"/>
  <c r="W12" i="1" s="1"/>
  <c r="P13" i="1"/>
  <c r="R13" i="1" s="1"/>
  <c r="S13" i="1" s="1"/>
  <c r="AE13" i="1" s="1"/>
  <c r="P14" i="1"/>
  <c r="W14" i="1" s="1"/>
  <c r="P15" i="1"/>
  <c r="P16" i="1"/>
  <c r="W16" i="1" s="1"/>
  <c r="P17" i="1"/>
  <c r="W17" i="1" s="1"/>
  <c r="P18" i="1"/>
  <c r="P19" i="1"/>
  <c r="P20" i="1"/>
  <c r="R20" i="1" s="1"/>
  <c r="S20" i="1" s="1"/>
  <c r="AE20" i="1" s="1"/>
  <c r="P21" i="1"/>
  <c r="P22" i="1"/>
  <c r="W22" i="1" s="1"/>
  <c r="P23" i="1"/>
  <c r="R23" i="1" s="1"/>
  <c r="S23" i="1" s="1"/>
  <c r="AE23" i="1" s="1"/>
  <c r="P24" i="1"/>
  <c r="W24" i="1" s="1"/>
  <c r="P25" i="1"/>
  <c r="W25" i="1" s="1"/>
  <c r="P26" i="1"/>
  <c r="W26" i="1" s="1"/>
  <c r="P28" i="1"/>
  <c r="P30" i="1"/>
  <c r="W30" i="1" s="1"/>
  <c r="P31" i="1"/>
  <c r="P32" i="1"/>
  <c r="P33" i="1"/>
  <c r="W33" i="1" s="1"/>
  <c r="P34" i="1"/>
  <c r="R34" i="1" s="1"/>
  <c r="S34" i="1" s="1"/>
  <c r="AE34" i="1" s="1"/>
  <c r="P35" i="1"/>
  <c r="W35" i="1" s="1"/>
  <c r="P36" i="1"/>
  <c r="R36" i="1" s="1"/>
  <c r="S36" i="1" s="1"/>
  <c r="AE36" i="1" s="1"/>
  <c r="P37" i="1"/>
  <c r="W37" i="1" s="1"/>
  <c r="P38" i="1"/>
  <c r="R38" i="1" s="1"/>
  <c r="S38" i="1" s="1"/>
  <c r="AE38" i="1" s="1"/>
  <c r="P39" i="1"/>
  <c r="P40" i="1"/>
  <c r="W40" i="1" s="1"/>
  <c r="P41" i="1"/>
  <c r="P42" i="1"/>
  <c r="R42" i="1" s="1"/>
  <c r="S42" i="1" s="1"/>
  <c r="AE42" i="1" s="1"/>
  <c r="P43" i="1"/>
  <c r="R43" i="1" s="1"/>
  <c r="S43" i="1" s="1"/>
  <c r="AE43" i="1" s="1"/>
  <c r="P44" i="1"/>
  <c r="W44" i="1" s="1"/>
  <c r="P45" i="1"/>
  <c r="W45" i="1" s="1"/>
  <c r="P46" i="1"/>
  <c r="R46" i="1" s="1"/>
  <c r="S46" i="1" s="1"/>
  <c r="AE46" i="1" s="1"/>
  <c r="P47" i="1"/>
  <c r="P48" i="1"/>
  <c r="P49" i="1"/>
  <c r="R49" i="1" s="1"/>
  <c r="S49" i="1" s="1"/>
  <c r="AE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W58" i="1" s="1"/>
  <c r="P59" i="1"/>
  <c r="P60" i="1"/>
  <c r="W60" i="1" s="1"/>
  <c r="P61" i="1"/>
  <c r="P62" i="1"/>
  <c r="R62" i="1" s="1"/>
  <c r="S62" i="1" s="1"/>
  <c r="AE62" i="1" s="1"/>
  <c r="P63" i="1"/>
  <c r="W63" i="1" s="1"/>
  <c r="P64" i="1"/>
  <c r="W64" i="1" s="1"/>
  <c r="P65" i="1"/>
  <c r="P68" i="1"/>
  <c r="W68" i="1" s="1"/>
  <c r="P69" i="1"/>
  <c r="P70" i="1"/>
  <c r="W70" i="1" s="1"/>
  <c r="P71" i="1"/>
  <c r="P72" i="1"/>
  <c r="W72" i="1" s="1"/>
  <c r="P73" i="1"/>
  <c r="W73" i="1" s="1"/>
  <c r="P74" i="1"/>
  <c r="W74" i="1" s="1"/>
  <c r="P75" i="1"/>
  <c r="R75" i="1" s="1"/>
  <c r="S75" i="1" s="1"/>
  <c r="AE75" i="1" s="1"/>
  <c r="P76" i="1"/>
  <c r="W76" i="1" s="1"/>
  <c r="P77" i="1"/>
  <c r="W77" i="1" s="1"/>
  <c r="P78" i="1"/>
  <c r="R78" i="1" s="1"/>
  <c r="S78" i="1" s="1"/>
  <c r="AE78" i="1" s="1"/>
  <c r="P79" i="1"/>
  <c r="W79" i="1" s="1"/>
  <c r="P80" i="1"/>
  <c r="W80" i="1" s="1"/>
  <c r="P81" i="1"/>
  <c r="W81" i="1" s="1"/>
  <c r="P82" i="1"/>
  <c r="W82" i="1" s="1"/>
  <c r="P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W66" i="1" l="1"/>
  <c r="W78" i="1"/>
  <c r="W62" i="1"/>
  <c r="Q48" i="1"/>
  <c r="W48" i="1"/>
  <c r="W46" i="1"/>
  <c r="W42" i="1"/>
  <c r="W38" i="1"/>
  <c r="W36" i="1"/>
  <c r="W34" i="1"/>
  <c r="W20" i="1"/>
  <c r="Q8" i="1"/>
  <c r="W8" i="1"/>
  <c r="W75" i="1"/>
  <c r="W49" i="1"/>
  <c r="W43" i="1"/>
  <c r="Q41" i="1"/>
  <c r="W41" i="1"/>
  <c r="W23" i="1"/>
  <c r="Q19" i="1"/>
  <c r="W19" i="1"/>
  <c r="W13" i="1"/>
  <c r="Q11" i="1"/>
  <c r="W11" i="1"/>
  <c r="Q9" i="1"/>
  <c r="W9" i="1"/>
  <c r="Q66" i="1"/>
  <c r="Q67" i="1"/>
  <c r="F5" i="1"/>
  <c r="X6" i="1"/>
  <c r="R71" i="1"/>
  <c r="S71" i="1" s="1"/>
  <c r="AE71" i="1" s="1"/>
  <c r="R65" i="1"/>
  <c r="S65" i="1" s="1"/>
  <c r="AE65" i="1" s="1"/>
  <c r="R61" i="1"/>
  <c r="S61" i="1" s="1"/>
  <c r="AE61" i="1" s="1"/>
  <c r="R51" i="1"/>
  <c r="S51" i="1" s="1"/>
  <c r="AE51" i="1" s="1"/>
  <c r="R39" i="1"/>
  <c r="S39" i="1" s="1"/>
  <c r="AE39" i="1" s="1"/>
  <c r="Q35" i="1"/>
  <c r="Q33" i="1"/>
  <c r="R31" i="1"/>
  <c r="S31" i="1" s="1"/>
  <c r="AE31" i="1" s="1"/>
  <c r="Q7" i="1"/>
  <c r="Q18" i="1"/>
  <c r="R18" i="1" s="1"/>
  <c r="S18" i="1" s="1"/>
  <c r="AE18" i="1" s="1"/>
  <c r="Q10" i="1"/>
  <c r="E5" i="1"/>
  <c r="P27" i="1"/>
  <c r="X27" i="1" s="1"/>
  <c r="K27" i="1"/>
  <c r="P29" i="1"/>
  <c r="W29" i="1" s="1"/>
  <c r="K29" i="1"/>
  <c r="W52" i="1"/>
  <c r="W32" i="1"/>
  <c r="W47" i="1"/>
  <c r="W69" i="1"/>
  <c r="W59" i="1"/>
  <c r="W57" i="1"/>
  <c r="W53" i="1"/>
  <c r="K67" i="1"/>
  <c r="K66" i="1"/>
  <c r="X67" i="1"/>
  <c r="X82" i="1"/>
  <c r="X52" i="1"/>
  <c r="X37" i="1"/>
  <c r="X21" i="1"/>
  <c r="X74" i="1"/>
  <c r="X59" i="1"/>
  <c r="X45" i="1"/>
  <c r="X13" i="1"/>
  <c r="X78" i="1"/>
  <c r="X70" i="1"/>
  <c r="X63" i="1"/>
  <c r="X56" i="1"/>
  <c r="X48" i="1"/>
  <c r="X41" i="1"/>
  <c r="X33" i="1"/>
  <c r="X25" i="1"/>
  <c r="X17" i="1"/>
  <c r="X9" i="1"/>
  <c r="X80" i="1"/>
  <c r="X76" i="1"/>
  <c r="X72" i="1"/>
  <c r="X69" i="1"/>
  <c r="X65" i="1"/>
  <c r="X61" i="1"/>
  <c r="X54" i="1"/>
  <c r="X50" i="1"/>
  <c r="X43" i="1"/>
  <c r="X39" i="1"/>
  <c r="X35" i="1"/>
  <c r="X31" i="1"/>
  <c r="X23" i="1"/>
  <c r="X19" i="1"/>
  <c r="X15" i="1"/>
  <c r="X11" i="1"/>
  <c r="X12" i="1"/>
  <c r="X10" i="1"/>
  <c r="X8" i="1"/>
  <c r="X7" i="1"/>
  <c r="X81" i="1"/>
  <c r="X79" i="1"/>
  <c r="X77" i="1"/>
  <c r="X75" i="1"/>
  <c r="X73" i="1"/>
  <c r="X71" i="1"/>
  <c r="X68" i="1"/>
  <c r="X66" i="1"/>
  <c r="X64" i="1"/>
  <c r="X62" i="1"/>
  <c r="X60" i="1"/>
  <c r="X58" i="1"/>
  <c r="X57" i="1"/>
  <c r="X55" i="1"/>
  <c r="X53" i="1"/>
  <c r="X51" i="1"/>
  <c r="X49" i="1"/>
  <c r="X47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S5" i="1" l="1"/>
  <c r="W39" i="1"/>
  <c r="W61" i="1"/>
  <c r="W71" i="1"/>
  <c r="W18" i="1"/>
  <c r="W31" i="1"/>
  <c r="W51" i="1"/>
  <c r="W65" i="1"/>
  <c r="R5" i="1"/>
  <c r="W67" i="1"/>
  <c r="K5" i="1"/>
  <c r="W54" i="1"/>
  <c r="W6" i="1"/>
  <c r="W27" i="1"/>
  <c r="W21" i="1"/>
  <c r="P5" i="1"/>
  <c r="X29" i="1"/>
  <c r="W15" i="1"/>
  <c r="W28" i="1"/>
  <c r="Q5" i="1"/>
  <c r="AE5" i="1" l="1"/>
</calcChain>
</file>

<file path=xl/sharedStrings.xml><?xml version="1.0" encoding="utf-8"?>
<sst xmlns="http://schemas.openxmlformats.org/spreadsheetml/2006/main" count="276" uniqueCount="139">
  <si>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</si>
  <si>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</si>
  <si>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</si>
  <si>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</si>
  <si>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</si>
  <si>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</si>
  <si>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</si>
  <si>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</si>
  <si>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</si>
  <si>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</si>
  <si>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</si>
  <si>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</si>
  <si>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</si>
  <si>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</si>
  <si>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</si>
  <si>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</si>
  <si>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</si>
  <si>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</si>
  <si>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</si>
  <si>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</si>
  <si>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</si>
  <si>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</si>
  <si>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</si>
  <si>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</si>
  <si>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</si>
  <si>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</si>
  <si>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</si>
  <si>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</si>
  <si>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</si>
  <si>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</si>
  <si>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</si>
  <si>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</si>
  <si>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</si>
  <si>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</si>
  <si>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3297 СЫТНЫЕ Папа может сар б/о мгс 1*3_СНГ  Останкино</t>
  </si>
  <si>
    <t>кг</t>
  </si>
  <si>
    <t>не в матрице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</si>
  <si>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</si>
  <si>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</si>
  <si>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</si>
  <si>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</si>
  <si>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</si>
  <si>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</si>
  <si>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</si>
  <si>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</si>
  <si>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</si>
  <si>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</si>
  <si>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</si>
  <si>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</si>
  <si>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</si>
  <si>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</si>
  <si>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</si>
  <si>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</si>
  <si>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</si>
  <si>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</si>
  <si>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</si>
  <si>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</si>
  <si>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</si>
  <si>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</si>
  <si>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</si>
  <si>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</si>
  <si>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</si>
  <si>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</si>
  <si>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</si>
  <si>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</si>
  <si>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</si>
  <si>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</si>
  <si>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</si>
  <si>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</si>
  <si>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</si>
  <si>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</si>
  <si>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</si>
  <si>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</si>
  <si>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</si>
  <si>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</si>
  <si>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</si>
  <si>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</si>
  <si>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</si>
  <si>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</si>
  <si>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</si>
  <si>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</si>
  <si>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</si>
  <si>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</si>
  <si>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</si>
  <si>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</si>
  <si>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</si>
  <si>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</si>
  <si>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</si>
  <si>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</si>
  <si>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</si>
  <si>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</si>
  <si>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</si>
  <si>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</si>
  <si>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</si>
  <si>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</si>
  <si>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</si>
  <si>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</si>
  <si>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</si>
  <si>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</si>
  <si>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</si>
  <si>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</si>
  <si>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</si>
  <si>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</si>
  <si>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</si>
  <si>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</si>
  <si>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</si>
  <si>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</si>
  <si>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</si>
  <si>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</si>
  <si>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</si>
  <si>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</si>
  <si>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</si>
  <si>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</si>
  <si>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</si>
  <si>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</si>
  <si>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</si>
  <si>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</si>
  <si>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</si>
  <si>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</si>
  <si>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новинка / необходимо увеличить продажи</t>
  </si>
  <si>
    <t>6792 СЕРВЕЛАТ ПРЕМИУМ в/к в/у</t>
  </si>
  <si>
    <t>6793 БАЛЫКОВАЯ в/к в/у 0.33кг 8шт.</t>
  </si>
  <si>
    <t>6794 БАЛЫКОВАЯ в/к в/у</t>
  </si>
  <si>
    <t>6796 ОСТАНКИНСКАЯ в/к в/у</t>
  </si>
  <si>
    <t>80 кг</t>
  </si>
  <si>
    <t>80 шт</t>
  </si>
  <si>
    <t>80шт</t>
  </si>
  <si>
    <t>вывод (14,05,24 - ротация)</t>
  </si>
  <si>
    <t>заказ</t>
  </si>
  <si>
    <t>итого</t>
  </si>
  <si>
    <t>18,03,(1)</t>
  </si>
  <si>
    <t>18,03,(2)</t>
  </si>
  <si>
    <t>6790 СЕРВЕЛАТ ЕВРОПЕЙСКИЙ в/к в/у</t>
  </si>
  <si>
    <t>6791 СЕРВЕЛАТ ПРЕМИУМ в/к в/у 0.33кг 8шт.</t>
  </si>
  <si>
    <t>6795 ОСТАНКИНСКАЯ в/к в/у 0.33кг 8шт.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</si>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</sst>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Normal="100" workbookViewId="0">
      <pane xSplit="2" ySplit="5" topLeftCell="C70" activePane="bottomRight" state="frozen"/>
      <selection pane="topRight" activeCell="C1" sqref="C1"/>
      <selection pane="bottomLeft" activeCell="A6" sqref="A6"/>
      <selection pane="bottomRight" activeCell="AA96" sqref="AA9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.42578125" customWidth="1"/>
    <col min="10" max="11" width="7" customWidth="1"/>
    <col min="12" max="13" width="1" customWidth="1"/>
    <col min="14" max="21" width="6.42578125" customWidth="1"/>
    <col min="22" max="22" width="10.5703125" customWidth="1"/>
    <col min="23" max="24" width="4.5703125" customWidth="1"/>
    <col min="25" max="29" width="5.7109375" customWidth="1"/>
    <col min="30" max="30" width="19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129</v>
      </c>
      <c r="S3" s="3" t="s">
        <v>128</v>
      </c>
      <c r="T3" s="3" t="s">
        <v>128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130</v>
      </c>
      <c r="T4" s="1" t="s">
        <v>131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130</v>
      </c>
      <c r="AF4" s="1" t="s">
        <v>131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10258.875</v>
      </c>
      <c r="F5" s="4">
        <f>SUM(F6:F496)</f>
        <v>7909.2840000000006</v>
      </c>
      <c r="G5" s="6"/>
      <c r="H5" s="1"/>
      <c r="I5" s="1"/>
      <c r="J5" s="4">
        <f t="shared" ref="J5:U5" si="0">SUM(J6:J496)</f>
        <v>10226.434999999999</v>
      </c>
      <c r="K5" s="4">
        <f t="shared" si="0"/>
        <v>32.440000000000133</v>
      </c>
      <c r="L5" s="4">
        <f t="shared" si="0"/>
        <v>0</v>
      </c>
      <c r="M5" s="4">
        <f t="shared" si="0"/>
        <v>0</v>
      </c>
      <c r="N5" s="4">
        <f t="shared" si="0"/>
        <v>6182</v>
      </c>
      <c r="O5" s="4">
        <f t="shared" si="0"/>
        <v>6480</v>
      </c>
      <c r="P5" s="4">
        <f t="shared" si="0"/>
        <v>2051.7750000000005</v>
      </c>
      <c r="Q5" s="4">
        <f t="shared" si="0"/>
        <v>9406</v>
      </c>
      <c r="R5" s="4">
        <f t="shared" si="0"/>
        <v>13235</v>
      </c>
      <c r="S5" s="4">
        <f t="shared" si="0"/>
        <v>5825</v>
      </c>
      <c r="T5" s="4">
        <f t="shared" si="0"/>
        <v>7410</v>
      </c>
      <c r="U5" s="4">
        <f t="shared" si="0"/>
        <v>6615</v>
      </c>
      <c r="V5" s="1"/>
      <c r="W5" s="1"/>
      <c r="X5" s="1"/>
      <c r="Y5" s="4">
        <f>SUM(Y6:Y496)</f>
        <v>2464.5781999999995</v>
      </c>
      <c r="Z5" s="4">
        <f>SUM(Z6:Z496)</f>
        <v>2303.6341999999991</v>
      </c>
      <c r="AA5" s="4">
        <f>SUM(AA6:AA496)</f>
        <v>2624.5472</v>
      </c>
      <c r="AB5" s="4">
        <f>SUM(AB6:AB496)</f>
        <v>2007.9299999999998</v>
      </c>
      <c r="AC5" s="4">
        <f>SUM(AC6:AC496)</f>
        <v>1746.8063999999997</v>
      </c>
      <c r="AD5" s="1"/>
      <c r="AE5" s="4">
        <f>SUM(AE6:AE496)</f>
        <v>4205.3</v>
      </c>
      <c r="AF5" s="4">
        <f>SUM(AF6:AF496)</f>
        <v>6009.2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31</v>
      </c>
      <c r="B6" s="11" t="s">
        <v>32</v>
      </c>
      <c r="C6" s="11">
        <v>74</v>
      </c>
      <c r="D6" s="11"/>
      <c r="E6" s="11">
        <v>31</v>
      </c>
      <c r="F6" s="11">
        <v>34</v>
      </c>
      <c r="G6" s="12">
        <v>0</v>
      </c>
      <c r="H6" s="11">
        <v>60</v>
      </c>
      <c r="I6" s="11"/>
      <c r="J6" s="11">
        <v>33</v>
      </c>
      <c r="K6" s="11">
        <f t="shared" ref="K6:K36" si="1">E6-J6</f>
        <v>-2</v>
      </c>
      <c r="L6" s="11"/>
      <c r="M6" s="11"/>
      <c r="N6" s="11">
        <v>0</v>
      </c>
      <c r="O6" s="11"/>
      <c r="P6" s="11">
        <f>E6/5</f>
        <v>6.2</v>
      </c>
      <c r="Q6" s="13">
        <v>0</v>
      </c>
      <c r="R6" s="13"/>
      <c r="S6" s="13"/>
      <c r="T6" s="13"/>
      <c r="U6" s="13">
        <v>70</v>
      </c>
      <c r="V6" s="11"/>
      <c r="W6" s="11">
        <f>(F6+N6+O6+Q6)/P6</f>
        <v>5.4838709677419351</v>
      </c>
      <c r="X6" s="11">
        <f>(F6+N6+O6)/P6</f>
        <v>5.4838709677419351</v>
      </c>
      <c r="Y6" s="11">
        <v>7.6</v>
      </c>
      <c r="Z6" s="11">
        <v>12.2</v>
      </c>
      <c r="AA6" s="11">
        <v>13.2</v>
      </c>
      <c r="AB6" s="11">
        <v>8.6</v>
      </c>
      <c r="AC6" s="11">
        <v>4.5999999999999996</v>
      </c>
      <c r="AD6" s="11" t="s">
        <v>127</v>
      </c>
      <c r="AE6" s="11">
        <f>S6*G6</f>
        <v>0</v>
      </c>
      <c r="AF6" s="1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164.39500000000001</v>
      </c>
      <c r="D7" s="1"/>
      <c r="E7" s="1">
        <v>103.711</v>
      </c>
      <c r="F7" s="1">
        <v>29.475999999999999</v>
      </c>
      <c r="G7" s="6">
        <v>1</v>
      </c>
      <c r="H7" s="1">
        <v>45</v>
      </c>
      <c r="I7" s="1"/>
      <c r="J7" s="1">
        <v>102.648</v>
      </c>
      <c r="K7" s="1">
        <f t="shared" si="1"/>
        <v>1.0630000000000024</v>
      </c>
      <c r="L7" s="1"/>
      <c r="M7" s="1"/>
      <c r="N7" s="1">
        <v>93</v>
      </c>
      <c r="O7" s="1"/>
      <c r="P7" s="1">
        <f t="shared" ref="P7:P67" si="2">E7/5</f>
        <v>20.7422</v>
      </c>
      <c r="Q7" s="5">
        <f>ROUND(13*P7-O7-N7-F7,0)</f>
        <v>147</v>
      </c>
      <c r="R7" s="5">
        <v>200</v>
      </c>
      <c r="S7" s="5">
        <f>R7-T7</f>
        <v>80</v>
      </c>
      <c r="T7" s="5">
        <v>120</v>
      </c>
      <c r="U7" s="5">
        <v>200</v>
      </c>
      <c r="V7" s="1"/>
      <c r="W7" s="1">
        <f>(F7+N7+O7+R7)/P7</f>
        <v>15.546856167619636</v>
      </c>
      <c r="X7" s="1">
        <f t="shared" ref="X7:X67" si="3">(F7+N7+O7)/P7</f>
        <v>5.904677420910029</v>
      </c>
      <c r="Y7" s="1">
        <v>19.8322</v>
      </c>
      <c r="Z7" s="1">
        <v>15.2904</v>
      </c>
      <c r="AA7" s="1">
        <v>20.527200000000001</v>
      </c>
      <c r="AB7" s="1">
        <v>20.657399999999999</v>
      </c>
      <c r="AC7" s="1">
        <v>12.9796</v>
      </c>
      <c r="AD7" s="1"/>
      <c r="AE7" s="1">
        <f t="shared" ref="AE7:AE70" si="4">S7*G7</f>
        <v>80</v>
      </c>
      <c r="AF7" s="1">
        <f t="shared" ref="AF7:AF70" si="5">T7*G7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401.99799999999999</v>
      </c>
      <c r="D8" s="1">
        <v>49.244999999999997</v>
      </c>
      <c r="E8" s="1">
        <v>270.15199999999999</v>
      </c>
      <c r="F8" s="1">
        <v>120.282</v>
      </c>
      <c r="G8" s="6">
        <v>1</v>
      </c>
      <c r="H8" s="1">
        <v>45</v>
      </c>
      <c r="I8" s="1"/>
      <c r="J8" s="1">
        <v>268.31200000000001</v>
      </c>
      <c r="K8" s="1">
        <f t="shared" si="1"/>
        <v>1.839999999999975</v>
      </c>
      <c r="L8" s="1"/>
      <c r="M8" s="1"/>
      <c r="N8" s="1">
        <v>0</v>
      </c>
      <c r="O8" s="1"/>
      <c r="P8" s="1">
        <f t="shared" si="2"/>
        <v>54.0304</v>
      </c>
      <c r="Q8" s="5">
        <f>ROUND(11*P8-O8-N8-F8,0)</f>
        <v>474</v>
      </c>
      <c r="R8" s="5">
        <v>600</v>
      </c>
      <c r="S8" s="5">
        <f t="shared" ref="S8:S14" si="6">R8-T8</f>
        <v>220</v>
      </c>
      <c r="T8" s="5">
        <v>380</v>
      </c>
      <c r="U8" s="5">
        <v>600</v>
      </c>
      <c r="V8" s="1"/>
      <c r="W8" s="1">
        <f t="shared" ref="W8:W14" si="7">(F8+N8+O8+R8)/P8</f>
        <v>13.331050667772217</v>
      </c>
      <c r="X8" s="1">
        <f t="shared" si="3"/>
        <v>2.2261911812609196</v>
      </c>
      <c r="Y8" s="1">
        <v>27.0808</v>
      </c>
      <c r="Z8" s="1">
        <v>44.694400000000002</v>
      </c>
      <c r="AA8" s="1">
        <v>72.012199999999993</v>
      </c>
      <c r="AB8" s="1">
        <v>11.7996</v>
      </c>
      <c r="AC8" s="1">
        <v>55.165599999999998</v>
      </c>
      <c r="AD8" s="1"/>
      <c r="AE8" s="1">
        <f t="shared" si="4"/>
        <v>220</v>
      </c>
      <c r="AF8" s="1">
        <f t="shared" si="5"/>
        <v>380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1688.0329999999999</v>
      </c>
      <c r="D9" s="1">
        <v>150.33000000000001</v>
      </c>
      <c r="E9" s="1">
        <v>1762.191</v>
      </c>
      <c r="F9" s="1">
        <v>-386.06799999999998</v>
      </c>
      <c r="G9" s="6">
        <v>1</v>
      </c>
      <c r="H9" s="1">
        <v>60</v>
      </c>
      <c r="I9" s="1"/>
      <c r="J9" s="1">
        <v>1725.002</v>
      </c>
      <c r="K9" s="1">
        <f t="shared" si="1"/>
        <v>37.189000000000078</v>
      </c>
      <c r="L9" s="1"/>
      <c r="M9" s="1"/>
      <c r="N9" s="1">
        <v>1350</v>
      </c>
      <c r="O9" s="1">
        <v>2200</v>
      </c>
      <c r="P9" s="1">
        <f t="shared" si="2"/>
        <v>352.43819999999999</v>
      </c>
      <c r="Q9" s="5">
        <f t="shared" ref="Q9:Q11" si="8">ROUND(13*P9-O9-N9-F9,0)</f>
        <v>1418</v>
      </c>
      <c r="R9" s="5">
        <v>3500</v>
      </c>
      <c r="S9" s="5">
        <f t="shared" si="6"/>
        <v>1300</v>
      </c>
      <c r="T9" s="5">
        <v>2200</v>
      </c>
      <c r="U9" s="5">
        <v>3500</v>
      </c>
      <c r="V9" s="1"/>
      <c r="W9" s="1">
        <f t="shared" si="7"/>
        <v>18.908086580853041</v>
      </c>
      <c r="X9" s="1">
        <f t="shared" si="3"/>
        <v>8.9772675039198351</v>
      </c>
      <c r="Y9" s="1">
        <v>479.81040000000002</v>
      </c>
      <c r="Z9" s="1">
        <v>435.22059999999999</v>
      </c>
      <c r="AA9" s="1">
        <v>495.39280000000002</v>
      </c>
      <c r="AB9" s="1">
        <v>393.92880000000002</v>
      </c>
      <c r="AC9" s="1">
        <v>413.90940000000001</v>
      </c>
      <c r="AD9" s="1" t="s">
        <v>39</v>
      </c>
      <c r="AE9" s="1">
        <f t="shared" si="4"/>
        <v>1300</v>
      </c>
      <c r="AF9" s="1">
        <f t="shared" si="5"/>
        <v>2200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261.33</v>
      </c>
      <c r="D10" s="1">
        <v>204.89</v>
      </c>
      <c r="E10" s="1">
        <v>177.31800000000001</v>
      </c>
      <c r="F10" s="1">
        <v>261.565</v>
      </c>
      <c r="G10" s="6">
        <v>1</v>
      </c>
      <c r="H10" s="1">
        <v>60</v>
      </c>
      <c r="I10" s="1"/>
      <c r="J10" s="1">
        <v>181.11099999999999</v>
      </c>
      <c r="K10" s="1">
        <f t="shared" si="1"/>
        <v>-3.7929999999999779</v>
      </c>
      <c r="L10" s="1"/>
      <c r="M10" s="1"/>
      <c r="N10" s="1">
        <v>23</v>
      </c>
      <c r="O10" s="1"/>
      <c r="P10" s="1">
        <f t="shared" si="2"/>
        <v>35.4636</v>
      </c>
      <c r="Q10" s="5">
        <f t="shared" si="8"/>
        <v>176</v>
      </c>
      <c r="R10" s="5">
        <v>200</v>
      </c>
      <c r="S10" s="5">
        <f t="shared" si="6"/>
        <v>80</v>
      </c>
      <c r="T10" s="5">
        <v>120</v>
      </c>
      <c r="U10" s="5">
        <v>200</v>
      </c>
      <c r="V10" s="1"/>
      <c r="W10" s="1">
        <f t="shared" si="7"/>
        <v>13.663728442684894</v>
      </c>
      <c r="X10" s="1">
        <f t="shared" si="3"/>
        <v>8.0241430650018604</v>
      </c>
      <c r="Y10" s="1">
        <v>37.272199999999998</v>
      </c>
      <c r="Z10" s="1">
        <v>42.003399999999999</v>
      </c>
      <c r="AA10" s="1">
        <v>46.1128</v>
      </c>
      <c r="AB10" s="1">
        <v>38.868600000000001</v>
      </c>
      <c r="AC10" s="1">
        <v>17.006399999999999</v>
      </c>
      <c r="AD10" s="1"/>
      <c r="AE10" s="1">
        <f t="shared" si="4"/>
        <v>80</v>
      </c>
      <c r="AF10" s="1">
        <f t="shared" si="5"/>
        <v>120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287.39600000000002</v>
      </c>
      <c r="D11" s="1">
        <v>203.93700000000001</v>
      </c>
      <c r="E11" s="1">
        <v>375.37700000000001</v>
      </c>
      <c r="F11" s="1">
        <v>29.856000000000002</v>
      </c>
      <c r="G11" s="6">
        <v>1</v>
      </c>
      <c r="H11" s="1">
        <v>60</v>
      </c>
      <c r="I11" s="1"/>
      <c r="J11" s="1">
        <v>360.75700000000001</v>
      </c>
      <c r="K11" s="1">
        <f t="shared" si="1"/>
        <v>14.620000000000005</v>
      </c>
      <c r="L11" s="1"/>
      <c r="M11" s="1"/>
      <c r="N11" s="1">
        <v>311</v>
      </c>
      <c r="O11" s="1">
        <v>400</v>
      </c>
      <c r="P11" s="1">
        <f t="shared" si="2"/>
        <v>75.075400000000002</v>
      </c>
      <c r="Q11" s="5">
        <f t="shared" si="8"/>
        <v>235</v>
      </c>
      <c r="R11" s="5">
        <v>300</v>
      </c>
      <c r="S11" s="5">
        <f t="shared" si="6"/>
        <v>100</v>
      </c>
      <c r="T11" s="5">
        <v>200</v>
      </c>
      <c r="U11" s="5">
        <v>300</v>
      </c>
      <c r="V11" s="1"/>
      <c r="W11" s="1">
        <f t="shared" si="7"/>
        <v>13.864141915993788</v>
      </c>
      <c r="X11" s="1">
        <f t="shared" si="3"/>
        <v>9.8681592106069367</v>
      </c>
      <c r="Y11" s="1">
        <v>92.199399999999997</v>
      </c>
      <c r="Z11" s="1">
        <v>79.56219999999999</v>
      </c>
      <c r="AA11" s="1">
        <v>98.072199999999995</v>
      </c>
      <c r="AB11" s="1">
        <v>85.659199999999998</v>
      </c>
      <c r="AC11" s="1">
        <v>48.448999999999998</v>
      </c>
      <c r="AD11" s="1" t="s">
        <v>42</v>
      </c>
      <c r="AE11" s="1">
        <f t="shared" si="4"/>
        <v>100</v>
      </c>
      <c r="AF11" s="1">
        <f t="shared" si="5"/>
        <v>200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32</v>
      </c>
      <c r="C12" s="1">
        <v>20</v>
      </c>
      <c r="D12" s="1">
        <v>72</v>
      </c>
      <c r="E12" s="1">
        <v>63</v>
      </c>
      <c r="F12" s="1">
        <v>9</v>
      </c>
      <c r="G12" s="6">
        <v>0.25</v>
      </c>
      <c r="H12" s="1">
        <v>120</v>
      </c>
      <c r="I12" s="1"/>
      <c r="J12" s="1">
        <v>71</v>
      </c>
      <c r="K12" s="1">
        <f t="shared" si="1"/>
        <v>-8</v>
      </c>
      <c r="L12" s="1"/>
      <c r="M12" s="1"/>
      <c r="N12" s="1">
        <v>173</v>
      </c>
      <c r="O12" s="1"/>
      <c r="P12" s="1">
        <f t="shared" si="2"/>
        <v>12.6</v>
      </c>
      <c r="Q12" s="5"/>
      <c r="R12" s="5">
        <f t="shared" ref="R12:R14" si="9">Q12</f>
        <v>0</v>
      </c>
      <c r="S12" s="5">
        <f t="shared" si="6"/>
        <v>0</v>
      </c>
      <c r="T12" s="5"/>
      <c r="U12" s="5"/>
      <c r="V12" s="1"/>
      <c r="W12" s="1">
        <f t="shared" si="7"/>
        <v>14.444444444444445</v>
      </c>
      <c r="X12" s="1">
        <f t="shared" si="3"/>
        <v>14.444444444444445</v>
      </c>
      <c r="Y12" s="1">
        <v>20.2</v>
      </c>
      <c r="Z12" s="1">
        <v>12.2</v>
      </c>
      <c r="AA12" s="1">
        <v>14.8</v>
      </c>
      <c r="AB12" s="1">
        <v>10</v>
      </c>
      <c r="AC12" s="1">
        <v>12.2</v>
      </c>
      <c r="AD12" s="1"/>
      <c r="AE12" s="1">
        <f t="shared" si="4"/>
        <v>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/>
      <c r="D13" s="1">
        <v>148.471</v>
      </c>
      <c r="E13" s="1">
        <v>45.06</v>
      </c>
      <c r="F13" s="1">
        <v>103.411</v>
      </c>
      <c r="G13" s="6">
        <v>1</v>
      </c>
      <c r="H13" s="1">
        <v>60</v>
      </c>
      <c r="I13" s="1"/>
      <c r="J13" s="1">
        <v>40.585000000000001</v>
      </c>
      <c r="K13" s="1">
        <f t="shared" si="1"/>
        <v>4.4750000000000014</v>
      </c>
      <c r="L13" s="1"/>
      <c r="M13" s="1"/>
      <c r="N13" s="1">
        <v>0</v>
      </c>
      <c r="O13" s="1"/>
      <c r="P13" s="1">
        <f t="shared" si="2"/>
        <v>9.0120000000000005</v>
      </c>
      <c r="Q13" s="5">
        <v>40</v>
      </c>
      <c r="R13" s="5">
        <f t="shared" si="9"/>
        <v>40</v>
      </c>
      <c r="S13" s="5">
        <f t="shared" si="6"/>
        <v>40</v>
      </c>
      <c r="T13" s="5"/>
      <c r="U13" s="5"/>
      <c r="V13" s="1"/>
      <c r="W13" s="1">
        <f t="shared" si="7"/>
        <v>15.913337771859743</v>
      </c>
      <c r="X13" s="1">
        <f t="shared" si="3"/>
        <v>11.474811362627607</v>
      </c>
      <c r="Y13" s="1">
        <v>0</v>
      </c>
      <c r="Z13" s="1">
        <v>11.7744</v>
      </c>
      <c r="AA13" s="1">
        <v>0</v>
      </c>
      <c r="AB13" s="1">
        <v>0</v>
      </c>
      <c r="AC13" s="1">
        <v>0</v>
      </c>
      <c r="AD13" s="1" t="s">
        <v>45</v>
      </c>
      <c r="AE13" s="1">
        <f t="shared" si="4"/>
        <v>40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35</v>
      </c>
      <c r="C14" s="1"/>
      <c r="D14" s="1">
        <v>295.91000000000003</v>
      </c>
      <c r="E14" s="1">
        <v>67.855000000000004</v>
      </c>
      <c r="F14" s="1">
        <v>228.05500000000001</v>
      </c>
      <c r="G14" s="6">
        <v>1</v>
      </c>
      <c r="H14" s="1">
        <v>60</v>
      </c>
      <c r="I14" s="1"/>
      <c r="J14" s="1">
        <v>59.9</v>
      </c>
      <c r="K14" s="1">
        <f t="shared" si="1"/>
        <v>7.9550000000000054</v>
      </c>
      <c r="L14" s="1"/>
      <c r="M14" s="1"/>
      <c r="N14" s="1">
        <v>0</v>
      </c>
      <c r="O14" s="1"/>
      <c r="P14" s="1">
        <f t="shared" si="2"/>
        <v>13.571000000000002</v>
      </c>
      <c r="Q14" s="15">
        <v>80</v>
      </c>
      <c r="R14" s="5">
        <f t="shared" si="9"/>
        <v>80</v>
      </c>
      <c r="S14" s="5">
        <f t="shared" si="6"/>
        <v>40</v>
      </c>
      <c r="T14" s="5">
        <v>40</v>
      </c>
      <c r="U14" s="5"/>
      <c r="V14" s="1"/>
      <c r="W14" s="1">
        <f t="shared" si="7"/>
        <v>22.699506300198951</v>
      </c>
      <c r="X14" s="1">
        <f t="shared" si="3"/>
        <v>16.804583302630608</v>
      </c>
      <c r="Y14" s="1">
        <v>17.1128</v>
      </c>
      <c r="Z14" s="1">
        <v>29.089600000000001</v>
      </c>
      <c r="AA14" s="1">
        <v>11.9018</v>
      </c>
      <c r="AB14" s="1">
        <v>12.964</v>
      </c>
      <c r="AC14" s="1">
        <v>15.7766</v>
      </c>
      <c r="AD14" s="1"/>
      <c r="AE14" s="1">
        <f t="shared" si="4"/>
        <v>40</v>
      </c>
      <c r="AF14" s="1">
        <f t="shared" si="5"/>
        <v>40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47</v>
      </c>
      <c r="B15" s="11" t="s">
        <v>35</v>
      </c>
      <c r="C15" s="11"/>
      <c r="D15" s="11">
        <v>103.08</v>
      </c>
      <c r="E15" s="11">
        <v>21.824000000000002</v>
      </c>
      <c r="F15" s="11">
        <v>81.256</v>
      </c>
      <c r="G15" s="12">
        <v>0</v>
      </c>
      <c r="H15" s="11">
        <v>60</v>
      </c>
      <c r="I15" s="11"/>
      <c r="J15" s="11">
        <v>19.2</v>
      </c>
      <c r="K15" s="11">
        <f t="shared" si="1"/>
        <v>2.6240000000000023</v>
      </c>
      <c r="L15" s="11"/>
      <c r="M15" s="11"/>
      <c r="N15" s="11">
        <v>0</v>
      </c>
      <c r="O15" s="11"/>
      <c r="P15" s="11">
        <f t="shared" si="2"/>
        <v>4.3648000000000007</v>
      </c>
      <c r="Q15" s="13"/>
      <c r="R15" s="13"/>
      <c r="S15" s="13"/>
      <c r="T15" s="13"/>
      <c r="U15" s="13"/>
      <c r="V15" s="11"/>
      <c r="W15" s="11">
        <f t="shared" ref="W15:W59" si="10">(F15+N15+O15+Q15)/P15</f>
        <v>18.616202346041053</v>
      </c>
      <c r="X15" s="11">
        <f t="shared" si="3"/>
        <v>18.616202346041053</v>
      </c>
      <c r="Y15" s="11">
        <v>0.39760000000000001</v>
      </c>
      <c r="Z15" s="11">
        <v>10.186199999999999</v>
      </c>
      <c r="AA15" s="11">
        <v>2.9106000000000001</v>
      </c>
      <c r="AB15" s="11">
        <v>0</v>
      </c>
      <c r="AC15" s="11">
        <v>8.7238000000000007</v>
      </c>
      <c r="AD15" s="11" t="s">
        <v>127</v>
      </c>
      <c r="AE15" s="11">
        <f t="shared" si="4"/>
        <v>0</v>
      </c>
      <c r="AF15" s="1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103.47199999999999</v>
      </c>
      <c r="D16" s="1">
        <v>1.0209999999999999</v>
      </c>
      <c r="E16" s="1">
        <v>67.959000000000003</v>
      </c>
      <c r="F16" s="1"/>
      <c r="G16" s="6">
        <v>1</v>
      </c>
      <c r="H16" s="1">
        <v>45</v>
      </c>
      <c r="I16" s="1"/>
      <c r="J16" s="1">
        <v>116.8</v>
      </c>
      <c r="K16" s="1">
        <f t="shared" si="1"/>
        <v>-48.840999999999994</v>
      </c>
      <c r="L16" s="1"/>
      <c r="M16" s="1"/>
      <c r="N16" s="1">
        <v>138</v>
      </c>
      <c r="O16" s="1">
        <v>180</v>
      </c>
      <c r="P16" s="1">
        <f t="shared" si="2"/>
        <v>13.591800000000001</v>
      </c>
      <c r="Q16" s="15">
        <v>80</v>
      </c>
      <c r="R16" s="5">
        <f t="shared" ref="R16:R20" si="11">Q16</f>
        <v>80</v>
      </c>
      <c r="S16" s="5">
        <f t="shared" ref="S16:S20" si="12">R16-T16</f>
        <v>40</v>
      </c>
      <c r="T16" s="5">
        <v>40</v>
      </c>
      <c r="U16" s="5"/>
      <c r="V16" s="1"/>
      <c r="W16" s="1">
        <f t="shared" ref="W16:W20" si="13">(F16+N16+O16+R16)/P16</f>
        <v>29.282361423799642</v>
      </c>
      <c r="X16" s="1">
        <f t="shared" si="3"/>
        <v>23.396459630071071</v>
      </c>
      <c r="Y16" s="1">
        <v>35.1402</v>
      </c>
      <c r="Z16" s="1">
        <v>17.811599999999999</v>
      </c>
      <c r="AA16" s="1">
        <v>37.254800000000003</v>
      </c>
      <c r="AB16" s="1">
        <v>13.834</v>
      </c>
      <c r="AC16" s="1">
        <v>27.6586</v>
      </c>
      <c r="AD16" s="1"/>
      <c r="AE16" s="1">
        <f t="shared" si="4"/>
        <v>40</v>
      </c>
      <c r="AF16" s="1">
        <f t="shared" si="5"/>
        <v>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32</v>
      </c>
      <c r="C17" s="1">
        <v>55</v>
      </c>
      <c r="D17" s="1">
        <v>18</v>
      </c>
      <c r="E17" s="1">
        <v>41</v>
      </c>
      <c r="F17" s="1"/>
      <c r="G17" s="6">
        <v>0.25</v>
      </c>
      <c r="H17" s="1">
        <v>120</v>
      </c>
      <c r="I17" s="1"/>
      <c r="J17" s="1">
        <v>46</v>
      </c>
      <c r="K17" s="1">
        <f t="shared" si="1"/>
        <v>-5</v>
      </c>
      <c r="L17" s="1"/>
      <c r="M17" s="1"/>
      <c r="N17" s="1">
        <v>122</v>
      </c>
      <c r="O17" s="1"/>
      <c r="P17" s="1">
        <f t="shared" si="2"/>
        <v>8.1999999999999993</v>
      </c>
      <c r="Q17" s="15">
        <v>30</v>
      </c>
      <c r="R17" s="5">
        <f t="shared" si="11"/>
        <v>30</v>
      </c>
      <c r="S17" s="5">
        <f t="shared" si="12"/>
        <v>30</v>
      </c>
      <c r="T17" s="5"/>
      <c r="U17" s="5"/>
      <c r="V17" s="1"/>
      <c r="W17" s="1">
        <f t="shared" si="13"/>
        <v>18.536585365853661</v>
      </c>
      <c r="X17" s="1">
        <f t="shared" si="3"/>
        <v>14.878048780487806</v>
      </c>
      <c r="Y17" s="1">
        <v>13.6</v>
      </c>
      <c r="Z17" s="1">
        <v>5.4</v>
      </c>
      <c r="AA17" s="1">
        <v>11.6</v>
      </c>
      <c r="AB17" s="1">
        <v>6.8</v>
      </c>
      <c r="AC17" s="1">
        <v>5.6</v>
      </c>
      <c r="AD17" s="1"/>
      <c r="AE17" s="1">
        <f t="shared" si="4"/>
        <v>7.5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35</v>
      </c>
      <c r="C18" s="1">
        <v>311.77100000000002</v>
      </c>
      <c r="D18" s="1">
        <v>50.034999999999997</v>
      </c>
      <c r="E18" s="1">
        <v>219.68700000000001</v>
      </c>
      <c r="F18" s="1">
        <v>90.935000000000002</v>
      </c>
      <c r="G18" s="6">
        <v>1</v>
      </c>
      <c r="H18" s="1">
        <v>45</v>
      </c>
      <c r="I18" s="1"/>
      <c r="J18" s="1">
        <v>193.816</v>
      </c>
      <c r="K18" s="1">
        <f t="shared" si="1"/>
        <v>25.871000000000009</v>
      </c>
      <c r="L18" s="1"/>
      <c r="M18" s="1"/>
      <c r="N18" s="1">
        <v>140</v>
      </c>
      <c r="O18" s="1"/>
      <c r="P18" s="1">
        <f t="shared" si="2"/>
        <v>43.937400000000004</v>
      </c>
      <c r="Q18" s="5">
        <f t="shared" ref="Q18:Q19" si="14">ROUND(13*P18-O18-N18-F18,0)</f>
        <v>340</v>
      </c>
      <c r="R18" s="5">
        <f t="shared" si="11"/>
        <v>340</v>
      </c>
      <c r="S18" s="5">
        <f t="shared" si="12"/>
        <v>140</v>
      </c>
      <c r="T18" s="5">
        <v>200</v>
      </c>
      <c r="U18" s="5"/>
      <c r="V18" s="1"/>
      <c r="W18" s="1">
        <f t="shared" si="13"/>
        <v>12.99428277503903</v>
      </c>
      <c r="X18" s="1">
        <f t="shared" si="3"/>
        <v>5.256000582647129</v>
      </c>
      <c r="Y18" s="1">
        <v>38.616</v>
      </c>
      <c r="Z18" s="1">
        <v>29.517199999999999</v>
      </c>
      <c r="AA18" s="1">
        <v>43.061799999999998</v>
      </c>
      <c r="AB18" s="1">
        <v>17.308</v>
      </c>
      <c r="AC18" s="1">
        <v>35.639200000000002</v>
      </c>
      <c r="AD18" s="1"/>
      <c r="AE18" s="1">
        <f t="shared" si="4"/>
        <v>140</v>
      </c>
      <c r="AF18" s="1">
        <f t="shared" si="5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32</v>
      </c>
      <c r="C19" s="1">
        <v>157</v>
      </c>
      <c r="D19" s="1">
        <v>200</v>
      </c>
      <c r="E19" s="1">
        <v>164</v>
      </c>
      <c r="F19" s="1">
        <v>168</v>
      </c>
      <c r="G19" s="6">
        <v>0.12</v>
      </c>
      <c r="H19" s="1">
        <v>120</v>
      </c>
      <c r="I19" s="1"/>
      <c r="J19" s="1">
        <v>166</v>
      </c>
      <c r="K19" s="1">
        <f t="shared" si="1"/>
        <v>-2</v>
      </c>
      <c r="L19" s="1"/>
      <c r="M19" s="1"/>
      <c r="N19" s="1">
        <v>50</v>
      </c>
      <c r="O19" s="1">
        <v>50</v>
      </c>
      <c r="P19" s="1">
        <f t="shared" si="2"/>
        <v>32.799999999999997</v>
      </c>
      <c r="Q19" s="5">
        <f t="shared" si="14"/>
        <v>158</v>
      </c>
      <c r="R19" s="5">
        <v>250</v>
      </c>
      <c r="S19" s="5">
        <f t="shared" si="12"/>
        <v>100</v>
      </c>
      <c r="T19" s="5">
        <v>150</v>
      </c>
      <c r="U19" s="5">
        <v>250</v>
      </c>
      <c r="V19" s="1"/>
      <c r="W19" s="1">
        <f t="shared" si="13"/>
        <v>15.79268292682927</v>
      </c>
      <c r="X19" s="1">
        <f t="shared" si="3"/>
        <v>8.1707317073170742</v>
      </c>
      <c r="Y19" s="1">
        <v>30.4</v>
      </c>
      <c r="Z19" s="1">
        <v>36.799999999999997</v>
      </c>
      <c r="AA19" s="1">
        <v>33.4</v>
      </c>
      <c r="AB19" s="1">
        <v>24</v>
      </c>
      <c r="AC19" s="1">
        <v>29.8</v>
      </c>
      <c r="AD19" s="1"/>
      <c r="AE19" s="1">
        <f t="shared" si="4"/>
        <v>12</v>
      </c>
      <c r="AF19" s="1">
        <f t="shared" si="5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32</v>
      </c>
      <c r="C20" s="1">
        <v>30</v>
      </c>
      <c r="D20" s="1">
        <v>120</v>
      </c>
      <c r="E20" s="1">
        <v>69</v>
      </c>
      <c r="F20" s="1">
        <v>65</v>
      </c>
      <c r="G20" s="6">
        <v>0.25</v>
      </c>
      <c r="H20" s="1">
        <v>120</v>
      </c>
      <c r="I20" s="1"/>
      <c r="J20" s="1">
        <v>87</v>
      </c>
      <c r="K20" s="1">
        <f t="shared" si="1"/>
        <v>-18</v>
      </c>
      <c r="L20" s="1"/>
      <c r="M20" s="1"/>
      <c r="N20" s="1">
        <v>90</v>
      </c>
      <c r="O20" s="1"/>
      <c r="P20" s="1">
        <f t="shared" si="2"/>
        <v>13.8</v>
      </c>
      <c r="Q20" s="5">
        <v>100</v>
      </c>
      <c r="R20" s="5">
        <f t="shared" si="11"/>
        <v>100</v>
      </c>
      <c r="S20" s="5">
        <f t="shared" si="12"/>
        <v>50</v>
      </c>
      <c r="T20" s="5">
        <v>50</v>
      </c>
      <c r="U20" s="5"/>
      <c r="V20" s="1"/>
      <c r="W20" s="1">
        <f t="shared" si="13"/>
        <v>18.478260869565215</v>
      </c>
      <c r="X20" s="1">
        <f t="shared" si="3"/>
        <v>11.231884057971014</v>
      </c>
      <c r="Y20" s="1">
        <v>16.8</v>
      </c>
      <c r="Z20" s="1">
        <v>15.2</v>
      </c>
      <c r="AA20" s="1">
        <v>14.6</v>
      </c>
      <c r="AB20" s="1">
        <v>9.4</v>
      </c>
      <c r="AC20" s="1">
        <v>12</v>
      </c>
      <c r="AD20" s="1"/>
      <c r="AE20" s="1">
        <f t="shared" si="4"/>
        <v>12.5</v>
      </c>
      <c r="AF20" s="1">
        <f t="shared" si="5"/>
        <v>12.5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53</v>
      </c>
      <c r="B21" s="11" t="s">
        <v>32</v>
      </c>
      <c r="C21" s="11">
        <v>32</v>
      </c>
      <c r="D21" s="11">
        <v>96</v>
      </c>
      <c r="E21" s="11">
        <v>45</v>
      </c>
      <c r="F21" s="11">
        <v>62</v>
      </c>
      <c r="G21" s="12">
        <v>0</v>
      </c>
      <c r="H21" s="11">
        <v>45</v>
      </c>
      <c r="I21" s="11"/>
      <c r="J21" s="11">
        <v>45</v>
      </c>
      <c r="K21" s="11">
        <f t="shared" si="1"/>
        <v>0</v>
      </c>
      <c r="L21" s="11"/>
      <c r="M21" s="11"/>
      <c r="N21" s="11">
        <v>40</v>
      </c>
      <c r="O21" s="11"/>
      <c r="P21" s="11">
        <f t="shared" si="2"/>
        <v>9</v>
      </c>
      <c r="Q21" s="13">
        <v>0</v>
      </c>
      <c r="R21" s="13"/>
      <c r="S21" s="13"/>
      <c r="T21" s="13"/>
      <c r="U21" s="13"/>
      <c r="V21" s="11"/>
      <c r="W21" s="11">
        <f t="shared" si="10"/>
        <v>11.333333333333334</v>
      </c>
      <c r="X21" s="11">
        <f t="shared" si="3"/>
        <v>11.333333333333334</v>
      </c>
      <c r="Y21" s="11">
        <v>9.4</v>
      </c>
      <c r="Z21" s="11">
        <v>11.2</v>
      </c>
      <c r="AA21" s="11">
        <v>8.6</v>
      </c>
      <c r="AB21" s="11">
        <v>10.4</v>
      </c>
      <c r="AC21" s="11">
        <v>7.8</v>
      </c>
      <c r="AD21" s="11" t="s">
        <v>127</v>
      </c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35</v>
      </c>
      <c r="C22" s="1">
        <v>10.247</v>
      </c>
      <c r="D22" s="1">
        <v>69.885000000000005</v>
      </c>
      <c r="E22" s="1">
        <v>57.521999999999998</v>
      </c>
      <c r="F22" s="1">
        <v>12.363</v>
      </c>
      <c r="G22" s="6">
        <v>1</v>
      </c>
      <c r="H22" s="1">
        <v>45</v>
      </c>
      <c r="I22" s="1"/>
      <c r="J22" s="1">
        <v>73</v>
      </c>
      <c r="K22" s="1">
        <f t="shared" si="1"/>
        <v>-15.478000000000002</v>
      </c>
      <c r="L22" s="1"/>
      <c r="M22" s="1"/>
      <c r="N22" s="1">
        <v>108</v>
      </c>
      <c r="O22" s="1">
        <v>130</v>
      </c>
      <c r="P22" s="1">
        <f t="shared" si="2"/>
        <v>11.5044</v>
      </c>
      <c r="Q22" s="5"/>
      <c r="R22" s="5">
        <f t="shared" ref="R22:R26" si="15">Q22</f>
        <v>0</v>
      </c>
      <c r="S22" s="5">
        <f t="shared" ref="S22:S26" si="16">R22-T22</f>
        <v>0</v>
      </c>
      <c r="T22" s="5"/>
      <c r="U22" s="5"/>
      <c r="V22" s="1"/>
      <c r="W22" s="1">
        <f t="shared" ref="W22:W26" si="17">(F22+N22+O22+R22)/P22</f>
        <v>21.762369180487465</v>
      </c>
      <c r="X22" s="1">
        <f t="shared" si="3"/>
        <v>21.762369180487465</v>
      </c>
      <c r="Y22" s="1">
        <v>26.509599999999999</v>
      </c>
      <c r="Z22" s="1">
        <v>13.839399999999999</v>
      </c>
      <c r="AA22" s="1">
        <v>2.0529999999999999</v>
      </c>
      <c r="AB22" s="1">
        <v>17.363199999999999</v>
      </c>
      <c r="AC22" s="1">
        <v>7.0703999999999994</v>
      </c>
      <c r="AD22" s="1"/>
      <c r="AE22" s="1">
        <f t="shared" si="4"/>
        <v>0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602.56600000000003</v>
      </c>
      <c r="D23" s="1">
        <v>498.86099999999999</v>
      </c>
      <c r="E23" s="1">
        <v>548.55999999999995</v>
      </c>
      <c r="F23" s="1">
        <v>379.173</v>
      </c>
      <c r="G23" s="6">
        <v>1</v>
      </c>
      <c r="H23" s="1">
        <v>60</v>
      </c>
      <c r="I23" s="1"/>
      <c r="J23" s="1">
        <v>519.20399999999995</v>
      </c>
      <c r="K23" s="1">
        <f t="shared" si="1"/>
        <v>29.355999999999995</v>
      </c>
      <c r="L23" s="1"/>
      <c r="M23" s="1"/>
      <c r="N23" s="1">
        <v>200</v>
      </c>
      <c r="O23" s="1">
        <v>250</v>
      </c>
      <c r="P23" s="1">
        <f t="shared" si="2"/>
        <v>109.71199999999999</v>
      </c>
      <c r="Q23" s="5">
        <v>800</v>
      </c>
      <c r="R23" s="5">
        <f t="shared" si="15"/>
        <v>800</v>
      </c>
      <c r="S23" s="5">
        <f t="shared" si="16"/>
        <v>250</v>
      </c>
      <c r="T23" s="5">
        <v>550</v>
      </c>
      <c r="U23" s="5"/>
      <c r="V23" s="1"/>
      <c r="W23" s="1">
        <f t="shared" si="17"/>
        <v>14.849542438384134</v>
      </c>
      <c r="X23" s="1">
        <f t="shared" si="3"/>
        <v>7.5577238588303928</v>
      </c>
      <c r="Y23" s="1">
        <v>94.135599999999997</v>
      </c>
      <c r="Z23" s="1">
        <v>99.989000000000004</v>
      </c>
      <c r="AA23" s="1">
        <v>129.2714</v>
      </c>
      <c r="AB23" s="1">
        <v>104.9752</v>
      </c>
      <c r="AC23" s="1">
        <v>52.529400000000003</v>
      </c>
      <c r="AD23" s="1"/>
      <c r="AE23" s="1">
        <f t="shared" si="4"/>
        <v>250</v>
      </c>
      <c r="AF23" s="1">
        <f t="shared" si="5"/>
        <v>550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5</v>
      </c>
      <c r="D24" s="1">
        <v>80</v>
      </c>
      <c r="E24" s="1">
        <v>27</v>
      </c>
      <c r="F24" s="1">
        <v>55</v>
      </c>
      <c r="G24" s="6">
        <v>0.22</v>
      </c>
      <c r="H24" s="1">
        <v>120</v>
      </c>
      <c r="I24" s="1"/>
      <c r="J24" s="1">
        <v>32</v>
      </c>
      <c r="K24" s="1">
        <f t="shared" si="1"/>
        <v>-5</v>
      </c>
      <c r="L24" s="1"/>
      <c r="M24" s="1"/>
      <c r="N24" s="1">
        <v>50</v>
      </c>
      <c r="O24" s="1">
        <v>70</v>
      </c>
      <c r="P24" s="1">
        <f t="shared" si="2"/>
        <v>5.4</v>
      </c>
      <c r="Q24" s="5"/>
      <c r="R24" s="5">
        <f t="shared" si="15"/>
        <v>0</v>
      </c>
      <c r="S24" s="5">
        <f t="shared" si="16"/>
        <v>0</v>
      </c>
      <c r="T24" s="5"/>
      <c r="U24" s="5"/>
      <c r="V24" s="1"/>
      <c r="W24" s="1">
        <f t="shared" si="17"/>
        <v>32.407407407407405</v>
      </c>
      <c r="X24" s="1">
        <f t="shared" si="3"/>
        <v>32.407407407407405</v>
      </c>
      <c r="Y24" s="1">
        <v>13.8</v>
      </c>
      <c r="Z24" s="1">
        <v>0</v>
      </c>
      <c r="AA24" s="1">
        <v>4</v>
      </c>
      <c r="AB24" s="1">
        <v>0</v>
      </c>
      <c r="AC24" s="1">
        <v>0</v>
      </c>
      <c r="AD24" s="1" t="s">
        <v>45</v>
      </c>
      <c r="AE24" s="1">
        <f t="shared" si="4"/>
        <v>0</v>
      </c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354</v>
      </c>
      <c r="D25" s="1">
        <v>96</v>
      </c>
      <c r="E25" s="1">
        <v>46</v>
      </c>
      <c r="F25" s="1">
        <v>390</v>
      </c>
      <c r="G25" s="6">
        <v>0.4</v>
      </c>
      <c r="H25" s="1">
        <v>60</v>
      </c>
      <c r="I25" s="1"/>
      <c r="J25" s="1">
        <v>46</v>
      </c>
      <c r="K25" s="1">
        <f t="shared" si="1"/>
        <v>0</v>
      </c>
      <c r="L25" s="1"/>
      <c r="M25" s="1"/>
      <c r="N25" s="1">
        <v>0</v>
      </c>
      <c r="O25" s="1"/>
      <c r="P25" s="1">
        <f t="shared" si="2"/>
        <v>9.1999999999999993</v>
      </c>
      <c r="Q25" s="5"/>
      <c r="R25" s="5">
        <f t="shared" si="15"/>
        <v>0</v>
      </c>
      <c r="S25" s="5">
        <f t="shared" si="16"/>
        <v>0</v>
      </c>
      <c r="T25" s="5"/>
      <c r="U25" s="5"/>
      <c r="V25" s="1"/>
      <c r="W25" s="1">
        <f t="shared" si="17"/>
        <v>42.391304347826093</v>
      </c>
      <c r="X25" s="1">
        <f t="shared" si="3"/>
        <v>42.391304347826093</v>
      </c>
      <c r="Y25" s="1">
        <v>7.4</v>
      </c>
      <c r="Z25" s="1">
        <v>7.6926000000000014</v>
      </c>
      <c r="AA25" s="1">
        <v>26.742799999999999</v>
      </c>
      <c r="AB25" s="1">
        <v>0</v>
      </c>
      <c r="AC25" s="1">
        <v>0</v>
      </c>
      <c r="AD25" s="16" t="s">
        <v>119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531.63499999999999</v>
      </c>
      <c r="D26" s="1">
        <v>102.532</v>
      </c>
      <c r="E26" s="1">
        <v>173.03700000000001</v>
      </c>
      <c r="F26" s="1">
        <v>427.303</v>
      </c>
      <c r="G26" s="6">
        <v>1</v>
      </c>
      <c r="H26" s="1">
        <v>60</v>
      </c>
      <c r="I26" s="1"/>
      <c r="J26" s="1">
        <v>164.709</v>
      </c>
      <c r="K26" s="1">
        <f t="shared" si="1"/>
        <v>8.328000000000003</v>
      </c>
      <c r="L26" s="1"/>
      <c r="M26" s="1"/>
      <c r="N26" s="1">
        <v>93</v>
      </c>
      <c r="O26" s="1"/>
      <c r="P26" s="1">
        <f t="shared" si="2"/>
        <v>34.607399999999998</v>
      </c>
      <c r="Q26" s="5"/>
      <c r="R26" s="5">
        <f t="shared" si="15"/>
        <v>0</v>
      </c>
      <c r="S26" s="5">
        <f t="shared" si="16"/>
        <v>0</v>
      </c>
      <c r="T26" s="5"/>
      <c r="U26" s="5"/>
      <c r="V26" s="1"/>
      <c r="W26" s="1">
        <f t="shared" si="17"/>
        <v>15.034443500523011</v>
      </c>
      <c r="X26" s="1">
        <f t="shared" si="3"/>
        <v>15.034443500523011</v>
      </c>
      <c r="Y26" s="1">
        <v>55.704799999999999</v>
      </c>
      <c r="Z26" s="1">
        <v>64.845200000000006</v>
      </c>
      <c r="AA26" s="1">
        <v>87.007199999999997</v>
      </c>
      <c r="AB26" s="1">
        <v>0</v>
      </c>
      <c r="AC26" s="1">
        <v>0</v>
      </c>
      <c r="AD26" s="1" t="s">
        <v>45</v>
      </c>
      <c r="AE26" s="1">
        <f t="shared" si="4"/>
        <v>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59</v>
      </c>
      <c r="B27" s="11" t="s">
        <v>35</v>
      </c>
      <c r="C27" s="11">
        <v>27.664000000000001</v>
      </c>
      <c r="D27" s="11"/>
      <c r="E27" s="14">
        <f>7.39+E79</f>
        <v>10.07</v>
      </c>
      <c r="F27" s="14">
        <f>20.274+F79</f>
        <v>40.786000000000001</v>
      </c>
      <c r="G27" s="12">
        <v>0</v>
      </c>
      <c r="H27" s="11">
        <v>60</v>
      </c>
      <c r="I27" s="11"/>
      <c r="J27" s="11">
        <v>10.4</v>
      </c>
      <c r="K27" s="11">
        <f t="shared" si="1"/>
        <v>-0.33000000000000007</v>
      </c>
      <c r="L27" s="11"/>
      <c r="M27" s="11"/>
      <c r="N27" s="11"/>
      <c r="O27" s="11"/>
      <c r="P27" s="11">
        <f t="shared" si="2"/>
        <v>2.0140000000000002</v>
      </c>
      <c r="Q27" s="13"/>
      <c r="R27" s="13"/>
      <c r="S27" s="13"/>
      <c r="T27" s="13"/>
      <c r="U27" s="13"/>
      <c r="V27" s="11"/>
      <c r="W27" s="11">
        <f t="shared" si="10"/>
        <v>20.251241310824227</v>
      </c>
      <c r="X27" s="11">
        <f t="shared" si="3"/>
        <v>20.251241310824227</v>
      </c>
      <c r="Y27" s="11">
        <v>1.611</v>
      </c>
      <c r="Z27" s="11">
        <v>2.9815999999999998</v>
      </c>
      <c r="AA27" s="11">
        <v>7.4548000000000014</v>
      </c>
      <c r="AB27" s="11">
        <v>3.3936000000000002</v>
      </c>
      <c r="AC27" s="11">
        <v>1.5134000000000001</v>
      </c>
      <c r="AD27" s="11" t="s">
        <v>60</v>
      </c>
      <c r="AE27" s="11">
        <f t="shared" si="4"/>
        <v>0</v>
      </c>
      <c r="AF27" s="1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61</v>
      </c>
      <c r="B28" s="11" t="s">
        <v>32</v>
      </c>
      <c r="C28" s="11">
        <v>257</v>
      </c>
      <c r="D28" s="11"/>
      <c r="E28" s="11">
        <v>40</v>
      </c>
      <c r="F28" s="11">
        <v>196</v>
      </c>
      <c r="G28" s="12">
        <v>0</v>
      </c>
      <c r="H28" s="11">
        <v>45</v>
      </c>
      <c r="I28" s="11"/>
      <c r="J28" s="11">
        <v>45</v>
      </c>
      <c r="K28" s="11">
        <f t="shared" si="1"/>
        <v>-5</v>
      </c>
      <c r="L28" s="11"/>
      <c r="M28" s="11"/>
      <c r="N28" s="11">
        <v>0</v>
      </c>
      <c r="O28" s="11"/>
      <c r="P28" s="11">
        <f t="shared" si="2"/>
        <v>8</v>
      </c>
      <c r="Q28" s="13"/>
      <c r="R28" s="13"/>
      <c r="S28" s="13"/>
      <c r="T28" s="13"/>
      <c r="U28" s="13"/>
      <c r="V28" s="11"/>
      <c r="W28" s="11">
        <f t="shared" si="10"/>
        <v>24.5</v>
      </c>
      <c r="X28" s="11">
        <f t="shared" si="3"/>
        <v>24.5</v>
      </c>
      <c r="Y28" s="11">
        <v>13.6</v>
      </c>
      <c r="Z28" s="11">
        <v>13.6</v>
      </c>
      <c r="AA28" s="11">
        <v>4.8</v>
      </c>
      <c r="AB28" s="11">
        <v>26</v>
      </c>
      <c r="AC28" s="11">
        <v>10</v>
      </c>
      <c r="AD28" s="11" t="s">
        <v>127</v>
      </c>
      <c r="AE28" s="11">
        <f t="shared" si="4"/>
        <v>0</v>
      </c>
      <c r="AF28" s="1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35</v>
      </c>
      <c r="C29" s="1">
        <v>692.57500000000005</v>
      </c>
      <c r="D29" s="1">
        <v>195.89099999999999</v>
      </c>
      <c r="E29" s="14">
        <f>147.827+E82</f>
        <v>474.38</v>
      </c>
      <c r="F29" s="14">
        <f>318.926+F82</f>
        <v>555.86500000000001</v>
      </c>
      <c r="G29" s="6">
        <v>1</v>
      </c>
      <c r="H29" s="1">
        <v>45</v>
      </c>
      <c r="I29" s="1"/>
      <c r="J29" s="1">
        <v>140.18100000000001</v>
      </c>
      <c r="K29" s="1">
        <f t="shared" si="1"/>
        <v>334.19899999999996</v>
      </c>
      <c r="L29" s="1"/>
      <c r="M29" s="1"/>
      <c r="N29" s="1">
        <v>300</v>
      </c>
      <c r="O29" s="1">
        <v>450</v>
      </c>
      <c r="P29" s="1">
        <f t="shared" si="2"/>
        <v>94.876000000000005</v>
      </c>
      <c r="Q29" s="5"/>
      <c r="R29" s="5">
        <v>200</v>
      </c>
      <c r="S29" s="5">
        <f t="shared" ref="S29:S31" si="18">R29-T29</f>
        <v>90</v>
      </c>
      <c r="T29" s="5">
        <v>110</v>
      </c>
      <c r="U29" s="5">
        <v>200</v>
      </c>
      <c r="V29" s="1"/>
      <c r="W29" s="1">
        <f t="shared" ref="W29:W31" si="19">(F29+N29+O29+R29)/P29</f>
        <v>15.871927568615877</v>
      </c>
      <c r="X29" s="1">
        <f t="shared" si="3"/>
        <v>13.763912896833761</v>
      </c>
      <c r="Y29" s="1">
        <v>138.27379999999999</v>
      </c>
      <c r="Z29" s="1">
        <v>118.66840000000001</v>
      </c>
      <c r="AA29" s="1">
        <v>152.53280000000001</v>
      </c>
      <c r="AB29" s="1">
        <v>124.42659999999999</v>
      </c>
      <c r="AC29" s="1">
        <v>90.866799999999998</v>
      </c>
      <c r="AD29" s="1"/>
      <c r="AE29" s="1">
        <f t="shared" si="4"/>
        <v>90</v>
      </c>
      <c r="AF29" s="1">
        <f t="shared" si="5"/>
        <v>110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35</v>
      </c>
      <c r="C30" s="1"/>
      <c r="D30" s="1">
        <v>937.47299999999996</v>
      </c>
      <c r="E30" s="1">
        <v>235.23400000000001</v>
      </c>
      <c r="F30" s="1">
        <v>702.23900000000003</v>
      </c>
      <c r="G30" s="6">
        <v>1</v>
      </c>
      <c r="H30" s="1">
        <v>45</v>
      </c>
      <c r="I30" s="1"/>
      <c r="J30" s="1">
        <v>233.749</v>
      </c>
      <c r="K30" s="1">
        <f t="shared" si="1"/>
        <v>1.4850000000000136</v>
      </c>
      <c r="L30" s="1"/>
      <c r="M30" s="1"/>
      <c r="N30" s="1">
        <v>0</v>
      </c>
      <c r="O30" s="1"/>
      <c r="P30" s="1">
        <f t="shared" si="2"/>
        <v>47.046800000000005</v>
      </c>
      <c r="Q30" s="15">
        <v>100</v>
      </c>
      <c r="R30" s="5">
        <f t="shared" ref="R30:R31" si="20">Q30</f>
        <v>100</v>
      </c>
      <c r="S30" s="5">
        <f t="shared" si="18"/>
        <v>50</v>
      </c>
      <c r="T30" s="5">
        <v>50</v>
      </c>
      <c r="U30" s="5"/>
      <c r="V30" s="1"/>
      <c r="W30" s="1">
        <f t="shared" si="19"/>
        <v>17.051935519525237</v>
      </c>
      <c r="X30" s="1">
        <f t="shared" si="3"/>
        <v>14.926392443269254</v>
      </c>
      <c r="Y30" s="1">
        <v>49.542400000000001</v>
      </c>
      <c r="Z30" s="1">
        <v>79.522599999999997</v>
      </c>
      <c r="AA30" s="1">
        <v>24.248200000000001</v>
      </c>
      <c r="AB30" s="1">
        <v>39.141599999999997</v>
      </c>
      <c r="AC30" s="1">
        <v>14.528</v>
      </c>
      <c r="AD30" s="1"/>
      <c r="AE30" s="1">
        <f t="shared" si="4"/>
        <v>50</v>
      </c>
      <c r="AF30" s="1">
        <f t="shared" si="5"/>
        <v>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32</v>
      </c>
      <c r="C31" s="1">
        <v>191</v>
      </c>
      <c r="D31" s="1"/>
      <c r="E31" s="1">
        <v>101</v>
      </c>
      <c r="F31" s="1">
        <v>79</v>
      </c>
      <c r="G31" s="6">
        <v>0.36</v>
      </c>
      <c r="H31" s="1">
        <v>45</v>
      </c>
      <c r="I31" s="1"/>
      <c r="J31" s="1">
        <v>103</v>
      </c>
      <c r="K31" s="1">
        <f t="shared" si="1"/>
        <v>-2</v>
      </c>
      <c r="L31" s="1"/>
      <c r="M31" s="1"/>
      <c r="N31" s="1">
        <v>42</v>
      </c>
      <c r="O31" s="1">
        <v>50</v>
      </c>
      <c r="P31" s="1">
        <f t="shared" si="2"/>
        <v>20.2</v>
      </c>
      <c r="Q31" s="5">
        <v>120</v>
      </c>
      <c r="R31" s="5">
        <f t="shared" si="20"/>
        <v>120</v>
      </c>
      <c r="S31" s="5">
        <f t="shared" si="18"/>
        <v>50</v>
      </c>
      <c r="T31" s="5">
        <v>70</v>
      </c>
      <c r="U31" s="5"/>
      <c r="V31" s="1"/>
      <c r="W31" s="1">
        <f t="shared" si="19"/>
        <v>14.405940594059407</v>
      </c>
      <c r="X31" s="1">
        <f t="shared" si="3"/>
        <v>8.4653465346534649</v>
      </c>
      <c r="Y31" s="1">
        <v>21.8</v>
      </c>
      <c r="Z31" s="1">
        <v>17</v>
      </c>
      <c r="AA31" s="1">
        <v>33.6</v>
      </c>
      <c r="AB31" s="1">
        <v>18.8</v>
      </c>
      <c r="AC31" s="1">
        <v>22</v>
      </c>
      <c r="AD31" s="1"/>
      <c r="AE31" s="1">
        <f t="shared" si="4"/>
        <v>18</v>
      </c>
      <c r="AF31" s="1">
        <f t="shared" si="5"/>
        <v>25.2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65</v>
      </c>
      <c r="B32" s="11" t="s">
        <v>32</v>
      </c>
      <c r="C32" s="11">
        <v>65</v>
      </c>
      <c r="D32" s="11"/>
      <c r="E32" s="11">
        <v>14</v>
      </c>
      <c r="F32" s="11">
        <v>50</v>
      </c>
      <c r="G32" s="12">
        <v>0</v>
      </c>
      <c r="H32" s="11">
        <v>45</v>
      </c>
      <c r="I32" s="11"/>
      <c r="J32" s="11">
        <v>19</v>
      </c>
      <c r="K32" s="11">
        <f t="shared" si="1"/>
        <v>-5</v>
      </c>
      <c r="L32" s="11"/>
      <c r="M32" s="11"/>
      <c r="N32" s="11">
        <v>18</v>
      </c>
      <c r="O32" s="11"/>
      <c r="P32" s="11">
        <f t="shared" si="2"/>
        <v>2.8</v>
      </c>
      <c r="Q32" s="13"/>
      <c r="R32" s="13"/>
      <c r="S32" s="13"/>
      <c r="T32" s="13"/>
      <c r="U32" s="13"/>
      <c r="V32" s="11"/>
      <c r="W32" s="11">
        <f t="shared" si="10"/>
        <v>24.285714285714288</v>
      </c>
      <c r="X32" s="11">
        <f t="shared" si="3"/>
        <v>24.285714285714288</v>
      </c>
      <c r="Y32" s="11">
        <v>6.4</v>
      </c>
      <c r="Z32" s="11">
        <v>3</v>
      </c>
      <c r="AA32" s="11">
        <v>2.6</v>
      </c>
      <c r="AB32" s="11">
        <v>6</v>
      </c>
      <c r="AC32" s="11">
        <v>1.6</v>
      </c>
      <c r="AD32" s="11" t="s">
        <v>127</v>
      </c>
      <c r="AE32" s="11">
        <f t="shared" si="4"/>
        <v>0</v>
      </c>
      <c r="AF32" s="1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140.94</v>
      </c>
      <c r="D33" s="1">
        <v>101.48399999999999</v>
      </c>
      <c r="E33" s="1">
        <v>203.86600000000001</v>
      </c>
      <c r="F33" s="1">
        <v>1.4999999999999999E-2</v>
      </c>
      <c r="G33" s="6">
        <v>1</v>
      </c>
      <c r="H33" s="1">
        <v>60</v>
      </c>
      <c r="I33" s="1"/>
      <c r="J33" s="1">
        <v>227.05500000000001</v>
      </c>
      <c r="K33" s="1">
        <f t="shared" si="1"/>
        <v>-23.188999999999993</v>
      </c>
      <c r="L33" s="1"/>
      <c r="M33" s="1"/>
      <c r="N33" s="1">
        <v>100</v>
      </c>
      <c r="O33" s="1">
        <v>200</v>
      </c>
      <c r="P33" s="1">
        <f t="shared" si="2"/>
        <v>40.773200000000003</v>
      </c>
      <c r="Q33" s="5">
        <f t="shared" ref="Q33:Q35" si="21">ROUND(13*P33-O33-N33-F33,0)</f>
        <v>230</v>
      </c>
      <c r="R33" s="5">
        <v>300</v>
      </c>
      <c r="S33" s="5">
        <f t="shared" ref="S33:S39" si="22">R33-T33</f>
        <v>100</v>
      </c>
      <c r="T33" s="5">
        <v>200</v>
      </c>
      <c r="U33" s="5">
        <v>300</v>
      </c>
      <c r="V33" s="1"/>
      <c r="W33" s="1">
        <f t="shared" ref="W33:W39" si="23">(F33+N33+O33+R33)/P33</f>
        <v>14.715916337201886</v>
      </c>
      <c r="X33" s="1">
        <f t="shared" si="3"/>
        <v>7.358142112956549</v>
      </c>
      <c r="Y33" s="1">
        <v>32.802</v>
      </c>
      <c r="Z33" s="1">
        <v>2.3654000000000002</v>
      </c>
      <c r="AA33" s="1">
        <v>26.114599999999999</v>
      </c>
      <c r="AB33" s="1">
        <v>34.8748</v>
      </c>
      <c r="AC33" s="1">
        <v>22.4068</v>
      </c>
      <c r="AD33" s="1" t="s">
        <v>42</v>
      </c>
      <c r="AE33" s="1">
        <f t="shared" si="4"/>
        <v>100</v>
      </c>
      <c r="AF33" s="1">
        <f t="shared" si="5"/>
        <v>200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32</v>
      </c>
      <c r="C34" s="1">
        <v>100</v>
      </c>
      <c r="D34" s="1">
        <v>264</v>
      </c>
      <c r="E34" s="1">
        <v>116</v>
      </c>
      <c r="F34" s="1">
        <v>212</v>
      </c>
      <c r="G34" s="6">
        <v>0.3</v>
      </c>
      <c r="H34" s="1">
        <v>45</v>
      </c>
      <c r="I34" s="1"/>
      <c r="J34" s="1">
        <v>125</v>
      </c>
      <c r="K34" s="1">
        <f t="shared" si="1"/>
        <v>-9</v>
      </c>
      <c r="L34" s="1"/>
      <c r="M34" s="1"/>
      <c r="N34" s="1">
        <v>0</v>
      </c>
      <c r="O34" s="1"/>
      <c r="P34" s="1">
        <f t="shared" si="2"/>
        <v>23.2</v>
      </c>
      <c r="Q34" s="5">
        <v>120</v>
      </c>
      <c r="R34" s="5">
        <f t="shared" ref="R34:R39" si="24">Q34</f>
        <v>120</v>
      </c>
      <c r="S34" s="5">
        <f t="shared" si="22"/>
        <v>50</v>
      </c>
      <c r="T34" s="5">
        <v>70</v>
      </c>
      <c r="U34" s="5"/>
      <c r="V34" s="1"/>
      <c r="W34" s="1">
        <f t="shared" si="23"/>
        <v>14.310344827586208</v>
      </c>
      <c r="X34" s="1">
        <f t="shared" si="3"/>
        <v>9.1379310344827598</v>
      </c>
      <c r="Y34" s="1">
        <v>23.4</v>
      </c>
      <c r="Z34" s="1">
        <v>38.200000000000003</v>
      </c>
      <c r="AA34" s="1">
        <v>31</v>
      </c>
      <c r="AB34" s="1">
        <v>18.2</v>
      </c>
      <c r="AC34" s="1">
        <v>31.8</v>
      </c>
      <c r="AD34" s="1"/>
      <c r="AE34" s="1">
        <f t="shared" si="4"/>
        <v>15</v>
      </c>
      <c r="AF34" s="1">
        <f t="shared" si="5"/>
        <v>21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>
        <v>162</v>
      </c>
      <c r="D35" s="1">
        <v>60</v>
      </c>
      <c r="E35" s="1">
        <v>79</v>
      </c>
      <c r="F35" s="1">
        <v>121</v>
      </c>
      <c r="G35" s="6">
        <v>0.27</v>
      </c>
      <c r="H35" s="1">
        <v>45</v>
      </c>
      <c r="I35" s="1"/>
      <c r="J35" s="1">
        <v>86</v>
      </c>
      <c r="K35" s="1">
        <f t="shared" si="1"/>
        <v>-7</v>
      </c>
      <c r="L35" s="1"/>
      <c r="M35" s="1"/>
      <c r="N35" s="1">
        <v>30</v>
      </c>
      <c r="O35" s="1"/>
      <c r="P35" s="1">
        <f t="shared" si="2"/>
        <v>15.8</v>
      </c>
      <c r="Q35" s="5">
        <f t="shared" si="21"/>
        <v>54</v>
      </c>
      <c r="R35" s="5">
        <v>90</v>
      </c>
      <c r="S35" s="5">
        <f t="shared" si="22"/>
        <v>40</v>
      </c>
      <c r="T35" s="5">
        <v>50</v>
      </c>
      <c r="U35" s="5">
        <v>100</v>
      </c>
      <c r="V35" s="1"/>
      <c r="W35" s="1">
        <f t="shared" si="23"/>
        <v>15.253164556962025</v>
      </c>
      <c r="X35" s="1">
        <f t="shared" si="3"/>
        <v>9.5569620253164551</v>
      </c>
      <c r="Y35" s="1">
        <v>13.4</v>
      </c>
      <c r="Z35" s="1">
        <v>17.600000000000001</v>
      </c>
      <c r="AA35" s="1">
        <v>23</v>
      </c>
      <c r="AB35" s="1">
        <v>15.8</v>
      </c>
      <c r="AC35" s="1">
        <v>14.6</v>
      </c>
      <c r="AD35" s="1"/>
      <c r="AE35" s="1">
        <f t="shared" si="4"/>
        <v>10.8</v>
      </c>
      <c r="AF35" s="1">
        <f t="shared" si="5"/>
        <v>13.5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916.05600000000004</v>
      </c>
      <c r="D36" s="1"/>
      <c r="E36" s="1">
        <v>488.52699999999999</v>
      </c>
      <c r="F36" s="1">
        <v>356.66300000000001</v>
      </c>
      <c r="G36" s="6">
        <v>1</v>
      </c>
      <c r="H36" s="1">
        <v>45</v>
      </c>
      <c r="I36" s="1"/>
      <c r="J36" s="1">
        <v>442.23599999999999</v>
      </c>
      <c r="K36" s="1">
        <f t="shared" si="1"/>
        <v>46.290999999999997</v>
      </c>
      <c r="L36" s="1"/>
      <c r="M36" s="1"/>
      <c r="N36" s="1">
        <v>70</v>
      </c>
      <c r="O36" s="1">
        <v>80</v>
      </c>
      <c r="P36" s="1">
        <f t="shared" si="2"/>
        <v>97.705399999999997</v>
      </c>
      <c r="Q36" s="5">
        <v>900</v>
      </c>
      <c r="R36" s="5">
        <f t="shared" si="24"/>
        <v>900</v>
      </c>
      <c r="S36" s="5">
        <f t="shared" si="22"/>
        <v>350</v>
      </c>
      <c r="T36" s="5">
        <v>550</v>
      </c>
      <c r="U36" s="5"/>
      <c r="V36" s="1"/>
      <c r="W36" s="1">
        <f t="shared" si="23"/>
        <v>14.396983175955475</v>
      </c>
      <c r="X36" s="1">
        <f t="shared" si="3"/>
        <v>5.1856192185897605</v>
      </c>
      <c r="Y36" s="1">
        <v>68.824399999999997</v>
      </c>
      <c r="Z36" s="1">
        <v>84.78</v>
      </c>
      <c r="AA36" s="1">
        <v>99.841399999999993</v>
      </c>
      <c r="AB36" s="1">
        <v>90.977400000000003</v>
      </c>
      <c r="AC36" s="1">
        <v>72.837999999999994</v>
      </c>
      <c r="AD36" s="1"/>
      <c r="AE36" s="1">
        <f t="shared" si="4"/>
        <v>350</v>
      </c>
      <c r="AF36" s="1">
        <f t="shared" si="5"/>
        <v>550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35</v>
      </c>
      <c r="C37" s="1">
        <v>13.997999999999999</v>
      </c>
      <c r="D37" s="1">
        <v>102.377</v>
      </c>
      <c r="E37" s="1">
        <v>48.116999999999997</v>
      </c>
      <c r="F37" s="1">
        <v>57.281999999999996</v>
      </c>
      <c r="G37" s="6">
        <v>1</v>
      </c>
      <c r="H37" s="1">
        <v>45</v>
      </c>
      <c r="I37" s="1"/>
      <c r="J37" s="1">
        <v>51.015000000000001</v>
      </c>
      <c r="K37" s="1">
        <f t="shared" ref="K37:K66" si="25">E37-J37</f>
        <v>-2.8980000000000032</v>
      </c>
      <c r="L37" s="1"/>
      <c r="M37" s="1"/>
      <c r="N37" s="1">
        <v>69</v>
      </c>
      <c r="O37" s="1">
        <v>70</v>
      </c>
      <c r="P37" s="1">
        <f t="shared" si="2"/>
        <v>9.6234000000000002</v>
      </c>
      <c r="Q37" s="5"/>
      <c r="R37" s="5">
        <f t="shared" si="24"/>
        <v>0</v>
      </c>
      <c r="S37" s="5">
        <f t="shared" si="22"/>
        <v>0</v>
      </c>
      <c r="T37" s="5"/>
      <c r="U37" s="5"/>
      <c r="V37" s="1"/>
      <c r="W37" s="1">
        <f t="shared" si="23"/>
        <v>20.396325622960699</v>
      </c>
      <c r="X37" s="1">
        <f t="shared" si="3"/>
        <v>20.396325622960699</v>
      </c>
      <c r="Y37" s="1">
        <v>19.427600000000002</v>
      </c>
      <c r="Z37" s="1">
        <v>14.0596</v>
      </c>
      <c r="AA37" s="1">
        <v>14.105600000000001</v>
      </c>
      <c r="AB37" s="1">
        <v>15.643000000000001</v>
      </c>
      <c r="AC37" s="1">
        <v>7.9212000000000007</v>
      </c>
      <c r="AD37" s="1"/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303</v>
      </c>
      <c r="D38" s="1">
        <v>128</v>
      </c>
      <c r="E38" s="1">
        <v>282</v>
      </c>
      <c r="F38" s="1">
        <v>56</v>
      </c>
      <c r="G38" s="6">
        <v>0.4</v>
      </c>
      <c r="H38" s="1">
        <v>60</v>
      </c>
      <c r="I38" s="1"/>
      <c r="J38" s="1">
        <v>283</v>
      </c>
      <c r="K38" s="1">
        <f t="shared" si="25"/>
        <v>-1</v>
      </c>
      <c r="L38" s="1"/>
      <c r="M38" s="1"/>
      <c r="N38" s="1">
        <v>70</v>
      </c>
      <c r="O38" s="1">
        <v>80</v>
      </c>
      <c r="P38" s="1">
        <f t="shared" si="2"/>
        <v>56.4</v>
      </c>
      <c r="Q38" s="5">
        <v>650</v>
      </c>
      <c r="R38" s="5">
        <f t="shared" si="24"/>
        <v>650</v>
      </c>
      <c r="S38" s="5">
        <f t="shared" si="22"/>
        <v>250</v>
      </c>
      <c r="T38" s="5">
        <v>400</v>
      </c>
      <c r="U38" s="5"/>
      <c r="V38" s="1"/>
      <c r="W38" s="1">
        <f t="shared" si="23"/>
        <v>15.177304964539008</v>
      </c>
      <c r="X38" s="1">
        <f t="shared" si="3"/>
        <v>3.6524822695035462</v>
      </c>
      <c r="Y38" s="1">
        <v>48</v>
      </c>
      <c r="Z38" s="1">
        <v>58.2</v>
      </c>
      <c r="AA38" s="1">
        <v>61.4</v>
      </c>
      <c r="AB38" s="1">
        <v>40.4</v>
      </c>
      <c r="AC38" s="1">
        <v>51.8</v>
      </c>
      <c r="AD38" s="1" t="s">
        <v>33</v>
      </c>
      <c r="AE38" s="1">
        <f t="shared" si="4"/>
        <v>100</v>
      </c>
      <c r="AF38" s="1">
        <f t="shared" si="5"/>
        <v>160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32</v>
      </c>
      <c r="C39" s="1">
        <v>159</v>
      </c>
      <c r="D39" s="1">
        <v>152</v>
      </c>
      <c r="E39" s="1">
        <v>137</v>
      </c>
      <c r="F39" s="1">
        <v>122</v>
      </c>
      <c r="G39" s="6">
        <v>0.4</v>
      </c>
      <c r="H39" s="1">
        <v>60</v>
      </c>
      <c r="I39" s="1"/>
      <c r="J39" s="1">
        <v>138</v>
      </c>
      <c r="K39" s="1">
        <f t="shared" si="25"/>
        <v>-1</v>
      </c>
      <c r="L39" s="1"/>
      <c r="M39" s="1"/>
      <c r="N39" s="1">
        <v>0</v>
      </c>
      <c r="O39" s="1"/>
      <c r="P39" s="1">
        <f t="shared" si="2"/>
        <v>27.4</v>
      </c>
      <c r="Q39" s="5">
        <v>300</v>
      </c>
      <c r="R39" s="5">
        <f t="shared" si="24"/>
        <v>300</v>
      </c>
      <c r="S39" s="5">
        <f t="shared" si="22"/>
        <v>130</v>
      </c>
      <c r="T39" s="5">
        <v>170</v>
      </c>
      <c r="U39" s="5"/>
      <c r="V39" s="1"/>
      <c r="W39" s="1">
        <f t="shared" si="23"/>
        <v>15.401459854014599</v>
      </c>
      <c r="X39" s="1">
        <f t="shared" si="3"/>
        <v>4.452554744525548</v>
      </c>
      <c r="Y39" s="1">
        <v>17.8</v>
      </c>
      <c r="Z39" s="1">
        <v>0.4</v>
      </c>
      <c r="AA39" s="1">
        <v>15.4</v>
      </c>
      <c r="AB39" s="1">
        <v>33.4</v>
      </c>
      <c r="AC39" s="1">
        <v>18.399999999999999</v>
      </c>
      <c r="AD39" s="1"/>
      <c r="AE39" s="1">
        <f t="shared" si="4"/>
        <v>52</v>
      </c>
      <c r="AF39" s="1">
        <f t="shared" si="5"/>
        <v>68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73</v>
      </c>
      <c r="B40" s="11" t="s">
        <v>35</v>
      </c>
      <c r="C40" s="11"/>
      <c r="D40" s="11"/>
      <c r="E40" s="11">
        <v>8.0210000000000008</v>
      </c>
      <c r="F40" s="11">
        <v>-8.0210000000000008</v>
      </c>
      <c r="G40" s="12">
        <v>0</v>
      </c>
      <c r="H40" s="11" t="e">
        <v>#N/A</v>
      </c>
      <c r="I40" s="11"/>
      <c r="J40" s="11">
        <v>7.8</v>
      </c>
      <c r="K40" s="11">
        <f t="shared" si="25"/>
        <v>0.22100000000000097</v>
      </c>
      <c r="L40" s="11"/>
      <c r="M40" s="11"/>
      <c r="N40" s="11"/>
      <c r="O40" s="11"/>
      <c r="P40" s="11">
        <f t="shared" si="2"/>
        <v>1.6042000000000001</v>
      </c>
      <c r="Q40" s="13"/>
      <c r="R40" s="13"/>
      <c r="S40" s="13"/>
      <c r="T40" s="13"/>
      <c r="U40" s="13"/>
      <c r="V40" s="11"/>
      <c r="W40" s="11">
        <f t="shared" si="10"/>
        <v>-5</v>
      </c>
      <c r="X40" s="11">
        <f t="shared" si="3"/>
        <v>-5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 t="s">
        <v>36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79</v>
      </c>
      <c r="D41" s="1">
        <v>72</v>
      </c>
      <c r="E41" s="1">
        <v>65</v>
      </c>
      <c r="F41" s="1">
        <v>75</v>
      </c>
      <c r="G41" s="6">
        <v>0.4</v>
      </c>
      <c r="H41" s="1">
        <v>60</v>
      </c>
      <c r="I41" s="1"/>
      <c r="J41" s="1">
        <v>65</v>
      </c>
      <c r="K41" s="1">
        <f t="shared" si="25"/>
        <v>0</v>
      </c>
      <c r="L41" s="1"/>
      <c r="M41" s="1"/>
      <c r="N41" s="1">
        <v>44</v>
      </c>
      <c r="O41" s="1">
        <v>40</v>
      </c>
      <c r="P41" s="1">
        <f t="shared" si="2"/>
        <v>13</v>
      </c>
      <c r="Q41" s="5">
        <f t="shared" ref="Q41" si="26">ROUND(13*P41-O41-N41-F41,0)</f>
        <v>10</v>
      </c>
      <c r="R41" s="5">
        <v>50</v>
      </c>
      <c r="S41" s="5">
        <f t="shared" ref="S41:S46" si="27">R41-T41</f>
        <v>50</v>
      </c>
      <c r="T41" s="5"/>
      <c r="U41" s="5">
        <v>75</v>
      </c>
      <c r="V41" s="1"/>
      <c r="W41" s="1">
        <f t="shared" ref="W41:W46" si="28">(F41+N41+O41+R41)/P41</f>
        <v>16.076923076923077</v>
      </c>
      <c r="X41" s="1">
        <f t="shared" si="3"/>
        <v>12.23076923076923</v>
      </c>
      <c r="Y41" s="1">
        <v>18.399999999999999</v>
      </c>
      <c r="Z41" s="1">
        <v>18.600000000000001</v>
      </c>
      <c r="AA41" s="1">
        <v>18.2</v>
      </c>
      <c r="AB41" s="1">
        <v>17.2</v>
      </c>
      <c r="AC41" s="1">
        <v>21</v>
      </c>
      <c r="AD41" s="1" t="s">
        <v>33</v>
      </c>
      <c r="AE41" s="1">
        <f t="shared" si="4"/>
        <v>20</v>
      </c>
      <c r="AF41" s="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181</v>
      </c>
      <c r="D42" s="1">
        <v>7</v>
      </c>
      <c r="E42" s="1">
        <v>161</v>
      </c>
      <c r="F42" s="1"/>
      <c r="G42" s="6">
        <v>0.1</v>
      </c>
      <c r="H42" s="1">
        <v>60</v>
      </c>
      <c r="I42" s="1"/>
      <c r="J42" s="1">
        <v>159</v>
      </c>
      <c r="K42" s="1">
        <f t="shared" si="25"/>
        <v>2</v>
      </c>
      <c r="L42" s="1"/>
      <c r="M42" s="1"/>
      <c r="N42" s="1">
        <v>63</v>
      </c>
      <c r="O42" s="1">
        <v>60</v>
      </c>
      <c r="P42" s="1">
        <f t="shared" si="2"/>
        <v>32.200000000000003</v>
      </c>
      <c r="Q42" s="5">
        <v>350</v>
      </c>
      <c r="R42" s="5">
        <f t="shared" ref="R42:R46" si="29">Q42</f>
        <v>350</v>
      </c>
      <c r="S42" s="5">
        <f t="shared" si="27"/>
        <v>150</v>
      </c>
      <c r="T42" s="5">
        <v>200</v>
      </c>
      <c r="U42" s="5"/>
      <c r="V42" s="1"/>
      <c r="W42" s="1">
        <f t="shared" si="28"/>
        <v>14.689440993788818</v>
      </c>
      <c r="X42" s="1">
        <f t="shared" si="3"/>
        <v>3.8198757763975153</v>
      </c>
      <c r="Y42" s="1">
        <v>43</v>
      </c>
      <c r="Z42" s="1">
        <v>51.2</v>
      </c>
      <c r="AA42" s="1">
        <v>47.8</v>
      </c>
      <c r="AB42" s="1">
        <v>39.6</v>
      </c>
      <c r="AC42" s="1">
        <v>25.2</v>
      </c>
      <c r="AD42" s="1"/>
      <c r="AE42" s="1">
        <f t="shared" si="4"/>
        <v>15</v>
      </c>
      <c r="AF42" s="1">
        <f t="shared" si="5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8</v>
      </c>
      <c r="D43" s="1">
        <v>84</v>
      </c>
      <c r="E43" s="1">
        <v>29</v>
      </c>
      <c r="F43" s="1">
        <v>58</v>
      </c>
      <c r="G43" s="6">
        <v>0.1</v>
      </c>
      <c r="H43" s="1">
        <v>60</v>
      </c>
      <c r="I43" s="1"/>
      <c r="J43" s="1">
        <v>34</v>
      </c>
      <c r="K43" s="1">
        <f t="shared" si="25"/>
        <v>-5</v>
      </c>
      <c r="L43" s="1"/>
      <c r="M43" s="1"/>
      <c r="N43" s="1">
        <v>0</v>
      </c>
      <c r="O43" s="1"/>
      <c r="P43" s="1">
        <f t="shared" si="2"/>
        <v>5.8</v>
      </c>
      <c r="Q43" s="5">
        <v>25</v>
      </c>
      <c r="R43" s="5">
        <f t="shared" si="29"/>
        <v>25</v>
      </c>
      <c r="S43" s="5">
        <f t="shared" si="27"/>
        <v>25</v>
      </c>
      <c r="T43" s="5"/>
      <c r="U43" s="5"/>
      <c r="V43" s="1"/>
      <c r="W43" s="1">
        <f t="shared" si="28"/>
        <v>14.310344827586208</v>
      </c>
      <c r="X43" s="1">
        <f t="shared" si="3"/>
        <v>10</v>
      </c>
      <c r="Y43" s="1">
        <v>6</v>
      </c>
      <c r="Z43" s="1">
        <v>10</v>
      </c>
      <c r="AA43" s="1">
        <v>4.4000000000000004</v>
      </c>
      <c r="AB43" s="1">
        <v>0</v>
      </c>
      <c r="AC43" s="1">
        <v>0</v>
      </c>
      <c r="AD43" s="1" t="s">
        <v>45</v>
      </c>
      <c r="AE43" s="1">
        <f t="shared" si="4"/>
        <v>2.5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/>
      <c r="D44" s="1">
        <v>257</v>
      </c>
      <c r="E44" s="1">
        <v>93</v>
      </c>
      <c r="F44" s="1">
        <v>157</v>
      </c>
      <c r="G44" s="6">
        <v>0.1</v>
      </c>
      <c r="H44" s="1">
        <v>120</v>
      </c>
      <c r="I44" s="1"/>
      <c r="J44" s="1">
        <v>93</v>
      </c>
      <c r="K44" s="1">
        <f t="shared" si="25"/>
        <v>0</v>
      </c>
      <c r="L44" s="1"/>
      <c r="M44" s="1"/>
      <c r="N44" s="1">
        <v>168</v>
      </c>
      <c r="O44" s="1"/>
      <c r="P44" s="1">
        <f t="shared" si="2"/>
        <v>18.600000000000001</v>
      </c>
      <c r="Q44" s="15">
        <v>50</v>
      </c>
      <c r="R44" s="5">
        <f t="shared" si="29"/>
        <v>50</v>
      </c>
      <c r="S44" s="5">
        <f t="shared" si="27"/>
        <v>50</v>
      </c>
      <c r="T44" s="5"/>
      <c r="U44" s="5"/>
      <c r="V44" s="1"/>
      <c r="W44" s="1">
        <f t="shared" si="28"/>
        <v>20.161290322580644</v>
      </c>
      <c r="X44" s="1">
        <f t="shared" si="3"/>
        <v>17.473118279569892</v>
      </c>
      <c r="Y44" s="1">
        <v>32</v>
      </c>
      <c r="Z44" s="1">
        <v>31.6</v>
      </c>
      <c r="AA44" s="1">
        <v>15.4</v>
      </c>
      <c r="AB44" s="1">
        <v>33.6</v>
      </c>
      <c r="AC44" s="1">
        <v>16.600000000000001</v>
      </c>
      <c r="AD44" s="1"/>
      <c r="AE44" s="1">
        <f t="shared" si="4"/>
        <v>5</v>
      </c>
      <c r="AF44" s="1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>
        <v>69</v>
      </c>
      <c r="D45" s="1">
        <v>78</v>
      </c>
      <c r="E45" s="1">
        <v>58</v>
      </c>
      <c r="F45" s="1">
        <v>72</v>
      </c>
      <c r="G45" s="6">
        <v>0.4</v>
      </c>
      <c r="H45" s="1">
        <v>45</v>
      </c>
      <c r="I45" s="1"/>
      <c r="J45" s="1">
        <v>64</v>
      </c>
      <c r="K45" s="1">
        <f t="shared" si="25"/>
        <v>-6</v>
      </c>
      <c r="L45" s="1"/>
      <c r="M45" s="1"/>
      <c r="N45" s="1">
        <v>80</v>
      </c>
      <c r="O45" s="1"/>
      <c r="P45" s="1">
        <f t="shared" si="2"/>
        <v>11.6</v>
      </c>
      <c r="Q45" s="5"/>
      <c r="R45" s="5">
        <v>30</v>
      </c>
      <c r="S45" s="5">
        <f t="shared" si="27"/>
        <v>30</v>
      </c>
      <c r="T45" s="5"/>
      <c r="U45" s="5">
        <v>50</v>
      </c>
      <c r="V45" s="1"/>
      <c r="W45" s="1">
        <f t="shared" si="28"/>
        <v>15.689655172413794</v>
      </c>
      <c r="X45" s="1">
        <f t="shared" si="3"/>
        <v>13.103448275862069</v>
      </c>
      <c r="Y45" s="1">
        <v>14.4</v>
      </c>
      <c r="Z45" s="1">
        <v>12.6</v>
      </c>
      <c r="AA45" s="1">
        <v>18.2</v>
      </c>
      <c r="AB45" s="1">
        <v>12.4</v>
      </c>
      <c r="AC45" s="1">
        <v>13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35</v>
      </c>
      <c r="C46" s="1">
        <v>147.404</v>
      </c>
      <c r="D46" s="1">
        <v>152.00800000000001</v>
      </c>
      <c r="E46" s="1">
        <v>162.55199999999999</v>
      </c>
      <c r="F46" s="1">
        <v>103.012</v>
      </c>
      <c r="G46" s="6">
        <v>1</v>
      </c>
      <c r="H46" s="1">
        <v>60</v>
      </c>
      <c r="I46" s="1"/>
      <c r="J46" s="1">
        <v>165.11799999999999</v>
      </c>
      <c r="K46" s="1">
        <f t="shared" si="25"/>
        <v>-2.5660000000000025</v>
      </c>
      <c r="L46" s="1"/>
      <c r="M46" s="1"/>
      <c r="N46" s="1">
        <v>75</v>
      </c>
      <c r="O46" s="1">
        <v>80</v>
      </c>
      <c r="P46" s="1">
        <f t="shared" si="2"/>
        <v>32.510399999999997</v>
      </c>
      <c r="Q46" s="5">
        <v>230</v>
      </c>
      <c r="R46" s="5">
        <f t="shared" si="29"/>
        <v>230</v>
      </c>
      <c r="S46" s="5">
        <f t="shared" si="27"/>
        <v>80</v>
      </c>
      <c r="T46" s="5">
        <v>150</v>
      </c>
      <c r="U46" s="5"/>
      <c r="V46" s="1"/>
      <c r="W46" s="1">
        <f t="shared" si="28"/>
        <v>15.010950342044394</v>
      </c>
      <c r="X46" s="1">
        <f t="shared" si="3"/>
        <v>7.9362911560608307</v>
      </c>
      <c r="Y46" s="1">
        <v>34.819800000000001</v>
      </c>
      <c r="Z46" s="1">
        <v>31.540199999999999</v>
      </c>
      <c r="AA46" s="1">
        <v>35.081200000000003</v>
      </c>
      <c r="AB46" s="1">
        <v>31.524000000000001</v>
      </c>
      <c r="AC46" s="1">
        <v>26.355399999999999</v>
      </c>
      <c r="AD46" s="1"/>
      <c r="AE46" s="1">
        <f t="shared" si="4"/>
        <v>80</v>
      </c>
      <c r="AF46" s="1">
        <f t="shared" si="5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80</v>
      </c>
      <c r="B47" s="11" t="s">
        <v>35</v>
      </c>
      <c r="C47" s="11"/>
      <c r="D47" s="11">
        <v>149.072</v>
      </c>
      <c r="E47" s="11">
        <v>42.18</v>
      </c>
      <c r="F47" s="11">
        <v>106.387</v>
      </c>
      <c r="G47" s="12">
        <v>0</v>
      </c>
      <c r="H47" s="11">
        <v>45</v>
      </c>
      <c r="I47" s="11"/>
      <c r="J47" s="11">
        <v>41</v>
      </c>
      <c r="K47" s="11">
        <f t="shared" si="25"/>
        <v>1.1799999999999997</v>
      </c>
      <c r="L47" s="11"/>
      <c r="M47" s="11"/>
      <c r="N47" s="11">
        <v>50</v>
      </c>
      <c r="O47" s="11"/>
      <c r="P47" s="11">
        <f t="shared" si="2"/>
        <v>8.4359999999999999</v>
      </c>
      <c r="Q47" s="13"/>
      <c r="R47" s="13"/>
      <c r="S47" s="13"/>
      <c r="T47" s="13"/>
      <c r="U47" s="13"/>
      <c r="V47" s="11"/>
      <c r="W47" s="11">
        <f t="shared" si="10"/>
        <v>18.538051209103841</v>
      </c>
      <c r="X47" s="11">
        <f t="shared" si="3"/>
        <v>18.538051209103841</v>
      </c>
      <c r="Y47" s="11">
        <v>1.3934</v>
      </c>
      <c r="Z47" s="11">
        <v>12.908799999999999</v>
      </c>
      <c r="AA47" s="11">
        <v>5.7178000000000004</v>
      </c>
      <c r="AB47" s="11">
        <v>9.2379999999999995</v>
      </c>
      <c r="AC47" s="11">
        <v>6.1630000000000003</v>
      </c>
      <c r="AD47" s="11" t="s">
        <v>127</v>
      </c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175.52699999999999</v>
      </c>
      <c r="D48" s="1"/>
      <c r="E48" s="1">
        <v>100.536</v>
      </c>
      <c r="F48" s="1">
        <v>43.661000000000001</v>
      </c>
      <c r="G48" s="6">
        <v>1</v>
      </c>
      <c r="H48" s="1" t="e">
        <v>#N/A</v>
      </c>
      <c r="I48" s="1"/>
      <c r="J48" s="1">
        <v>97.5</v>
      </c>
      <c r="K48" s="1">
        <f t="shared" si="25"/>
        <v>3.0360000000000014</v>
      </c>
      <c r="L48" s="1"/>
      <c r="M48" s="1"/>
      <c r="N48" s="1">
        <v>48</v>
      </c>
      <c r="O48" s="1">
        <v>50</v>
      </c>
      <c r="P48" s="1">
        <f t="shared" si="2"/>
        <v>20.107199999999999</v>
      </c>
      <c r="Q48" s="5">
        <f t="shared" ref="Q48" si="30">ROUND(13*P48-O48-N48-F48,0)</f>
        <v>120</v>
      </c>
      <c r="R48" s="5">
        <v>150</v>
      </c>
      <c r="S48" s="5">
        <f t="shared" ref="S48:S49" si="31">R48-T48</f>
        <v>70</v>
      </c>
      <c r="T48" s="5">
        <v>80</v>
      </c>
      <c r="U48" s="5">
        <v>150</v>
      </c>
      <c r="V48" s="1"/>
      <c r="W48" s="1">
        <f t="shared" ref="W48:W49" si="32">(F48+N48+O48+R48)/P48</f>
        <v>14.505301583512374</v>
      </c>
      <c r="X48" s="1">
        <f t="shared" si="3"/>
        <v>7.0452872602848737</v>
      </c>
      <c r="Y48" s="1">
        <v>21.034600000000001</v>
      </c>
      <c r="Z48" s="1">
        <v>12.9216</v>
      </c>
      <c r="AA48" s="1">
        <v>11.47</v>
      </c>
      <c r="AB48" s="1">
        <v>23.138999999999999</v>
      </c>
      <c r="AC48" s="1">
        <v>2.895</v>
      </c>
      <c r="AD48" s="1"/>
      <c r="AE48" s="1">
        <f t="shared" si="4"/>
        <v>70</v>
      </c>
      <c r="AF48" s="1">
        <f t="shared" si="5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64</v>
      </c>
      <c r="D49" s="1">
        <v>60</v>
      </c>
      <c r="E49" s="1">
        <v>46</v>
      </c>
      <c r="F49" s="1">
        <v>71</v>
      </c>
      <c r="G49" s="6">
        <v>0.1</v>
      </c>
      <c r="H49" s="1">
        <v>60</v>
      </c>
      <c r="I49" s="1"/>
      <c r="J49" s="1">
        <v>46</v>
      </c>
      <c r="K49" s="1">
        <f t="shared" si="25"/>
        <v>0</v>
      </c>
      <c r="L49" s="1"/>
      <c r="M49" s="1"/>
      <c r="N49" s="1">
        <v>0</v>
      </c>
      <c r="O49" s="1"/>
      <c r="P49" s="1">
        <f t="shared" si="2"/>
        <v>9.1999999999999993</v>
      </c>
      <c r="Q49" s="5">
        <v>70</v>
      </c>
      <c r="R49" s="5">
        <f t="shared" ref="R49" si="33">Q49</f>
        <v>70</v>
      </c>
      <c r="S49" s="5">
        <f t="shared" si="31"/>
        <v>70</v>
      </c>
      <c r="T49" s="5"/>
      <c r="U49" s="5"/>
      <c r="V49" s="1"/>
      <c r="W49" s="1">
        <f t="shared" si="32"/>
        <v>15.32608695652174</v>
      </c>
      <c r="X49" s="1">
        <f t="shared" si="3"/>
        <v>7.7173913043478271</v>
      </c>
      <c r="Y49" s="1">
        <v>5.2</v>
      </c>
      <c r="Z49" s="1">
        <v>8</v>
      </c>
      <c r="AA49" s="1">
        <v>12.8</v>
      </c>
      <c r="AB49" s="1">
        <v>0</v>
      </c>
      <c r="AC49" s="1">
        <v>0</v>
      </c>
      <c r="AD49" s="1" t="s">
        <v>45</v>
      </c>
      <c r="AE49" s="1">
        <f t="shared" si="4"/>
        <v>7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83</v>
      </c>
      <c r="B50" s="11" t="s">
        <v>32</v>
      </c>
      <c r="C50" s="11">
        <v>9</v>
      </c>
      <c r="D50" s="11">
        <v>1</v>
      </c>
      <c r="E50" s="11">
        <v>7</v>
      </c>
      <c r="F50" s="11"/>
      <c r="G50" s="12">
        <v>0</v>
      </c>
      <c r="H50" s="11">
        <v>45</v>
      </c>
      <c r="I50" s="11"/>
      <c r="J50" s="11">
        <v>13</v>
      </c>
      <c r="K50" s="11">
        <f t="shared" si="25"/>
        <v>-6</v>
      </c>
      <c r="L50" s="11"/>
      <c r="M50" s="11"/>
      <c r="N50" s="11"/>
      <c r="O50" s="11"/>
      <c r="P50" s="11">
        <f t="shared" si="2"/>
        <v>1.4</v>
      </c>
      <c r="Q50" s="13"/>
      <c r="R50" s="13"/>
      <c r="S50" s="13"/>
      <c r="T50" s="13"/>
      <c r="U50" s="13"/>
      <c r="V50" s="11"/>
      <c r="W50" s="11">
        <f t="shared" si="10"/>
        <v>0</v>
      </c>
      <c r="X50" s="11">
        <f t="shared" si="3"/>
        <v>0</v>
      </c>
      <c r="Y50" s="11">
        <v>7.2</v>
      </c>
      <c r="Z50" s="11">
        <v>3</v>
      </c>
      <c r="AA50" s="11">
        <v>5.2</v>
      </c>
      <c r="AB50" s="11">
        <v>7.8</v>
      </c>
      <c r="AC50" s="11">
        <v>4.5999999999999996</v>
      </c>
      <c r="AD50" s="11" t="s">
        <v>84</v>
      </c>
      <c r="AE50" s="11">
        <f t="shared" si="4"/>
        <v>0</v>
      </c>
      <c r="AF50" s="1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35</v>
      </c>
      <c r="C51" s="1">
        <v>51.667000000000002</v>
      </c>
      <c r="D51" s="1">
        <v>275.10399999999998</v>
      </c>
      <c r="E51" s="1">
        <v>93.370999999999995</v>
      </c>
      <c r="F51" s="1">
        <v>227.88499999999999</v>
      </c>
      <c r="G51" s="6">
        <v>1</v>
      </c>
      <c r="H51" s="1">
        <v>45</v>
      </c>
      <c r="I51" s="1"/>
      <c r="J51" s="1">
        <v>88.043000000000006</v>
      </c>
      <c r="K51" s="1">
        <f t="shared" si="25"/>
        <v>5.3279999999999887</v>
      </c>
      <c r="L51" s="1"/>
      <c r="M51" s="1"/>
      <c r="N51" s="1">
        <v>0</v>
      </c>
      <c r="O51" s="1"/>
      <c r="P51" s="1">
        <f t="shared" si="2"/>
        <v>18.674199999999999</v>
      </c>
      <c r="Q51" s="5">
        <v>35</v>
      </c>
      <c r="R51" s="5">
        <f>Q51</f>
        <v>35</v>
      </c>
      <c r="S51" s="5">
        <f>R51-T51</f>
        <v>35</v>
      </c>
      <c r="T51" s="5"/>
      <c r="U51" s="15">
        <v>0</v>
      </c>
      <c r="V51" s="1"/>
      <c r="W51" s="1">
        <f>(F51+N51+O51+R51)/P51</f>
        <v>14.077443745916826</v>
      </c>
      <c r="X51" s="1">
        <f t="shared" si="3"/>
        <v>12.203200137087533</v>
      </c>
      <c r="Y51" s="1">
        <v>25.162199999999999</v>
      </c>
      <c r="Z51" s="1">
        <v>30.953800000000001</v>
      </c>
      <c r="AA51" s="1">
        <v>21.754799999999999</v>
      </c>
      <c r="AB51" s="1">
        <v>23.026399999999999</v>
      </c>
      <c r="AC51" s="1">
        <v>19.3398</v>
      </c>
      <c r="AD51" s="1"/>
      <c r="AE51" s="1">
        <f t="shared" si="4"/>
        <v>35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86</v>
      </c>
      <c r="B52" s="11" t="s">
        <v>32</v>
      </c>
      <c r="C52" s="11">
        <v>81</v>
      </c>
      <c r="D52" s="11"/>
      <c r="E52" s="11">
        <v>16</v>
      </c>
      <c r="F52" s="11">
        <v>62</v>
      </c>
      <c r="G52" s="12">
        <v>0</v>
      </c>
      <c r="H52" s="11">
        <v>45</v>
      </c>
      <c r="I52" s="11"/>
      <c r="J52" s="11">
        <v>18</v>
      </c>
      <c r="K52" s="11">
        <f t="shared" si="25"/>
        <v>-2</v>
      </c>
      <c r="L52" s="11"/>
      <c r="M52" s="11"/>
      <c r="N52" s="11">
        <v>0</v>
      </c>
      <c r="O52" s="11"/>
      <c r="P52" s="11">
        <f t="shared" si="2"/>
        <v>3.2</v>
      </c>
      <c r="Q52" s="13"/>
      <c r="R52" s="13"/>
      <c r="S52" s="13"/>
      <c r="T52" s="13"/>
      <c r="U52" s="13"/>
      <c r="V52" s="11"/>
      <c r="W52" s="11">
        <f t="shared" si="10"/>
        <v>19.375</v>
      </c>
      <c r="X52" s="11">
        <f t="shared" si="3"/>
        <v>19.375</v>
      </c>
      <c r="Y52" s="11">
        <v>4.4000000000000004</v>
      </c>
      <c r="Z52" s="11">
        <v>4.8</v>
      </c>
      <c r="AA52" s="11">
        <v>0.8</v>
      </c>
      <c r="AB52" s="11">
        <v>11</v>
      </c>
      <c r="AC52" s="11">
        <v>4.4000000000000004</v>
      </c>
      <c r="AD52" s="11" t="s">
        <v>127</v>
      </c>
      <c r="AE52" s="11">
        <f t="shared" si="4"/>
        <v>0</v>
      </c>
      <c r="AF52" s="1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87</v>
      </c>
      <c r="B53" s="11" t="s">
        <v>35</v>
      </c>
      <c r="C53" s="11"/>
      <c r="D53" s="11">
        <v>56.698</v>
      </c>
      <c r="E53" s="11">
        <v>10.808999999999999</v>
      </c>
      <c r="F53" s="11">
        <v>45.889000000000003</v>
      </c>
      <c r="G53" s="12">
        <v>0</v>
      </c>
      <c r="H53" s="11">
        <v>60</v>
      </c>
      <c r="I53" s="11"/>
      <c r="J53" s="11">
        <v>10.6</v>
      </c>
      <c r="K53" s="11">
        <f t="shared" si="25"/>
        <v>0.20899999999999963</v>
      </c>
      <c r="L53" s="11"/>
      <c r="M53" s="11"/>
      <c r="N53" s="11">
        <v>0</v>
      </c>
      <c r="O53" s="11"/>
      <c r="P53" s="11">
        <f t="shared" si="2"/>
        <v>2.1617999999999999</v>
      </c>
      <c r="Q53" s="13">
        <v>0</v>
      </c>
      <c r="R53" s="13"/>
      <c r="S53" s="13"/>
      <c r="T53" s="13"/>
      <c r="U53" s="13">
        <v>0</v>
      </c>
      <c r="V53" s="11"/>
      <c r="W53" s="11">
        <f t="shared" si="10"/>
        <v>21.227218059024889</v>
      </c>
      <c r="X53" s="11">
        <f t="shared" si="3"/>
        <v>21.227218059024889</v>
      </c>
      <c r="Y53" s="11">
        <v>1.6206</v>
      </c>
      <c r="Z53" s="11">
        <v>4.9012000000000002</v>
      </c>
      <c r="AA53" s="11">
        <v>3.5064000000000002</v>
      </c>
      <c r="AB53" s="11">
        <v>4.0453999999999999</v>
      </c>
      <c r="AC53" s="11">
        <v>1.8874</v>
      </c>
      <c r="AD53" s="11" t="s">
        <v>127</v>
      </c>
      <c r="AE53" s="11">
        <f t="shared" si="4"/>
        <v>0</v>
      </c>
      <c r="AF53" s="1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88</v>
      </c>
      <c r="B54" s="11" t="s">
        <v>35</v>
      </c>
      <c r="C54" s="11">
        <v>22.157</v>
      </c>
      <c r="D54" s="11">
        <v>54.978999999999999</v>
      </c>
      <c r="E54" s="11">
        <v>51.289000000000001</v>
      </c>
      <c r="F54" s="11">
        <v>19.733000000000001</v>
      </c>
      <c r="G54" s="12">
        <v>0</v>
      </c>
      <c r="H54" s="11">
        <v>60</v>
      </c>
      <c r="I54" s="11"/>
      <c r="J54" s="11">
        <v>51.1</v>
      </c>
      <c r="K54" s="11">
        <f t="shared" si="25"/>
        <v>0.18900000000000006</v>
      </c>
      <c r="L54" s="11"/>
      <c r="M54" s="11"/>
      <c r="N54" s="11">
        <v>88</v>
      </c>
      <c r="O54" s="11"/>
      <c r="P54" s="11">
        <f t="shared" si="2"/>
        <v>10.2578</v>
      </c>
      <c r="Q54" s="13">
        <v>0</v>
      </c>
      <c r="R54" s="13"/>
      <c r="S54" s="13"/>
      <c r="T54" s="13"/>
      <c r="U54" s="13"/>
      <c r="V54" s="11"/>
      <c r="W54" s="11">
        <f t="shared" si="10"/>
        <v>10.502544405233092</v>
      </c>
      <c r="X54" s="11">
        <f t="shared" si="3"/>
        <v>10.502544405233092</v>
      </c>
      <c r="Y54" s="11">
        <v>11.5124</v>
      </c>
      <c r="Z54" s="11">
        <v>8.1189999999999998</v>
      </c>
      <c r="AA54" s="11">
        <v>5.4710000000000001</v>
      </c>
      <c r="AB54" s="11">
        <v>9.456999999999999</v>
      </c>
      <c r="AC54" s="11">
        <v>5.5518000000000001</v>
      </c>
      <c r="AD54" s="11" t="s">
        <v>127</v>
      </c>
      <c r="AE54" s="11">
        <f t="shared" si="4"/>
        <v>0</v>
      </c>
      <c r="AF54" s="1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64</v>
      </c>
      <c r="D55" s="1">
        <v>4</v>
      </c>
      <c r="E55" s="1">
        <v>41</v>
      </c>
      <c r="F55" s="1">
        <v>-1</v>
      </c>
      <c r="G55" s="6">
        <v>0.35</v>
      </c>
      <c r="H55" s="1">
        <v>45</v>
      </c>
      <c r="I55" s="1"/>
      <c r="J55" s="1">
        <v>48</v>
      </c>
      <c r="K55" s="1">
        <f t="shared" si="25"/>
        <v>-7</v>
      </c>
      <c r="L55" s="1"/>
      <c r="M55" s="1"/>
      <c r="N55" s="1">
        <v>60</v>
      </c>
      <c r="O55" s="1">
        <v>100</v>
      </c>
      <c r="P55" s="1">
        <f t="shared" si="2"/>
        <v>8.1999999999999993</v>
      </c>
      <c r="Q55" s="15">
        <v>20</v>
      </c>
      <c r="R55" s="5">
        <v>30</v>
      </c>
      <c r="S55" s="5">
        <f t="shared" ref="S55:S56" si="34">R55-T55</f>
        <v>30</v>
      </c>
      <c r="T55" s="5"/>
      <c r="U55" s="5">
        <v>50</v>
      </c>
      <c r="V55" s="1"/>
      <c r="W55" s="1">
        <f t="shared" ref="W55:W56" si="35">(F55+N55+O55+R55)/P55</f>
        <v>23.04878048780488</v>
      </c>
      <c r="X55" s="1">
        <f t="shared" si="3"/>
        <v>19.390243902439025</v>
      </c>
      <c r="Y55" s="1">
        <v>15</v>
      </c>
      <c r="Z55" s="1">
        <v>15.6</v>
      </c>
      <c r="AA55" s="1">
        <v>17.2</v>
      </c>
      <c r="AB55" s="1">
        <v>16.399999999999999</v>
      </c>
      <c r="AC55" s="1">
        <v>12</v>
      </c>
      <c r="AD55" s="1"/>
      <c r="AE55" s="1">
        <f t="shared" si="4"/>
        <v>10.5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35</v>
      </c>
      <c r="C56" s="1">
        <v>233.93199999999999</v>
      </c>
      <c r="D56" s="1">
        <v>230.565</v>
      </c>
      <c r="E56" s="1">
        <v>145.739</v>
      </c>
      <c r="F56" s="1">
        <v>287.221</v>
      </c>
      <c r="G56" s="6">
        <v>1</v>
      </c>
      <c r="H56" s="1">
        <v>45</v>
      </c>
      <c r="I56" s="1"/>
      <c r="J56" s="1">
        <v>142.107</v>
      </c>
      <c r="K56" s="1">
        <f t="shared" si="25"/>
        <v>3.632000000000005</v>
      </c>
      <c r="L56" s="1"/>
      <c r="M56" s="1"/>
      <c r="N56" s="1">
        <v>100</v>
      </c>
      <c r="O56" s="1">
        <v>100</v>
      </c>
      <c r="P56" s="1">
        <f t="shared" si="2"/>
        <v>29.1478</v>
      </c>
      <c r="Q56" s="5"/>
      <c r="R56" s="5">
        <f t="shared" ref="R56" si="36">Q56</f>
        <v>0</v>
      </c>
      <c r="S56" s="5">
        <f t="shared" si="34"/>
        <v>0</v>
      </c>
      <c r="T56" s="5"/>
      <c r="U56" s="5"/>
      <c r="V56" s="1"/>
      <c r="W56" s="1">
        <f t="shared" si="35"/>
        <v>16.715532561634156</v>
      </c>
      <c r="X56" s="1">
        <f t="shared" si="3"/>
        <v>16.715532561634156</v>
      </c>
      <c r="Y56" s="1">
        <v>42.155200000000001</v>
      </c>
      <c r="Z56" s="1">
        <v>42.5334</v>
      </c>
      <c r="AA56" s="1">
        <v>21.101400000000002</v>
      </c>
      <c r="AB56" s="1">
        <v>44.641800000000003</v>
      </c>
      <c r="AC56" s="1">
        <v>13.923999999999999</v>
      </c>
      <c r="AD56" s="1"/>
      <c r="AE56" s="1">
        <f t="shared" si="4"/>
        <v>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1" t="s">
        <v>91</v>
      </c>
      <c r="B57" s="11" t="s">
        <v>32</v>
      </c>
      <c r="C57" s="11">
        <v>13</v>
      </c>
      <c r="D57" s="11">
        <v>24</v>
      </c>
      <c r="E57" s="11">
        <v>11</v>
      </c>
      <c r="F57" s="11">
        <v>20</v>
      </c>
      <c r="G57" s="12">
        <v>0</v>
      </c>
      <c r="H57" s="11">
        <v>45</v>
      </c>
      <c r="I57" s="11"/>
      <c r="J57" s="11">
        <v>14</v>
      </c>
      <c r="K57" s="11">
        <f t="shared" si="25"/>
        <v>-3</v>
      </c>
      <c r="L57" s="11"/>
      <c r="M57" s="11"/>
      <c r="N57" s="11">
        <v>15</v>
      </c>
      <c r="O57" s="11"/>
      <c r="P57" s="11">
        <f t="shared" si="2"/>
        <v>2.2000000000000002</v>
      </c>
      <c r="Q57" s="13"/>
      <c r="R57" s="13"/>
      <c r="S57" s="13"/>
      <c r="T57" s="13"/>
      <c r="U57" s="13">
        <v>20</v>
      </c>
      <c r="V57" s="11"/>
      <c r="W57" s="11">
        <f t="shared" si="10"/>
        <v>15.909090909090908</v>
      </c>
      <c r="X57" s="11">
        <f t="shared" si="3"/>
        <v>15.909090909090908</v>
      </c>
      <c r="Y57" s="11">
        <v>1.2</v>
      </c>
      <c r="Z57" s="11">
        <v>3.5996000000000001</v>
      </c>
      <c r="AA57" s="11">
        <v>3.4</v>
      </c>
      <c r="AB57" s="11">
        <v>4.4000000000000004</v>
      </c>
      <c r="AC57" s="11">
        <v>3.6</v>
      </c>
      <c r="AD57" s="11" t="s">
        <v>127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/>
      <c r="D58" s="1">
        <v>136</v>
      </c>
      <c r="E58" s="1">
        <v>112</v>
      </c>
      <c r="F58" s="1">
        <v>24</v>
      </c>
      <c r="G58" s="6">
        <v>0.28000000000000003</v>
      </c>
      <c r="H58" s="1">
        <v>45</v>
      </c>
      <c r="I58" s="1"/>
      <c r="J58" s="1">
        <v>112</v>
      </c>
      <c r="K58" s="1">
        <f t="shared" si="25"/>
        <v>0</v>
      </c>
      <c r="L58" s="1"/>
      <c r="M58" s="1"/>
      <c r="N58" s="1">
        <v>269</v>
      </c>
      <c r="O58" s="1"/>
      <c r="P58" s="1">
        <f t="shared" si="2"/>
        <v>22.4</v>
      </c>
      <c r="Q58" s="15">
        <v>40</v>
      </c>
      <c r="R58" s="5">
        <f>Q58</f>
        <v>40</v>
      </c>
      <c r="S58" s="5">
        <f>R58-T58</f>
        <v>40</v>
      </c>
      <c r="T58" s="5"/>
      <c r="U58" s="5"/>
      <c r="V58" s="1"/>
      <c r="W58" s="1">
        <f>(F58+N58+O58+R58)/P58</f>
        <v>14.866071428571429</v>
      </c>
      <c r="X58" s="1">
        <f t="shared" si="3"/>
        <v>13.080357142857144</v>
      </c>
      <c r="Y58" s="1">
        <v>31</v>
      </c>
      <c r="Z58" s="1">
        <v>23</v>
      </c>
      <c r="AA58" s="1">
        <v>11.6</v>
      </c>
      <c r="AB58" s="1">
        <v>23.4</v>
      </c>
      <c r="AC58" s="1">
        <v>13.6</v>
      </c>
      <c r="AD58" s="1"/>
      <c r="AE58" s="1">
        <f t="shared" si="4"/>
        <v>11.200000000000001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1" t="s">
        <v>93</v>
      </c>
      <c r="B59" s="11" t="s">
        <v>32</v>
      </c>
      <c r="C59" s="11">
        <v>135</v>
      </c>
      <c r="D59" s="11"/>
      <c r="E59" s="11">
        <v>88</v>
      </c>
      <c r="F59" s="11"/>
      <c r="G59" s="12">
        <v>0</v>
      </c>
      <c r="H59" s="11">
        <v>45</v>
      </c>
      <c r="I59" s="11"/>
      <c r="J59" s="11">
        <v>113</v>
      </c>
      <c r="K59" s="11">
        <f t="shared" si="25"/>
        <v>-25</v>
      </c>
      <c r="L59" s="11"/>
      <c r="M59" s="11"/>
      <c r="N59" s="11">
        <v>0</v>
      </c>
      <c r="O59" s="11"/>
      <c r="P59" s="11">
        <f t="shared" si="2"/>
        <v>17.600000000000001</v>
      </c>
      <c r="Q59" s="13"/>
      <c r="R59" s="13"/>
      <c r="S59" s="13"/>
      <c r="T59" s="13"/>
      <c r="U59" s="13"/>
      <c r="V59" s="11"/>
      <c r="W59" s="11">
        <f t="shared" si="10"/>
        <v>0</v>
      </c>
      <c r="X59" s="11">
        <f t="shared" si="3"/>
        <v>0</v>
      </c>
      <c r="Y59" s="11">
        <v>15</v>
      </c>
      <c r="Z59" s="11">
        <v>21.2</v>
      </c>
      <c r="AA59" s="11">
        <v>23.8</v>
      </c>
      <c r="AB59" s="11">
        <v>17</v>
      </c>
      <c r="AC59" s="11">
        <v>7.8</v>
      </c>
      <c r="AD59" s="11" t="s">
        <v>94</v>
      </c>
      <c r="AE59" s="11">
        <f t="shared" si="4"/>
        <v>0</v>
      </c>
      <c r="AF59" s="1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14</v>
      </c>
      <c r="D60" s="1">
        <v>114</v>
      </c>
      <c r="E60" s="1">
        <v>110</v>
      </c>
      <c r="F60" s="1">
        <v>2</v>
      </c>
      <c r="G60" s="6">
        <v>0.35</v>
      </c>
      <c r="H60" s="1">
        <v>45</v>
      </c>
      <c r="I60" s="1"/>
      <c r="J60" s="1">
        <v>161</v>
      </c>
      <c r="K60" s="1">
        <f t="shared" si="25"/>
        <v>-51</v>
      </c>
      <c r="L60" s="1"/>
      <c r="M60" s="1"/>
      <c r="N60" s="1">
        <v>160</v>
      </c>
      <c r="O60" s="1">
        <v>300</v>
      </c>
      <c r="P60" s="1">
        <f t="shared" si="2"/>
        <v>22</v>
      </c>
      <c r="Q60" s="5"/>
      <c r="R60" s="5">
        <f t="shared" ref="R60:R65" si="37">Q60</f>
        <v>0</v>
      </c>
      <c r="S60" s="5">
        <f t="shared" ref="S60:S68" si="38">R60-T60</f>
        <v>0</v>
      </c>
      <c r="T60" s="5"/>
      <c r="U60" s="5"/>
      <c r="V60" s="1"/>
      <c r="W60" s="1">
        <f t="shared" ref="W60:W68" si="39">(F60+N60+O60+R60)/P60</f>
        <v>21</v>
      </c>
      <c r="X60" s="1">
        <f t="shared" si="3"/>
        <v>21</v>
      </c>
      <c r="Y60" s="1">
        <v>49</v>
      </c>
      <c r="Z60" s="1">
        <v>29</v>
      </c>
      <c r="AA60" s="1">
        <v>25</v>
      </c>
      <c r="AB60" s="1">
        <v>35.6</v>
      </c>
      <c r="AC60" s="1">
        <v>14.6</v>
      </c>
      <c r="AD60" s="1"/>
      <c r="AE60" s="1">
        <f t="shared" si="4"/>
        <v>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214</v>
      </c>
      <c r="D61" s="1"/>
      <c r="E61" s="1">
        <v>157</v>
      </c>
      <c r="F61" s="1">
        <v>1</v>
      </c>
      <c r="G61" s="6">
        <v>0.28000000000000003</v>
      </c>
      <c r="H61" s="1">
        <v>45</v>
      </c>
      <c r="I61" s="1"/>
      <c r="J61" s="1">
        <v>214</v>
      </c>
      <c r="K61" s="1">
        <f t="shared" si="25"/>
        <v>-57</v>
      </c>
      <c r="L61" s="1"/>
      <c r="M61" s="1"/>
      <c r="N61" s="1">
        <v>106</v>
      </c>
      <c r="O61" s="1">
        <v>130</v>
      </c>
      <c r="P61" s="1">
        <f t="shared" si="2"/>
        <v>31.4</v>
      </c>
      <c r="Q61" s="5">
        <v>230</v>
      </c>
      <c r="R61" s="5">
        <f t="shared" si="37"/>
        <v>230</v>
      </c>
      <c r="S61" s="5">
        <f t="shared" si="38"/>
        <v>80</v>
      </c>
      <c r="T61" s="5">
        <v>150</v>
      </c>
      <c r="U61" s="5"/>
      <c r="V61" s="1"/>
      <c r="W61" s="1">
        <f t="shared" si="39"/>
        <v>14.872611464968154</v>
      </c>
      <c r="X61" s="1">
        <f t="shared" si="3"/>
        <v>7.547770700636943</v>
      </c>
      <c r="Y61" s="1">
        <v>34.6</v>
      </c>
      <c r="Z61" s="1">
        <v>13.4</v>
      </c>
      <c r="AA61" s="1">
        <v>50</v>
      </c>
      <c r="AB61" s="1">
        <v>18.600000000000001</v>
      </c>
      <c r="AC61" s="1">
        <v>31.4</v>
      </c>
      <c r="AD61" s="1"/>
      <c r="AE61" s="1">
        <f t="shared" si="4"/>
        <v>22.400000000000002</v>
      </c>
      <c r="AF61" s="1">
        <f t="shared" si="5"/>
        <v>42.000000000000007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32</v>
      </c>
      <c r="C62" s="1">
        <v>415</v>
      </c>
      <c r="D62" s="1">
        <v>2</v>
      </c>
      <c r="E62" s="1">
        <v>290</v>
      </c>
      <c r="F62" s="1">
        <v>-3</v>
      </c>
      <c r="G62" s="6">
        <v>0.35</v>
      </c>
      <c r="H62" s="1">
        <v>45</v>
      </c>
      <c r="I62" s="1"/>
      <c r="J62" s="1">
        <v>420</v>
      </c>
      <c r="K62" s="1">
        <f t="shared" si="25"/>
        <v>-130</v>
      </c>
      <c r="L62" s="1"/>
      <c r="M62" s="1"/>
      <c r="N62" s="1">
        <v>265</v>
      </c>
      <c r="O62" s="1">
        <v>350</v>
      </c>
      <c r="P62" s="1">
        <f t="shared" si="2"/>
        <v>58</v>
      </c>
      <c r="Q62" s="5">
        <v>200</v>
      </c>
      <c r="R62" s="5">
        <f t="shared" si="37"/>
        <v>200</v>
      </c>
      <c r="S62" s="5">
        <f t="shared" si="38"/>
        <v>100</v>
      </c>
      <c r="T62" s="5">
        <v>100</v>
      </c>
      <c r="U62" s="5"/>
      <c r="V62" s="1"/>
      <c r="W62" s="1">
        <f t="shared" si="39"/>
        <v>14</v>
      </c>
      <c r="X62" s="1">
        <f t="shared" si="3"/>
        <v>10.551724137931034</v>
      </c>
      <c r="Y62" s="1">
        <v>79.2</v>
      </c>
      <c r="Z62" s="1">
        <v>83.059600000000003</v>
      </c>
      <c r="AA62" s="1">
        <v>90.059600000000003</v>
      </c>
      <c r="AB62" s="1">
        <v>53</v>
      </c>
      <c r="AC62" s="1">
        <v>68.8</v>
      </c>
      <c r="AD62" s="1"/>
      <c r="AE62" s="1">
        <f t="shared" si="4"/>
        <v>35</v>
      </c>
      <c r="AF62" s="1">
        <f t="shared" si="5"/>
        <v>35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32</v>
      </c>
      <c r="C63" s="1">
        <v>50</v>
      </c>
      <c r="D63" s="1">
        <v>24</v>
      </c>
      <c r="E63" s="1">
        <v>21</v>
      </c>
      <c r="F63" s="1">
        <v>3</v>
      </c>
      <c r="G63" s="6">
        <v>0.28000000000000003</v>
      </c>
      <c r="H63" s="1">
        <v>45</v>
      </c>
      <c r="I63" s="1"/>
      <c r="J63" s="1">
        <v>124</v>
      </c>
      <c r="K63" s="1">
        <f t="shared" si="25"/>
        <v>-103</v>
      </c>
      <c r="L63" s="1"/>
      <c r="M63" s="1"/>
      <c r="N63" s="1">
        <v>121</v>
      </c>
      <c r="O63" s="1">
        <v>150</v>
      </c>
      <c r="P63" s="1">
        <f t="shared" si="2"/>
        <v>4.2</v>
      </c>
      <c r="Q63" s="5"/>
      <c r="R63" s="5">
        <f t="shared" si="37"/>
        <v>0</v>
      </c>
      <c r="S63" s="5">
        <f t="shared" si="38"/>
        <v>0</v>
      </c>
      <c r="T63" s="5"/>
      <c r="U63" s="5"/>
      <c r="V63" s="1"/>
      <c r="W63" s="1">
        <f t="shared" si="39"/>
        <v>65.238095238095241</v>
      </c>
      <c r="X63" s="1">
        <f t="shared" si="3"/>
        <v>65.238095238095241</v>
      </c>
      <c r="Y63" s="1">
        <v>29.2</v>
      </c>
      <c r="Z63" s="1">
        <v>21.8</v>
      </c>
      <c r="AA63" s="1">
        <v>27.2</v>
      </c>
      <c r="AB63" s="1">
        <v>23</v>
      </c>
      <c r="AC63" s="1">
        <v>19.600000000000001</v>
      </c>
      <c r="AD63" s="1"/>
      <c r="AE63" s="1">
        <f t="shared" si="4"/>
        <v>0</v>
      </c>
      <c r="AF63" s="1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32</v>
      </c>
      <c r="C64" s="1">
        <v>71</v>
      </c>
      <c r="D64" s="1">
        <v>192</v>
      </c>
      <c r="E64" s="1">
        <v>192</v>
      </c>
      <c r="F64" s="1"/>
      <c r="G64" s="6">
        <v>0.35</v>
      </c>
      <c r="H64" s="1">
        <v>45</v>
      </c>
      <c r="I64" s="1"/>
      <c r="J64" s="1">
        <v>233</v>
      </c>
      <c r="K64" s="1">
        <f t="shared" si="25"/>
        <v>-41</v>
      </c>
      <c r="L64" s="1"/>
      <c r="M64" s="1"/>
      <c r="N64" s="1">
        <v>305</v>
      </c>
      <c r="O64" s="1">
        <v>500</v>
      </c>
      <c r="P64" s="1">
        <f t="shared" si="2"/>
        <v>38.4</v>
      </c>
      <c r="Q64" s="15">
        <v>100</v>
      </c>
      <c r="R64" s="5">
        <f t="shared" si="37"/>
        <v>100</v>
      </c>
      <c r="S64" s="5">
        <f t="shared" si="38"/>
        <v>100</v>
      </c>
      <c r="T64" s="5"/>
      <c r="U64" s="5"/>
      <c r="V64" s="1"/>
      <c r="W64" s="1">
        <f t="shared" si="39"/>
        <v>23.567708333333336</v>
      </c>
      <c r="X64" s="1">
        <f t="shared" si="3"/>
        <v>20.963541666666668</v>
      </c>
      <c r="Y64" s="1">
        <v>89</v>
      </c>
      <c r="Z64" s="1">
        <v>57.6</v>
      </c>
      <c r="AA64" s="1">
        <v>49.2</v>
      </c>
      <c r="AB64" s="1">
        <v>71.8</v>
      </c>
      <c r="AC64" s="1">
        <v>33.4</v>
      </c>
      <c r="AD64" s="1"/>
      <c r="AE64" s="1">
        <f t="shared" si="4"/>
        <v>35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32</v>
      </c>
      <c r="C65" s="1">
        <v>220</v>
      </c>
      <c r="D65" s="1">
        <v>64</v>
      </c>
      <c r="E65" s="1">
        <v>207</v>
      </c>
      <c r="F65" s="1">
        <v>15</v>
      </c>
      <c r="G65" s="6">
        <v>0.41</v>
      </c>
      <c r="H65" s="1">
        <v>45</v>
      </c>
      <c r="I65" s="1"/>
      <c r="J65" s="1">
        <v>208</v>
      </c>
      <c r="K65" s="1">
        <f t="shared" si="25"/>
        <v>-1</v>
      </c>
      <c r="L65" s="1"/>
      <c r="M65" s="1"/>
      <c r="N65" s="1">
        <v>81</v>
      </c>
      <c r="O65" s="1">
        <v>90</v>
      </c>
      <c r="P65" s="1">
        <f t="shared" si="2"/>
        <v>41.4</v>
      </c>
      <c r="Q65" s="5">
        <v>400</v>
      </c>
      <c r="R65" s="5">
        <f t="shared" si="37"/>
        <v>400</v>
      </c>
      <c r="S65" s="5">
        <f t="shared" si="38"/>
        <v>150</v>
      </c>
      <c r="T65" s="5">
        <v>250</v>
      </c>
      <c r="U65" s="5"/>
      <c r="V65" s="1"/>
      <c r="W65" s="1">
        <f t="shared" si="39"/>
        <v>14.154589371980677</v>
      </c>
      <c r="X65" s="1">
        <f t="shared" si="3"/>
        <v>4.4927536231884062</v>
      </c>
      <c r="Y65" s="1">
        <v>35</v>
      </c>
      <c r="Z65" s="1">
        <v>35.200000000000003</v>
      </c>
      <c r="AA65" s="1">
        <v>46.8</v>
      </c>
      <c r="AB65" s="1">
        <v>24</v>
      </c>
      <c r="AC65" s="1">
        <v>38.4</v>
      </c>
      <c r="AD65" s="1"/>
      <c r="AE65" s="1">
        <f t="shared" si="4"/>
        <v>61.499999999999993</v>
      </c>
      <c r="AF65" s="1">
        <f t="shared" si="5"/>
        <v>102.5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42</v>
      </c>
      <c r="D66" s="1">
        <v>112</v>
      </c>
      <c r="E66" s="14">
        <f>91+E80</f>
        <v>107</v>
      </c>
      <c r="F66" s="14">
        <f>30+F80</f>
        <v>87</v>
      </c>
      <c r="G66" s="6">
        <v>0.5</v>
      </c>
      <c r="H66" s="1">
        <v>60</v>
      </c>
      <c r="I66" s="1"/>
      <c r="J66" s="1">
        <v>89</v>
      </c>
      <c r="K66" s="1">
        <f t="shared" si="25"/>
        <v>18</v>
      </c>
      <c r="L66" s="1"/>
      <c r="M66" s="1"/>
      <c r="N66" s="1">
        <v>11</v>
      </c>
      <c r="O66" s="1"/>
      <c r="P66" s="1">
        <f t="shared" si="2"/>
        <v>21.4</v>
      </c>
      <c r="Q66" s="5">
        <f t="shared" ref="Q66:Q67" si="40">ROUND(13*P66-O66-N66-F66,0)</f>
        <v>180</v>
      </c>
      <c r="R66" s="5">
        <v>150</v>
      </c>
      <c r="S66" s="5">
        <f t="shared" si="38"/>
        <v>50</v>
      </c>
      <c r="T66" s="5">
        <v>100</v>
      </c>
      <c r="U66" s="15">
        <v>150</v>
      </c>
      <c r="V66" s="1"/>
      <c r="W66" s="1">
        <f t="shared" si="39"/>
        <v>11.588785046728972</v>
      </c>
      <c r="X66" s="1">
        <f t="shared" si="3"/>
        <v>4.5794392523364493</v>
      </c>
      <c r="Y66" s="1">
        <v>16.2</v>
      </c>
      <c r="Z66" s="1">
        <v>21</v>
      </c>
      <c r="AA66" s="1">
        <v>36.200000000000003</v>
      </c>
      <c r="AB66" s="1">
        <v>15.8</v>
      </c>
      <c r="AC66" s="1">
        <v>14.2</v>
      </c>
      <c r="AD66" s="1"/>
      <c r="AE66" s="1">
        <f t="shared" si="4"/>
        <v>25</v>
      </c>
      <c r="AF66" s="1">
        <f t="shared" si="5"/>
        <v>50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73</v>
      </c>
      <c r="D67" s="1">
        <v>66</v>
      </c>
      <c r="E67" s="14">
        <f>92+E81</f>
        <v>199</v>
      </c>
      <c r="F67" s="14">
        <f>F81</f>
        <v>-11</v>
      </c>
      <c r="G67" s="6">
        <v>0.41</v>
      </c>
      <c r="H67" s="1">
        <v>45</v>
      </c>
      <c r="I67" s="1"/>
      <c r="J67" s="1">
        <v>106</v>
      </c>
      <c r="K67" s="1">
        <f t="shared" ref="K67:K82" si="41">E67-J67</f>
        <v>93</v>
      </c>
      <c r="L67" s="1"/>
      <c r="M67" s="1"/>
      <c r="N67" s="1">
        <v>159</v>
      </c>
      <c r="O67" s="1">
        <v>200</v>
      </c>
      <c r="P67" s="1">
        <f t="shared" si="2"/>
        <v>39.799999999999997</v>
      </c>
      <c r="Q67" s="5">
        <f t="shared" si="40"/>
        <v>169</v>
      </c>
      <c r="R67" s="5">
        <v>250</v>
      </c>
      <c r="S67" s="5">
        <f t="shared" si="38"/>
        <v>100</v>
      </c>
      <c r="T67" s="5">
        <v>150</v>
      </c>
      <c r="U67" s="5">
        <v>300</v>
      </c>
      <c r="V67" s="1"/>
      <c r="W67" s="1">
        <f t="shared" si="39"/>
        <v>15.025125628140705</v>
      </c>
      <c r="X67" s="1">
        <f t="shared" si="3"/>
        <v>8.7437185929648251</v>
      </c>
      <c r="Y67" s="1">
        <v>40.200000000000003</v>
      </c>
      <c r="Z67" s="1">
        <v>47.2</v>
      </c>
      <c r="AA67" s="1">
        <v>73</v>
      </c>
      <c r="AB67" s="1">
        <v>37.799999999999997</v>
      </c>
      <c r="AC67" s="1">
        <v>56</v>
      </c>
      <c r="AD67" s="1"/>
      <c r="AE67" s="1">
        <f t="shared" si="4"/>
        <v>41</v>
      </c>
      <c r="AF67" s="1">
        <f t="shared" si="5"/>
        <v>61.499999999999993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10</v>
      </c>
      <c r="D68" s="1">
        <v>100</v>
      </c>
      <c r="E68" s="1">
        <v>50</v>
      </c>
      <c r="F68" s="1">
        <v>50</v>
      </c>
      <c r="G68" s="6">
        <v>0.41</v>
      </c>
      <c r="H68" s="1">
        <v>45</v>
      </c>
      <c r="I68" s="1"/>
      <c r="J68" s="1">
        <v>52</v>
      </c>
      <c r="K68" s="1">
        <f t="shared" si="41"/>
        <v>-2</v>
      </c>
      <c r="L68" s="1"/>
      <c r="M68" s="1"/>
      <c r="N68" s="1">
        <v>60</v>
      </c>
      <c r="O68" s="1">
        <v>70</v>
      </c>
      <c r="P68" s="1">
        <f t="shared" ref="P68:P82" si="42">E68/5</f>
        <v>10</v>
      </c>
      <c r="Q68" s="5"/>
      <c r="R68" s="5">
        <v>40</v>
      </c>
      <c r="S68" s="5">
        <f t="shared" si="38"/>
        <v>40</v>
      </c>
      <c r="T68" s="5"/>
      <c r="U68" s="5">
        <v>100</v>
      </c>
      <c r="V68" s="1"/>
      <c r="W68" s="1">
        <f t="shared" si="39"/>
        <v>22</v>
      </c>
      <c r="X68" s="1">
        <f t="shared" ref="X68:X82" si="43">(F68+N68+O68)/P68</f>
        <v>18</v>
      </c>
      <c r="Y68" s="1">
        <v>16</v>
      </c>
      <c r="Z68" s="1">
        <v>12.6</v>
      </c>
      <c r="AA68" s="1">
        <v>13.6</v>
      </c>
      <c r="AB68" s="1">
        <v>0</v>
      </c>
      <c r="AC68" s="1">
        <v>0</v>
      </c>
      <c r="AD68" s="1" t="s">
        <v>45</v>
      </c>
      <c r="AE68" s="1">
        <f t="shared" si="4"/>
        <v>16.399999999999999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104</v>
      </c>
      <c r="B69" s="11" t="s">
        <v>32</v>
      </c>
      <c r="C69" s="11"/>
      <c r="D69" s="11">
        <v>64</v>
      </c>
      <c r="E69" s="11">
        <v>18</v>
      </c>
      <c r="F69" s="11">
        <v>46</v>
      </c>
      <c r="G69" s="12">
        <v>0</v>
      </c>
      <c r="H69" s="11">
        <v>60</v>
      </c>
      <c r="I69" s="11"/>
      <c r="J69" s="11">
        <v>18</v>
      </c>
      <c r="K69" s="11">
        <f t="shared" si="41"/>
        <v>0</v>
      </c>
      <c r="L69" s="11"/>
      <c r="M69" s="11"/>
      <c r="N69" s="11">
        <v>30</v>
      </c>
      <c r="O69" s="11"/>
      <c r="P69" s="11">
        <f t="shared" si="42"/>
        <v>3.6</v>
      </c>
      <c r="Q69" s="13">
        <v>0</v>
      </c>
      <c r="R69" s="13"/>
      <c r="S69" s="13"/>
      <c r="T69" s="13"/>
      <c r="U69" s="13"/>
      <c r="V69" s="11"/>
      <c r="W69" s="11">
        <f t="shared" ref="W69:W82" si="44">(F69+N69+O69+Q69)/P69</f>
        <v>21.111111111111111</v>
      </c>
      <c r="X69" s="11">
        <f t="shared" si="43"/>
        <v>21.111111111111111</v>
      </c>
      <c r="Y69" s="11">
        <v>4</v>
      </c>
      <c r="Z69" s="11">
        <v>7</v>
      </c>
      <c r="AA69" s="11">
        <v>1</v>
      </c>
      <c r="AB69" s="11">
        <v>6.6</v>
      </c>
      <c r="AC69" s="11">
        <v>3.7955999999999999</v>
      </c>
      <c r="AD69" s="11" t="s">
        <v>127</v>
      </c>
      <c r="AE69" s="11">
        <f t="shared" si="4"/>
        <v>0</v>
      </c>
      <c r="AF69" s="1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98</v>
      </c>
      <c r="D70" s="1">
        <v>60</v>
      </c>
      <c r="E70" s="1">
        <v>34</v>
      </c>
      <c r="F70" s="1">
        <v>110</v>
      </c>
      <c r="G70" s="6">
        <v>0.4</v>
      </c>
      <c r="H70" s="1">
        <v>90</v>
      </c>
      <c r="I70" s="1"/>
      <c r="J70" s="1">
        <v>35</v>
      </c>
      <c r="K70" s="1">
        <f t="shared" si="41"/>
        <v>-1</v>
      </c>
      <c r="L70" s="1"/>
      <c r="M70" s="1"/>
      <c r="N70" s="1">
        <v>34</v>
      </c>
      <c r="O70" s="1"/>
      <c r="P70" s="1">
        <f t="shared" si="42"/>
        <v>6.8</v>
      </c>
      <c r="Q70" s="5"/>
      <c r="R70" s="5">
        <f t="shared" ref="R70:R78" si="45">Q70</f>
        <v>0</v>
      </c>
      <c r="S70" s="5">
        <f t="shared" ref="S70:S78" si="46">R70-T70</f>
        <v>0</v>
      </c>
      <c r="T70" s="5"/>
      <c r="U70" s="5"/>
      <c r="V70" s="1"/>
      <c r="W70" s="1">
        <f t="shared" ref="W70:W78" si="47">(F70+N70+O70+R70)/P70</f>
        <v>21.176470588235293</v>
      </c>
      <c r="X70" s="1">
        <f t="shared" si="43"/>
        <v>21.176470588235293</v>
      </c>
      <c r="Y70" s="1">
        <v>15</v>
      </c>
      <c r="Z70" s="1">
        <v>19.600000000000001</v>
      </c>
      <c r="AA70" s="1">
        <v>22.6</v>
      </c>
      <c r="AB70" s="1">
        <v>4.5999999999999996</v>
      </c>
      <c r="AC70" s="1">
        <v>25.8</v>
      </c>
      <c r="AD70" s="1"/>
      <c r="AE70" s="1">
        <f t="shared" si="4"/>
        <v>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35</v>
      </c>
      <c r="C71" s="1">
        <v>191.697</v>
      </c>
      <c r="D71" s="1">
        <v>47.655000000000001</v>
      </c>
      <c r="E71" s="1">
        <v>122.355</v>
      </c>
      <c r="F71" s="1">
        <v>93.147999999999996</v>
      </c>
      <c r="G71" s="6">
        <v>1</v>
      </c>
      <c r="H71" s="1">
        <v>90</v>
      </c>
      <c r="I71" s="1"/>
      <c r="J71" s="1">
        <v>119.658</v>
      </c>
      <c r="K71" s="1">
        <f t="shared" si="41"/>
        <v>2.6970000000000027</v>
      </c>
      <c r="L71" s="1"/>
      <c r="M71" s="1"/>
      <c r="N71" s="1">
        <v>44</v>
      </c>
      <c r="O71" s="1">
        <v>50</v>
      </c>
      <c r="P71" s="1">
        <f t="shared" si="42"/>
        <v>24.471</v>
      </c>
      <c r="Q71" s="5">
        <v>250</v>
      </c>
      <c r="R71" s="5">
        <f t="shared" si="45"/>
        <v>250</v>
      </c>
      <c r="S71" s="5">
        <f t="shared" si="46"/>
        <v>100</v>
      </c>
      <c r="T71" s="5">
        <v>150</v>
      </c>
      <c r="U71" s="5"/>
      <c r="V71" s="1"/>
      <c r="W71" s="1">
        <f t="shared" si="47"/>
        <v>17.863920559029054</v>
      </c>
      <c r="X71" s="1">
        <f t="shared" si="43"/>
        <v>7.6477463119610967</v>
      </c>
      <c r="Y71" s="1">
        <v>25.785</v>
      </c>
      <c r="Z71" s="1">
        <v>27.7302</v>
      </c>
      <c r="AA71" s="1">
        <v>36.743400000000001</v>
      </c>
      <c r="AB71" s="1">
        <v>28.000800000000002</v>
      </c>
      <c r="AC71" s="1">
        <v>12.993600000000001</v>
      </c>
      <c r="AD71" s="1"/>
      <c r="AE71" s="1">
        <f t="shared" ref="AE71:AE93" si="48">S71*G71</f>
        <v>100</v>
      </c>
      <c r="AF71" s="1">
        <f t="shared" ref="AF71:AF93" si="49">T71*G71</f>
        <v>150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35</v>
      </c>
      <c r="C72" s="1">
        <v>194.208</v>
      </c>
      <c r="D72" s="1"/>
      <c r="E72" s="1">
        <v>26.984000000000002</v>
      </c>
      <c r="F72" s="1">
        <v>160.46100000000001</v>
      </c>
      <c r="G72" s="6">
        <v>1</v>
      </c>
      <c r="H72" s="1" t="e">
        <v>#N/A</v>
      </c>
      <c r="I72" s="1"/>
      <c r="J72" s="1">
        <v>25.8</v>
      </c>
      <c r="K72" s="1">
        <f t="shared" si="41"/>
        <v>1.1840000000000011</v>
      </c>
      <c r="L72" s="1"/>
      <c r="M72" s="1"/>
      <c r="N72" s="1">
        <v>0</v>
      </c>
      <c r="O72" s="1"/>
      <c r="P72" s="1">
        <f t="shared" si="42"/>
        <v>5.3968000000000007</v>
      </c>
      <c r="Q72" s="5"/>
      <c r="R72" s="5">
        <f t="shared" si="45"/>
        <v>0</v>
      </c>
      <c r="S72" s="5">
        <f t="shared" si="46"/>
        <v>0</v>
      </c>
      <c r="T72" s="5"/>
      <c r="U72" s="5"/>
      <c r="V72" s="1"/>
      <c r="W72" s="1">
        <f t="shared" si="47"/>
        <v>29.732619329973318</v>
      </c>
      <c r="X72" s="1">
        <f t="shared" si="43"/>
        <v>29.732619329973318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6" t="s">
        <v>119</v>
      </c>
      <c r="AE72" s="1">
        <f t="shared" si="48"/>
        <v>0</v>
      </c>
      <c r="AF72" s="1">
        <f t="shared" si="4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32</v>
      </c>
      <c r="C73" s="1"/>
      <c r="D73" s="1">
        <v>72</v>
      </c>
      <c r="E73" s="1">
        <v>10</v>
      </c>
      <c r="F73" s="1">
        <v>62</v>
      </c>
      <c r="G73" s="6">
        <v>0.28000000000000003</v>
      </c>
      <c r="H73" s="1">
        <v>45</v>
      </c>
      <c r="I73" s="1"/>
      <c r="J73" s="1">
        <v>10</v>
      </c>
      <c r="K73" s="1">
        <f t="shared" si="41"/>
        <v>0</v>
      </c>
      <c r="L73" s="1"/>
      <c r="M73" s="1"/>
      <c r="N73" s="1"/>
      <c r="O73" s="1"/>
      <c r="P73" s="1">
        <f t="shared" si="42"/>
        <v>2</v>
      </c>
      <c r="Q73" s="5"/>
      <c r="R73" s="5">
        <f t="shared" si="45"/>
        <v>0</v>
      </c>
      <c r="S73" s="5">
        <f t="shared" si="46"/>
        <v>0</v>
      </c>
      <c r="T73" s="5"/>
      <c r="U73" s="5"/>
      <c r="V73" s="1"/>
      <c r="W73" s="1">
        <f t="shared" si="47"/>
        <v>31</v>
      </c>
      <c r="X73" s="1">
        <f t="shared" si="43"/>
        <v>31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0" t="s">
        <v>118</v>
      </c>
      <c r="AE73" s="1">
        <f t="shared" si="48"/>
        <v>0</v>
      </c>
      <c r="AF73" s="1">
        <f t="shared" si="4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32</v>
      </c>
      <c r="C74" s="1">
        <v>170</v>
      </c>
      <c r="D74" s="1">
        <v>152</v>
      </c>
      <c r="E74" s="1">
        <v>52</v>
      </c>
      <c r="F74" s="1">
        <v>251</v>
      </c>
      <c r="G74" s="6">
        <v>0.35</v>
      </c>
      <c r="H74" s="1">
        <v>45</v>
      </c>
      <c r="I74" s="1"/>
      <c r="J74" s="1">
        <v>52</v>
      </c>
      <c r="K74" s="1">
        <f t="shared" si="41"/>
        <v>0</v>
      </c>
      <c r="L74" s="1"/>
      <c r="M74" s="1"/>
      <c r="N74" s="1">
        <v>0</v>
      </c>
      <c r="O74" s="1"/>
      <c r="P74" s="1">
        <f t="shared" si="42"/>
        <v>10.4</v>
      </c>
      <c r="Q74" s="5"/>
      <c r="R74" s="5">
        <f t="shared" si="45"/>
        <v>0</v>
      </c>
      <c r="S74" s="5">
        <f t="shared" si="46"/>
        <v>0</v>
      </c>
      <c r="T74" s="5"/>
      <c r="U74" s="5"/>
      <c r="V74" s="1"/>
      <c r="W74" s="1">
        <f t="shared" si="47"/>
        <v>24.134615384615383</v>
      </c>
      <c r="X74" s="1">
        <f t="shared" si="43"/>
        <v>24.134615384615383</v>
      </c>
      <c r="Y74" s="1">
        <v>15.6</v>
      </c>
      <c r="Z74" s="1">
        <v>0.4</v>
      </c>
      <c r="AA74" s="1">
        <v>18.8</v>
      </c>
      <c r="AB74" s="1">
        <v>0</v>
      </c>
      <c r="AC74" s="1">
        <v>0</v>
      </c>
      <c r="AD74" s="16" t="s">
        <v>119</v>
      </c>
      <c r="AE74" s="1">
        <f t="shared" si="48"/>
        <v>0</v>
      </c>
      <c r="AF74" s="1">
        <f t="shared" si="4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32</v>
      </c>
      <c r="C75" s="1">
        <v>122</v>
      </c>
      <c r="D75" s="1">
        <v>150</v>
      </c>
      <c r="E75" s="1">
        <v>173</v>
      </c>
      <c r="F75" s="1">
        <v>29</v>
      </c>
      <c r="G75" s="6">
        <v>0.4</v>
      </c>
      <c r="H75" s="1">
        <v>45</v>
      </c>
      <c r="I75" s="1"/>
      <c r="J75" s="1">
        <v>182</v>
      </c>
      <c r="K75" s="1">
        <f t="shared" si="41"/>
        <v>-9</v>
      </c>
      <c r="L75" s="1"/>
      <c r="M75" s="1"/>
      <c r="N75" s="1">
        <v>66</v>
      </c>
      <c r="O75" s="1"/>
      <c r="P75" s="1">
        <f t="shared" si="42"/>
        <v>34.6</v>
      </c>
      <c r="Q75" s="5">
        <v>350</v>
      </c>
      <c r="R75" s="5">
        <f t="shared" si="45"/>
        <v>350</v>
      </c>
      <c r="S75" s="5">
        <f t="shared" si="46"/>
        <v>150</v>
      </c>
      <c r="T75" s="5">
        <v>200</v>
      </c>
      <c r="U75" s="5"/>
      <c r="V75" s="1"/>
      <c r="W75" s="1">
        <f t="shared" si="47"/>
        <v>12.861271676300577</v>
      </c>
      <c r="X75" s="1">
        <f t="shared" si="43"/>
        <v>2.745664739884393</v>
      </c>
      <c r="Y75" s="1">
        <v>26</v>
      </c>
      <c r="Z75" s="1">
        <v>0</v>
      </c>
      <c r="AA75" s="1">
        <v>21.2</v>
      </c>
      <c r="AB75" s="1">
        <v>0</v>
      </c>
      <c r="AC75" s="1">
        <v>0</v>
      </c>
      <c r="AD75" s="1" t="s">
        <v>45</v>
      </c>
      <c r="AE75" s="1">
        <f t="shared" si="48"/>
        <v>60</v>
      </c>
      <c r="AF75" s="1">
        <f t="shared" si="49"/>
        <v>80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32</v>
      </c>
      <c r="C76" s="1">
        <v>226</v>
      </c>
      <c r="D76" s="1">
        <v>96</v>
      </c>
      <c r="E76" s="1">
        <v>26</v>
      </c>
      <c r="F76" s="1">
        <v>280</v>
      </c>
      <c r="G76" s="6">
        <v>0.16</v>
      </c>
      <c r="H76" s="1">
        <v>30</v>
      </c>
      <c r="I76" s="1"/>
      <c r="J76" s="1">
        <v>29</v>
      </c>
      <c r="K76" s="1">
        <f t="shared" si="41"/>
        <v>-3</v>
      </c>
      <c r="L76" s="1"/>
      <c r="M76" s="1"/>
      <c r="N76" s="1">
        <v>0</v>
      </c>
      <c r="O76" s="1"/>
      <c r="P76" s="1">
        <f t="shared" si="42"/>
        <v>5.2</v>
      </c>
      <c r="Q76" s="5"/>
      <c r="R76" s="5">
        <f t="shared" si="45"/>
        <v>0</v>
      </c>
      <c r="S76" s="5">
        <f t="shared" si="46"/>
        <v>0</v>
      </c>
      <c r="T76" s="5"/>
      <c r="U76" s="5"/>
      <c r="V76" s="1"/>
      <c r="W76" s="1">
        <f t="shared" si="47"/>
        <v>53.846153846153847</v>
      </c>
      <c r="X76" s="1">
        <f t="shared" si="43"/>
        <v>53.846153846153847</v>
      </c>
      <c r="Y76" s="1">
        <v>2.8</v>
      </c>
      <c r="Z76" s="1">
        <v>0</v>
      </c>
      <c r="AA76" s="1">
        <v>18.8</v>
      </c>
      <c r="AB76" s="1">
        <v>0</v>
      </c>
      <c r="AC76" s="1">
        <v>0</v>
      </c>
      <c r="AD76" s="16" t="s">
        <v>119</v>
      </c>
      <c r="AE76" s="1">
        <f t="shared" si="48"/>
        <v>0</v>
      </c>
      <c r="AF76" s="1">
        <f t="shared" si="4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32</v>
      </c>
      <c r="C77" s="1">
        <v>156</v>
      </c>
      <c r="D77" s="1">
        <v>49.359000000000002</v>
      </c>
      <c r="E77" s="1">
        <v>1.359</v>
      </c>
      <c r="F77" s="1">
        <v>204</v>
      </c>
      <c r="G77" s="6">
        <v>0.75</v>
      </c>
      <c r="H77" s="1">
        <v>60</v>
      </c>
      <c r="I77" s="1"/>
      <c r="J77" s="1">
        <v>1.3</v>
      </c>
      <c r="K77" s="1">
        <f t="shared" si="41"/>
        <v>5.8999999999999941E-2</v>
      </c>
      <c r="L77" s="1"/>
      <c r="M77" s="1"/>
      <c r="N77" s="1">
        <v>0</v>
      </c>
      <c r="O77" s="1"/>
      <c r="P77" s="1">
        <f t="shared" si="42"/>
        <v>0.27179999999999999</v>
      </c>
      <c r="Q77" s="5"/>
      <c r="R77" s="5">
        <f t="shared" si="45"/>
        <v>0</v>
      </c>
      <c r="S77" s="5">
        <f t="shared" si="46"/>
        <v>0</v>
      </c>
      <c r="T77" s="5"/>
      <c r="U77" s="5"/>
      <c r="V77" s="1"/>
      <c r="W77" s="1">
        <f t="shared" si="47"/>
        <v>750.55187637969095</v>
      </c>
      <c r="X77" s="1">
        <f t="shared" si="43"/>
        <v>750.55187637969095</v>
      </c>
      <c r="Y77" s="1">
        <v>0.2</v>
      </c>
      <c r="Z77" s="1">
        <v>1</v>
      </c>
      <c r="AA77" s="1">
        <v>8.8000000000000007</v>
      </c>
      <c r="AB77" s="1">
        <v>0</v>
      </c>
      <c r="AC77" s="1">
        <v>0</v>
      </c>
      <c r="AD77" s="16" t="s">
        <v>119</v>
      </c>
      <c r="AE77" s="1">
        <f t="shared" si="48"/>
        <v>0</v>
      </c>
      <c r="AF77" s="1">
        <f t="shared" si="4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32</v>
      </c>
      <c r="C78" s="1"/>
      <c r="D78" s="1">
        <v>216</v>
      </c>
      <c r="E78" s="1">
        <v>63</v>
      </c>
      <c r="F78" s="1">
        <v>153</v>
      </c>
      <c r="G78" s="6">
        <v>0.36</v>
      </c>
      <c r="H78" s="1" t="e">
        <v>#N/A</v>
      </c>
      <c r="I78" s="1"/>
      <c r="J78" s="1">
        <v>63</v>
      </c>
      <c r="K78" s="1">
        <f t="shared" si="41"/>
        <v>0</v>
      </c>
      <c r="L78" s="1"/>
      <c r="M78" s="1"/>
      <c r="N78" s="1">
        <v>0</v>
      </c>
      <c r="O78" s="1"/>
      <c r="P78" s="1">
        <f t="shared" si="42"/>
        <v>12.6</v>
      </c>
      <c r="Q78" s="5">
        <v>25</v>
      </c>
      <c r="R78" s="5">
        <f t="shared" si="45"/>
        <v>25</v>
      </c>
      <c r="S78" s="5">
        <f t="shared" si="46"/>
        <v>25</v>
      </c>
      <c r="T78" s="5"/>
      <c r="U78" s="5"/>
      <c r="V78" s="1"/>
      <c r="W78" s="1">
        <f t="shared" si="47"/>
        <v>14.126984126984127</v>
      </c>
      <c r="X78" s="1">
        <f t="shared" si="43"/>
        <v>12.142857142857142</v>
      </c>
      <c r="Y78" s="1">
        <v>0.2</v>
      </c>
      <c r="Z78" s="1">
        <v>18.8</v>
      </c>
      <c r="AA78" s="1">
        <v>0</v>
      </c>
      <c r="AB78" s="1">
        <v>0</v>
      </c>
      <c r="AC78" s="1">
        <v>0</v>
      </c>
      <c r="AD78" s="1" t="s">
        <v>45</v>
      </c>
      <c r="AE78" s="1">
        <f t="shared" si="48"/>
        <v>9</v>
      </c>
      <c r="AF78" s="1">
        <f t="shared" si="4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114</v>
      </c>
      <c r="B79" s="1" t="s">
        <v>35</v>
      </c>
      <c r="C79" s="1">
        <v>23.192</v>
      </c>
      <c r="D79" s="1"/>
      <c r="E79" s="14">
        <v>2.68</v>
      </c>
      <c r="F79" s="14">
        <v>20.512</v>
      </c>
      <c r="G79" s="6">
        <v>0</v>
      </c>
      <c r="H79" s="1" t="e">
        <v>#N/A</v>
      </c>
      <c r="I79" s="1"/>
      <c r="J79" s="1">
        <v>2.6</v>
      </c>
      <c r="K79" s="1">
        <f t="shared" si="41"/>
        <v>8.0000000000000071E-2</v>
      </c>
      <c r="L79" s="1"/>
      <c r="M79" s="1"/>
      <c r="N79" s="1"/>
      <c r="O79" s="1"/>
      <c r="P79" s="1">
        <f t="shared" si="42"/>
        <v>0.53600000000000003</v>
      </c>
      <c r="Q79" s="5"/>
      <c r="R79" s="5"/>
      <c r="S79" s="5"/>
      <c r="T79" s="5"/>
      <c r="U79" s="5"/>
      <c r="V79" s="1"/>
      <c r="W79" s="1">
        <f t="shared" si="44"/>
        <v>38.268656716417908</v>
      </c>
      <c r="X79" s="1">
        <f t="shared" si="43"/>
        <v>38.268656716417908</v>
      </c>
      <c r="Y79" s="1">
        <v>1.3438000000000001</v>
      </c>
      <c r="Z79" s="1">
        <v>1.0848</v>
      </c>
      <c r="AA79" s="1">
        <v>0.81699999999999995</v>
      </c>
      <c r="AB79" s="1">
        <v>0.54679999999999995</v>
      </c>
      <c r="AC79" s="1">
        <v>0.81759999999999999</v>
      </c>
      <c r="AD79" s="1"/>
      <c r="AE79" s="1">
        <f t="shared" si="48"/>
        <v>0</v>
      </c>
      <c r="AF79" s="1">
        <f t="shared" si="4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32</v>
      </c>
      <c r="C80" s="1">
        <v>43</v>
      </c>
      <c r="D80" s="1">
        <v>30</v>
      </c>
      <c r="E80" s="14">
        <v>16</v>
      </c>
      <c r="F80" s="14">
        <v>57</v>
      </c>
      <c r="G80" s="6">
        <v>0</v>
      </c>
      <c r="H80" s="1" t="e">
        <v>#N/A</v>
      </c>
      <c r="I80" s="1"/>
      <c r="J80" s="1">
        <v>16</v>
      </c>
      <c r="K80" s="1">
        <f t="shared" si="41"/>
        <v>0</v>
      </c>
      <c r="L80" s="1"/>
      <c r="M80" s="1"/>
      <c r="N80" s="1"/>
      <c r="O80" s="1"/>
      <c r="P80" s="1">
        <f t="shared" si="42"/>
        <v>3.2</v>
      </c>
      <c r="Q80" s="5"/>
      <c r="R80" s="5"/>
      <c r="S80" s="5"/>
      <c r="T80" s="5"/>
      <c r="U80" s="5"/>
      <c r="V80" s="1"/>
      <c r="W80" s="1">
        <f t="shared" si="44"/>
        <v>17.8125</v>
      </c>
      <c r="X80" s="1">
        <f t="shared" si="43"/>
        <v>17.8125</v>
      </c>
      <c r="Y80" s="1">
        <v>0.4</v>
      </c>
      <c r="Z80" s="1">
        <v>2.6</v>
      </c>
      <c r="AA80" s="1">
        <v>5</v>
      </c>
      <c r="AB80" s="1">
        <v>1.8</v>
      </c>
      <c r="AC80" s="1">
        <v>2.6</v>
      </c>
      <c r="AD80" s="1"/>
      <c r="AE80" s="1">
        <f t="shared" si="48"/>
        <v>0</v>
      </c>
      <c r="AF80" s="1">
        <f t="shared" si="4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116</v>
      </c>
      <c r="B81" s="1" t="s">
        <v>32</v>
      </c>
      <c r="C81" s="1">
        <v>160</v>
      </c>
      <c r="D81" s="1"/>
      <c r="E81" s="14">
        <v>107</v>
      </c>
      <c r="F81" s="14">
        <v>-11</v>
      </c>
      <c r="G81" s="6">
        <v>0</v>
      </c>
      <c r="H81" s="1">
        <v>45</v>
      </c>
      <c r="I81" s="1"/>
      <c r="J81" s="1">
        <v>121</v>
      </c>
      <c r="K81" s="1">
        <f t="shared" si="41"/>
        <v>-14</v>
      </c>
      <c r="L81" s="1"/>
      <c r="M81" s="1"/>
      <c r="N81" s="1"/>
      <c r="O81" s="1"/>
      <c r="P81" s="1">
        <f t="shared" si="42"/>
        <v>21.4</v>
      </c>
      <c r="Q81" s="5"/>
      <c r="R81" s="5"/>
      <c r="S81" s="5"/>
      <c r="T81" s="5"/>
      <c r="U81" s="5"/>
      <c r="V81" s="1"/>
      <c r="W81" s="1">
        <f t="shared" si="44"/>
        <v>-0.5140186915887851</v>
      </c>
      <c r="X81" s="1">
        <f t="shared" si="43"/>
        <v>-0.5140186915887851</v>
      </c>
      <c r="Y81" s="1">
        <v>67.423399999999987</v>
      </c>
      <c r="Z81" s="1">
        <v>24</v>
      </c>
      <c r="AA81" s="1">
        <v>36.799999999999997</v>
      </c>
      <c r="AB81" s="1">
        <v>23.2</v>
      </c>
      <c r="AC81" s="1">
        <v>34.4</v>
      </c>
      <c r="AD81" s="1"/>
      <c r="AE81" s="1">
        <f t="shared" si="48"/>
        <v>0</v>
      </c>
      <c r="AF81" s="1">
        <f t="shared" si="4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117</v>
      </c>
      <c r="B82" s="1" t="s">
        <v>35</v>
      </c>
      <c r="C82" s="1">
        <v>271.07799999999997</v>
      </c>
      <c r="D82" s="1">
        <v>389.875</v>
      </c>
      <c r="E82" s="14">
        <v>326.553</v>
      </c>
      <c r="F82" s="14">
        <v>236.93899999999999</v>
      </c>
      <c r="G82" s="6">
        <v>0</v>
      </c>
      <c r="H82" s="1">
        <v>45</v>
      </c>
      <c r="I82" s="1"/>
      <c r="J82" s="1">
        <v>307.12900000000002</v>
      </c>
      <c r="K82" s="1">
        <f t="shared" si="41"/>
        <v>19.423999999999978</v>
      </c>
      <c r="L82" s="1"/>
      <c r="M82" s="1"/>
      <c r="N82" s="1"/>
      <c r="O82" s="1"/>
      <c r="P82" s="1">
        <f t="shared" si="42"/>
        <v>65.310599999999994</v>
      </c>
      <c r="Q82" s="5"/>
      <c r="R82" s="5"/>
      <c r="S82" s="5"/>
      <c r="T82" s="5"/>
      <c r="U82" s="5"/>
      <c r="V82" s="1"/>
      <c r="W82" s="1">
        <f t="shared" si="44"/>
        <v>3.6278797009980006</v>
      </c>
      <c r="X82" s="1">
        <f t="shared" si="43"/>
        <v>3.6278797009980006</v>
      </c>
      <c r="Y82" s="1">
        <v>89.034999999999997</v>
      </c>
      <c r="Z82" s="1">
        <v>88.588200000000001</v>
      </c>
      <c r="AA82" s="1">
        <v>91.406599999999997</v>
      </c>
      <c r="AB82" s="1">
        <v>82.095799999999997</v>
      </c>
      <c r="AC82" s="1">
        <v>64.900999999999996</v>
      </c>
      <c r="AD82" s="1"/>
      <c r="AE82" s="1">
        <f t="shared" si="48"/>
        <v>0</v>
      </c>
      <c r="AF82" s="1">
        <f t="shared" si="4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7" t="s">
        <v>132</v>
      </c>
      <c r="B83" s="17" t="s">
        <v>35</v>
      </c>
      <c r="C83" s="17"/>
      <c r="D83" s="17"/>
      <c r="E83" s="17"/>
      <c r="F83" s="17"/>
      <c r="G83" s="18">
        <v>1</v>
      </c>
      <c r="H83" s="17">
        <v>45</v>
      </c>
      <c r="I83" s="17"/>
      <c r="J83" s="17"/>
      <c r="K83" s="17"/>
      <c r="L83" s="17"/>
      <c r="M83" s="17"/>
      <c r="N83" s="17"/>
      <c r="O83" s="17"/>
      <c r="P83" s="17"/>
      <c r="Q83" s="17"/>
      <c r="R83" s="5">
        <v>80</v>
      </c>
      <c r="S83" s="5">
        <f t="shared" ref="S83:S93" si="50">R83-T83</f>
        <v>40</v>
      </c>
      <c r="T83" s="19">
        <v>40</v>
      </c>
      <c r="U83" s="17" t="s">
        <v>124</v>
      </c>
      <c r="V83" s="17"/>
      <c r="W83" s="17"/>
      <c r="X83" s="17"/>
      <c r="Y83" s="17"/>
      <c r="Z83" s="17"/>
      <c r="AA83" s="17"/>
      <c r="AB83" s="17"/>
      <c r="AC83" s="17"/>
      <c r="AD83" s="17" t="s">
        <v>45</v>
      </c>
      <c r="AE83" s="1">
        <f t="shared" si="48"/>
        <v>40</v>
      </c>
      <c r="AF83" s="1">
        <f t="shared" si="49"/>
        <v>40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133</v>
      </c>
      <c r="B84" s="17" t="s">
        <v>32</v>
      </c>
      <c r="C84" s="17"/>
      <c r="D84" s="17"/>
      <c r="E84" s="17"/>
      <c r="F84" s="17"/>
      <c r="G84" s="18">
        <v>0.33</v>
      </c>
      <c r="H84" s="17">
        <v>45</v>
      </c>
      <c r="I84" s="17"/>
      <c r="J84" s="17"/>
      <c r="K84" s="17"/>
      <c r="L84" s="17"/>
      <c r="M84" s="17"/>
      <c r="N84" s="17"/>
      <c r="O84" s="17"/>
      <c r="P84" s="17"/>
      <c r="Q84" s="17"/>
      <c r="R84" s="5">
        <v>80</v>
      </c>
      <c r="S84" s="5">
        <f t="shared" si="50"/>
        <v>80</v>
      </c>
      <c r="T84" s="19"/>
      <c r="U84" s="17" t="s">
        <v>125</v>
      </c>
      <c r="V84" s="17"/>
      <c r="W84" s="17"/>
      <c r="X84" s="17"/>
      <c r="Y84" s="17"/>
      <c r="Z84" s="17"/>
      <c r="AA84" s="17"/>
      <c r="AB84" s="17"/>
      <c r="AC84" s="17"/>
      <c r="AD84" s="17" t="s">
        <v>45</v>
      </c>
      <c r="AE84" s="1">
        <f t="shared" si="48"/>
        <v>26.400000000000002</v>
      </c>
      <c r="AF84" s="1">
        <f t="shared" si="4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7" t="s">
        <v>120</v>
      </c>
      <c r="B85" s="17" t="s">
        <v>35</v>
      </c>
      <c r="C85" s="17"/>
      <c r="D85" s="17"/>
      <c r="E85" s="17"/>
      <c r="F85" s="17"/>
      <c r="G85" s="18">
        <v>1</v>
      </c>
      <c r="H85" s="17">
        <v>45</v>
      </c>
      <c r="I85" s="17"/>
      <c r="J85" s="17"/>
      <c r="K85" s="17"/>
      <c r="L85" s="17"/>
      <c r="M85" s="17"/>
      <c r="N85" s="17"/>
      <c r="O85" s="17"/>
      <c r="P85" s="17"/>
      <c r="Q85" s="17"/>
      <c r="R85" s="5">
        <v>80</v>
      </c>
      <c r="S85" s="5">
        <f t="shared" si="50"/>
        <v>40</v>
      </c>
      <c r="T85" s="19">
        <v>40</v>
      </c>
      <c r="U85" s="17" t="s">
        <v>124</v>
      </c>
      <c r="V85" s="17"/>
      <c r="W85" s="17"/>
      <c r="X85" s="17"/>
      <c r="Y85" s="17"/>
      <c r="Z85" s="17"/>
      <c r="AA85" s="17"/>
      <c r="AB85" s="17"/>
      <c r="AC85" s="17"/>
      <c r="AD85" s="17" t="s">
        <v>45</v>
      </c>
      <c r="AE85" s="1">
        <f t="shared" si="48"/>
        <v>40</v>
      </c>
      <c r="AF85" s="1">
        <f t="shared" si="49"/>
        <v>40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7" t="s">
        <v>121</v>
      </c>
      <c r="B86" s="17" t="s">
        <v>32</v>
      </c>
      <c r="C86" s="17"/>
      <c r="D86" s="17"/>
      <c r="E86" s="17"/>
      <c r="F86" s="17"/>
      <c r="G86" s="18">
        <v>0.33</v>
      </c>
      <c r="H86" s="17">
        <v>45</v>
      </c>
      <c r="I86" s="17"/>
      <c r="J86" s="17"/>
      <c r="K86" s="17"/>
      <c r="L86" s="17"/>
      <c r="M86" s="17"/>
      <c r="N86" s="17"/>
      <c r="O86" s="17"/>
      <c r="P86" s="17"/>
      <c r="Q86" s="17"/>
      <c r="R86" s="5">
        <v>80</v>
      </c>
      <c r="S86" s="5">
        <f t="shared" si="50"/>
        <v>80</v>
      </c>
      <c r="T86" s="19"/>
      <c r="U86" s="17" t="s">
        <v>125</v>
      </c>
      <c r="V86" s="17"/>
      <c r="W86" s="17"/>
      <c r="X86" s="17"/>
      <c r="Y86" s="17"/>
      <c r="Z86" s="17"/>
      <c r="AA86" s="17"/>
      <c r="AB86" s="17"/>
      <c r="AC86" s="17"/>
      <c r="AD86" s="17" t="s">
        <v>45</v>
      </c>
      <c r="AE86" s="1">
        <f t="shared" si="48"/>
        <v>26.400000000000002</v>
      </c>
      <c r="AF86" s="1">
        <f t="shared" si="4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7" t="s">
        <v>122</v>
      </c>
      <c r="B87" s="17" t="s">
        <v>35</v>
      </c>
      <c r="C87" s="17"/>
      <c r="D87" s="17"/>
      <c r="E87" s="17"/>
      <c r="F87" s="17"/>
      <c r="G87" s="18">
        <v>1</v>
      </c>
      <c r="H87" s="17">
        <v>45</v>
      </c>
      <c r="I87" s="17"/>
      <c r="J87" s="17"/>
      <c r="K87" s="17"/>
      <c r="L87" s="17"/>
      <c r="M87" s="17"/>
      <c r="N87" s="17"/>
      <c r="O87" s="17"/>
      <c r="P87" s="17"/>
      <c r="Q87" s="17"/>
      <c r="R87" s="5">
        <v>80</v>
      </c>
      <c r="S87" s="5">
        <f t="shared" si="50"/>
        <v>40</v>
      </c>
      <c r="T87" s="19">
        <v>40</v>
      </c>
      <c r="U87" s="17" t="s">
        <v>124</v>
      </c>
      <c r="V87" s="17"/>
      <c r="W87" s="17"/>
      <c r="X87" s="17"/>
      <c r="Y87" s="17"/>
      <c r="Z87" s="17"/>
      <c r="AA87" s="17"/>
      <c r="AB87" s="17"/>
      <c r="AC87" s="17"/>
      <c r="AD87" s="17" t="s">
        <v>45</v>
      </c>
      <c r="AE87" s="1">
        <f t="shared" si="48"/>
        <v>40</v>
      </c>
      <c r="AF87" s="1">
        <f t="shared" si="49"/>
        <v>40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7" t="s">
        <v>134</v>
      </c>
      <c r="B88" s="17" t="s">
        <v>32</v>
      </c>
      <c r="C88" s="17"/>
      <c r="D88" s="17"/>
      <c r="E88" s="17"/>
      <c r="F88" s="17"/>
      <c r="G88" s="18">
        <v>0.33</v>
      </c>
      <c r="H88" s="17">
        <v>45</v>
      </c>
      <c r="I88" s="17"/>
      <c r="J88" s="17"/>
      <c r="K88" s="17"/>
      <c r="L88" s="17"/>
      <c r="M88" s="17"/>
      <c r="N88" s="17"/>
      <c r="O88" s="17"/>
      <c r="P88" s="17"/>
      <c r="Q88" s="17"/>
      <c r="R88" s="5">
        <v>80</v>
      </c>
      <c r="S88" s="5">
        <f t="shared" si="50"/>
        <v>80</v>
      </c>
      <c r="T88" s="19"/>
      <c r="U88" s="17" t="s">
        <v>125</v>
      </c>
      <c r="V88" s="17"/>
      <c r="W88" s="17"/>
      <c r="X88" s="17"/>
      <c r="Y88" s="17"/>
      <c r="Z88" s="17"/>
      <c r="AA88" s="17"/>
      <c r="AB88" s="17"/>
      <c r="AC88" s="17"/>
      <c r="AD88" s="17" t="s">
        <v>45</v>
      </c>
      <c r="AE88" s="1">
        <f t="shared" si="48"/>
        <v>26.400000000000002</v>
      </c>
      <c r="AF88" s="1">
        <f t="shared" si="4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123</v>
      </c>
      <c r="B89" s="17" t="s">
        <v>35</v>
      </c>
      <c r="C89" s="17"/>
      <c r="D89" s="17"/>
      <c r="E89" s="17"/>
      <c r="F89" s="17"/>
      <c r="G89" s="18">
        <v>1</v>
      </c>
      <c r="H89" s="17">
        <v>45</v>
      </c>
      <c r="I89" s="17"/>
      <c r="J89" s="17"/>
      <c r="K89" s="17"/>
      <c r="L89" s="17"/>
      <c r="M89" s="17"/>
      <c r="N89" s="17"/>
      <c r="O89" s="17"/>
      <c r="P89" s="17"/>
      <c r="Q89" s="17"/>
      <c r="R89" s="5">
        <v>80</v>
      </c>
      <c r="S89" s="5">
        <f t="shared" si="50"/>
        <v>40</v>
      </c>
      <c r="T89" s="19">
        <v>40</v>
      </c>
      <c r="U89" s="17" t="s">
        <v>124</v>
      </c>
      <c r="V89" s="17"/>
      <c r="W89" s="17"/>
      <c r="X89" s="17"/>
      <c r="Y89" s="17"/>
      <c r="Z89" s="17"/>
      <c r="AA89" s="17"/>
      <c r="AB89" s="17"/>
      <c r="AC89" s="17"/>
      <c r="AD89" s="17" t="s">
        <v>45</v>
      </c>
      <c r="AE89" s="1">
        <f t="shared" si="48"/>
        <v>40</v>
      </c>
      <c r="AF89" s="1">
        <f t="shared" si="49"/>
        <v>40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7" t="s">
        <v>135</v>
      </c>
      <c r="B90" s="17" t="s">
        <v>32</v>
      </c>
      <c r="C90" s="17"/>
      <c r="D90" s="17"/>
      <c r="E90" s="17"/>
      <c r="F90" s="17"/>
      <c r="G90" s="18">
        <v>0.66</v>
      </c>
      <c r="H90" s="17">
        <v>45</v>
      </c>
      <c r="I90" s="17"/>
      <c r="J90" s="17"/>
      <c r="K90" s="17"/>
      <c r="L90" s="17"/>
      <c r="M90" s="17"/>
      <c r="N90" s="17"/>
      <c r="O90" s="17"/>
      <c r="P90" s="17"/>
      <c r="Q90" s="17"/>
      <c r="R90" s="5">
        <v>80</v>
      </c>
      <c r="S90" s="5">
        <f t="shared" si="50"/>
        <v>80</v>
      </c>
      <c r="T90" s="19"/>
      <c r="U90" s="17" t="s">
        <v>125</v>
      </c>
      <c r="V90" s="17"/>
      <c r="W90" s="17"/>
      <c r="X90" s="17"/>
      <c r="Y90" s="17"/>
      <c r="Z90" s="17"/>
      <c r="AA90" s="17"/>
      <c r="AB90" s="17"/>
      <c r="AC90" s="17"/>
      <c r="AD90" s="17" t="s">
        <v>45</v>
      </c>
      <c r="AE90" s="1">
        <f t="shared" si="48"/>
        <v>52.800000000000004</v>
      </c>
      <c r="AF90" s="1">
        <f t="shared" si="4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7" t="s">
        <v>136</v>
      </c>
      <c r="B91" s="17" t="s">
        <v>32</v>
      </c>
      <c r="C91" s="17"/>
      <c r="D91" s="17"/>
      <c r="E91" s="17"/>
      <c r="F91" s="17"/>
      <c r="G91" s="18">
        <v>0.66</v>
      </c>
      <c r="H91" s="17">
        <v>45</v>
      </c>
      <c r="I91" s="17"/>
      <c r="J91" s="17"/>
      <c r="K91" s="17"/>
      <c r="L91" s="17"/>
      <c r="M91" s="17"/>
      <c r="N91" s="17"/>
      <c r="O91" s="17"/>
      <c r="P91" s="17"/>
      <c r="Q91" s="17"/>
      <c r="R91" s="5">
        <v>80</v>
      </c>
      <c r="S91" s="5">
        <f t="shared" si="50"/>
        <v>80</v>
      </c>
      <c r="T91" s="19"/>
      <c r="U91" s="17" t="s">
        <v>125</v>
      </c>
      <c r="V91" s="17"/>
      <c r="W91" s="17"/>
      <c r="X91" s="17"/>
      <c r="Y91" s="17"/>
      <c r="Z91" s="17"/>
      <c r="AA91" s="17"/>
      <c r="AB91" s="17"/>
      <c r="AC91" s="17"/>
      <c r="AD91" s="17" t="s">
        <v>45</v>
      </c>
      <c r="AE91" s="1">
        <f t="shared" si="48"/>
        <v>52.800000000000004</v>
      </c>
      <c r="AF91" s="1">
        <f t="shared" si="4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7" t="s">
        <v>137</v>
      </c>
      <c r="B92" s="17" t="s">
        <v>32</v>
      </c>
      <c r="C92" s="17"/>
      <c r="D92" s="17"/>
      <c r="E92" s="17"/>
      <c r="F92" s="17"/>
      <c r="G92" s="18">
        <v>0.66</v>
      </c>
      <c r="H92" s="17">
        <v>45</v>
      </c>
      <c r="I92" s="17"/>
      <c r="J92" s="17"/>
      <c r="K92" s="17"/>
      <c r="L92" s="17"/>
      <c r="M92" s="17"/>
      <c r="N92" s="17"/>
      <c r="O92" s="17"/>
      <c r="P92" s="17"/>
      <c r="Q92" s="17"/>
      <c r="R92" s="5">
        <v>80</v>
      </c>
      <c r="S92" s="5">
        <f t="shared" si="50"/>
        <v>80</v>
      </c>
      <c r="T92" s="19"/>
      <c r="U92" s="17" t="s">
        <v>125</v>
      </c>
      <c r="V92" s="17"/>
      <c r="W92" s="17"/>
      <c r="X92" s="17"/>
      <c r="Y92" s="17"/>
      <c r="Z92" s="17"/>
      <c r="AA92" s="17"/>
      <c r="AB92" s="17"/>
      <c r="AC92" s="17"/>
      <c r="AD92" s="17" t="s">
        <v>45</v>
      </c>
      <c r="AE92" s="1">
        <f t="shared" si="48"/>
        <v>52.800000000000004</v>
      </c>
      <c r="AF92" s="1">
        <f t="shared" si="4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7" t="s">
        <v>138</v>
      </c>
      <c r="B93" s="17" t="s">
        <v>32</v>
      </c>
      <c r="C93" s="17"/>
      <c r="D93" s="17"/>
      <c r="E93" s="17"/>
      <c r="F93" s="17"/>
      <c r="G93" s="18">
        <v>0.33</v>
      </c>
      <c r="H93" s="17">
        <v>45</v>
      </c>
      <c r="I93" s="17"/>
      <c r="J93" s="17"/>
      <c r="K93" s="17"/>
      <c r="L93" s="17"/>
      <c r="M93" s="17"/>
      <c r="N93" s="17"/>
      <c r="O93" s="17"/>
      <c r="P93" s="17"/>
      <c r="Q93" s="17"/>
      <c r="R93" s="5">
        <v>80</v>
      </c>
      <c r="S93" s="5">
        <f t="shared" si="50"/>
        <v>80</v>
      </c>
      <c r="T93" s="19"/>
      <c r="U93" s="17" t="s">
        <v>126</v>
      </c>
      <c r="V93" s="17"/>
      <c r="W93" s="17"/>
      <c r="X93" s="17"/>
      <c r="Y93" s="17"/>
      <c r="Z93" s="17"/>
      <c r="AA93" s="17"/>
      <c r="AB93" s="17"/>
      <c r="AC93" s="17"/>
      <c r="AD93" s="17" t="s">
        <v>45</v>
      </c>
      <c r="AE93" s="1">
        <f t="shared" si="48"/>
        <v>26.400000000000002</v>
      </c>
      <c r="AF93" s="1">
        <f t="shared" si="4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93" xr:uid="{CD0EDD6D-0A05-48F4-943E-F6E89A8A7B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2024-05-14T07:43:21Z</dcterms:created>
  <dcterms:modified xsi:type="dcterms:W3CDTF">2024-05-15T08:17:09Z</dcterms:modified>
</cp:coreProperties>
</file>