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1"/>
  <sheetViews>
    <sheetView tabSelected="1" zoomScale="87" zoomScaleNormal="87" workbookViewId="0">
      <pane ySplit="9" topLeftCell="A105" activePane="bottomLeft" state="frozen"/>
      <selection pane="bottomLeft" activeCell="L121" sqref="L12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RIGHT(D12:D117,4)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480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RIGHT(D13:D118,4)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280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RIGHT(D14:D119,4)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160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RIGHT(D15:D119,4)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440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RIGHT(D16:D122,4)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600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RIGHT(D17:D123,4)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700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RIGHT(D18:D124,4)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2400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RIGHT(D19:D125,4)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100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RIGHT(D20:D126,4)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400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RIGHT(D21:D130,4)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>
        <v>40</v>
      </c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RIGHT(D22:D130,4)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RIGHT(D23:D131,4)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40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RIGHT(D24:D134,4)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200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RIGHT(D25:D135,4)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2800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RIGHT(D26:D137,4)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100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RIGHT(D27:D138,4)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RIGHT(D28:D140,4)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400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RIGHT(D29:D138,4)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RIGHT(D30:D139,4)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RIGHT(D31:D142,4)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RIGHT(D32:D142,4)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RIGHT(D33:D145,4)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RIGHT(D34:D146,4)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120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RIGHT(D35:D149,4)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600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RIGHT(D36:D154,4)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360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RIGHT(D37:D155,4)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1000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RIGHT(D38:D155,4)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70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RIGHT(D39:D156,4)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RIGHT(D40:D156,4)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300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RIGHT(D41:D157,4)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720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RIGHT(D42:D157,4)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1500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RIGHT(D43:D158,4)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RIGHT(D44:D158,4)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160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RIGHT(D45:D160,4)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RIGHT(D46:D162,4)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RIGHT(D47:D163,4)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RIGHT(D48:D163,4)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800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RIGHT(D49:D163,4)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3200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RIGHT(D50:D164,4)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800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RIGHT(D51:D164,4)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580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RIGHT(D52:D165,4)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930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RIGHT(D53:D166,4)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>
        <v>30</v>
      </c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RIGHT(D54:D167,4)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1200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RIGHT(D55:D163,4)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RIGHT(D56:D164,4)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150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RIGHT(D57:D167,4)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RIGHT(D58:D169,4)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140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RIGHT(D59:D170,4)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RIGHT(D60:D171,4)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920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RIGHT(D61:D172,4)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280</v>
      </c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RIGHT(D62:D173,4)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>
      <c r="A63" s="94">
        <f>RIGHT(D63:D174,4)</f>
        <v/>
      </c>
      <c r="B63" s="27" t="inlineStr">
        <is>
          <t>БАЛЫКОВАЯ в/к в/у</t>
        </is>
      </c>
      <c r="C63" s="33" t="inlineStr">
        <is>
          <t>КГ</t>
        </is>
      </c>
      <c r="D63" s="28" t="n">
        <v>1001303636794</v>
      </c>
      <c r="E63" s="24" t="n">
        <v>20</v>
      </c>
      <c r="F63" s="23" t="n"/>
      <c r="G63" s="23">
        <f>E63</f>
        <v/>
      </c>
      <c r="H63" s="14" t="n"/>
      <c r="I63" s="14" t="n">
        <v>45</v>
      </c>
      <c r="J63" s="39" t="n"/>
      <c r="K63" s="82" t="n"/>
    </row>
    <row r="64" ht="16.5" customHeight="1" s="92" thickBot="1">
      <c r="A64" s="94">
        <f>RIGHT(D64:D172,4)</f>
        <v/>
      </c>
      <c r="B64" s="27" t="inlineStr">
        <is>
          <t>САЛЯМИ Папа может п/к в/у 0.28кг 8шт.</t>
        </is>
      </c>
      <c r="C64" s="33" t="inlineStr">
        <is>
          <t>ШТ</t>
        </is>
      </c>
      <c r="D64" s="28" t="n">
        <v>1001303106773</v>
      </c>
      <c r="E64" s="24" t="n">
        <v>280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39" t="n"/>
    </row>
    <row r="65" ht="16.5" customHeight="1" s="92" thickBot="1" thickTop="1">
      <c r="A65" s="94">
        <f>RIGHT(D65:D175,4)</f>
        <v/>
      </c>
      <c r="B65" s="74" t="inlineStr">
        <is>
          <t>Варенокопченые колбасы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RIGHT(D66:D176,4)</f>
        <v/>
      </c>
      <c r="B66" s="27" t="inlineStr">
        <is>
          <t>СЕРВЕЛАТ ЗЕРНИСТЫЙ ПМ в/к в/у срез 1/350</t>
        </is>
      </c>
      <c r="C66" s="33" t="inlineStr">
        <is>
          <t>ШТ</t>
        </is>
      </c>
      <c r="D66" s="28" t="n">
        <v>1001300386683</v>
      </c>
      <c r="E66" s="24" t="n">
        <v>1400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39" t="n"/>
    </row>
    <row r="67" ht="16.5" customHeight="1" s="92">
      <c r="A67" s="94">
        <f>RIGHT(D67:D178,4)</f>
        <v/>
      </c>
      <c r="B67" s="27" t="inlineStr">
        <is>
          <t>БАЛЫКОВАЯ в/к в/у 0.33кг 8шт.</t>
        </is>
      </c>
      <c r="C67" s="33" t="inlineStr">
        <is>
          <t>ШТ</t>
        </is>
      </c>
      <c r="D67" s="28" t="n">
        <v>1001303636793</v>
      </c>
      <c r="E67" s="24" t="n">
        <v>480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RIGHT(D68:D179,4)</f>
        <v/>
      </c>
      <c r="B68" s="27" t="inlineStr">
        <is>
          <t>ОСТАНКИНСКАЯ в/к в/у 0.33кг 8шт.</t>
        </is>
      </c>
      <c r="C68" s="33" t="inlineStr">
        <is>
          <t>ШТ</t>
        </is>
      </c>
      <c r="D68" s="28" t="n">
        <v>1001302596795</v>
      </c>
      <c r="E68" s="24" t="n">
        <v>40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RIGHT(D69:D179,4)</f>
        <v/>
      </c>
      <c r="B69" s="27" t="inlineStr">
        <is>
          <t>СЕРВЕЛАТ ЕВРОПЕЙСКИЙ в/к в/у 0,33кг 8шт.</t>
        </is>
      </c>
      <c r="C69" s="33" t="inlineStr">
        <is>
          <t>ШТ</t>
        </is>
      </c>
      <c r="D69" s="28" t="n">
        <v>1001300366807</v>
      </c>
      <c r="E69" s="24" t="n">
        <v>280</v>
      </c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RIGHT(D70:D179,4)</f>
        <v/>
      </c>
      <c r="B70" s="27" t="inlineStr">
        <is>
          <t>СЕРВЕЛАТ КАРЕЛЬСКИЙ ПМ в/к в/у 0.28кг</t>
        </is>
      </c>
      <c r="C70" s="33" t="inlineStr">
        <is>
          <t>ШТ</t>
        </is>
      </c>
      <c r="D70" s="28" t="n">
        <v>1001304506684</v>
      </c>
      <c r="E70" s="24" t="n">
        <v>1200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 0.33кг 8шт.</t>
        </is>
      </c>
      <c r="C71" s="33" t="inlineStr">
        <is>
          <t>ШТ</t>
        </is>
      </c>
      <c r="D71" s="28" t="n">
        <v>1001300456787</v>
      </c>
      <c r="E71" s="24" t="n">
        <v>120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КРЕМЛЕВСКИЙ в/к в/у</t>
        </is>
      </c>
      <c r="C72" s="33" t="inlineStr">
        <is>
          <t>КГ</t>
        </is>
      </c>
      <c r="D72" s="28" t="n">
        <v>1001300456788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RIGHT(D73:D183,4)</f>
        <v/>
      </c>
      <c r="B73" s="27" t="inlineStr">
        <is>
          <t>СЕРВЕЛАТ ЕВРОПЕЙСКИЙ в/к в/у</t>
        </is>
      </c>
      <c r="C73" s="33" t="inlineStr">
        <is>
          <t>КГ</t>
        </is>
      </c>
      <c r="D73" s="28" t="n">
        <v>1001300366790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RIGHT(D74:D182,4)</f>
        <v/>
      </c>
      <c r="B74" s="64" t="inlineStr">
        <is>
          <t>СЕРВЕЛАТ ОХОТНИЧИЙ в/к в/у срез 0.35кг</t>
        </is>
      </c>
      <c r="C74" s="33" t="inlineStr">
        <is>
          <t>ШТ</t>
        </is>
      </c>
      <c r="D74" s="28" t="n">
        <v>1001303986689</v>
      </c>
      <c r="E74" s="24" t="n">
        <v>1400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39" t="n"/>
    </row>
    <row r="75" ht="16.5" customHeight="1" s="92">
      <c r="A75" s="94">
        <f>RIGHT(D75:D183,4)</f>
        <v/>
      </c>
      <c r="B75" s="64" t="inlineStr">
        <is>
          <t>СЕРВЕЛАТ ПРЕМИУМ в/к в/у 0.33кг 8шт.</t>
        </is>
      </c>
      <c r="C75" s="33" t="inlineStr">
        <is>
          <t>ШТ</t>
        </is>
      </c>
      <c r="D75" s="28" t="n">
        <v>1001304096791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RIGHT(D76:D184,4)</f>
        <v/>
      </c>
      <c r="B76" s="64" t="inlineStr">
        <is>
          <t>СЕРВЕЛАТ ОХОТНИЧИЙ в/к в/у</t>
        </is>
      </c>
      <c r="C76" s="30" t="inlineStr">
        <is>
          <t>КГ</t>
        </is>
      </c>
      <c r="D76" s="28" t="n">
        <v>1001053985341</v>
      </c>
      <c r="E76" s="24" t="n">
        <v>300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39" t="n"/>
    </row>
    <row r="77" ht="16.5" customHeight="1" s="92">
      <c r="A77" s="94">
        <f>RIGHT(D77:D186,4)</f>
        <v/>
      </c>
      <c r="B77" s="64" t="inlineStr">
        <is>
          <t>МРАМОРНАЯ И БАЛЫКОВАЯ в/к с/н мгс 1/90</t>
        </is>
      </c>
      <c r="C77" s="33" t="inlineStr">
        <is>
          <t>ШТ</t>
        </is>
      </c>
      <c r="D77" s="28" t="n">
        <v>1001215576586</v>
      </c>
      <c r="E77" s="24" t="n">
        <v>120</v>
      </c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RIGHT(D78:D184,4)</f>
        <v/>
      </c>
      <c r="B78" s="64" t="inlineStr">
        <is>
          <t>МЯСНОЕ АССОРТИ к/з с/н мгс 1/90 10шт.</t>
        </is>
      </c>
      <c r="C78" s="33" t="inlineStr">
        <is>
          <t>ШТ</t>
        </is>
      </c>
      <c r="D78" s="28" t="n">
        <v>1001225416228</v>
      </c>
      <c r="E78" s="24" t="n">
        <v>450</v>
      </c>
      <c r="F78" s="23" t="n"/>
      <c r="G78" s="23">
        <f>E78*0.09</f>
        <v/>
      </c>
      <c r="H78" s="14" t="n"/>
      <c r="I78" s="14" t="n"/>
      <c r="J78" s="39" t="n"/>
    </row>
    <row r="79" ht="16.5" customHeight="1" s="92">
      <c r="A79" s="94">
        <f>RIGHT(D79:D184,4)</f>
        <v/>
      </c>
      <c r="B79" s="27" t="inlineStr">
        <is>
          <t>СЕРВЕЛАТ ФИНСКИЙ в/к в/у_45с</t>
        </is>
      </c>
      <c r="C79" s="30" t="inlineStr">
        <is>
          <t>КГ</t>
        </is>
      </c>
      <c r="D79" s="28" t="n">
        <v>1001051875544</v>
      </c>
      <c r="E79" s="24" t="n">
        <v>400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39" t="n"/>
    </row>
    <row r="80" ht="15.75" customHeight="1" s="92" thickBot="1">
      <c r="A80" s="94">
        <f>RIGHT(D80:D186,4)</f>
        <v/>
      </c>
      <c r="B80" s="27" t="inlineStr">
        <is>
          <t>СЕРВЕЛАТ ФИНСКИЙ в/к в/у срез 0.35кг_45c</t>
        </is>
      </c>
      <c r="C80" s="36" t="inlineStr">
        <is>
          <t>ШТ</t>
        </is>
      </c>
      <c r="D80" s="28" t="n">
        <v>1001301876697</v>
      </c>
      <c r="E80" s="24" t="n">
        <v>2000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 thickBot="1" thickTop="1">
      <c r="A81" s="94">
        <f>RIGHT(D81:D187,4)</f>
        <v/>
      </c>
      <c r="B81" s="74" t="inlineStr">
        <is>
          <t>Сырокопченые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RIGHT(D82:D188,4)</f>
        <v/>
      </c>
      <c r="B82" s="27" t="inlineStr">
        <is>
          <t>АРОМАТНАЯ Папа может с/к в/у 1/250 8шт.</t>
        </is>
      </c>
      <c r="C82" s="33" t="inlineStr">
        <is>
          <t>ШТ</t>
        </is>
      </c>
      <c r="D82" s="28" t="n">
        <v>1001061975706</v>
      </c>
      <c r="E82" s="24" t="n">
        <v>1000</v>
      </c>
      <c r="F82" s="23" t="n">
        <v>0.25</v>
      </c>
      <c r="G82" s="23">
        <f>E82*0.25</f>
        <v/>
      </c>
      <c r="H82" s="14" t="n">
        <v>2</v>
      </c>
      <c r="I82" s="14" t="n">
        <v>120</v>
      </c>
      <c r="J82" s="39" t="n"/>
    </row>
    <row r="83" ht="16.5" customHeight="1" s="92">
      <c r="A83" s="94">
        <f>RIGHT(D83:D189,4)</f>
        <v/>
      </c>
      <c r="B83" s="27" t="inlineStr">
        <is>
          <t>АРОМАТНАЯ с/к с/н в/у 1/100*8_60с</t>
        </is>
      </c>
      <c r="C83" s="33" t="inlineStr">
        <is>
          <t>ШТ</t>
        </is>
      </c>
      <c r="D83" s="28" t="n">
        <v>1001201976454</v>
      </c>
      <c r="E83" s="24" t="n">
        <v>980</v>
      </c>
      <c r="F83" s="23" t="n">
        <v>0.1</v>
      </c>
      <c r="G83" s="23">
        <f>E83*0.1</f>
        <v/>
      </c>
      <c r="H83" s="14" t="n">
        <v>0.8</v>
      </c>
      <c r="I83" s="14" t="n">
        <v>60</v>
      </c>
      <c r="J83" s="39" t="n"/>
    </row>
    <row r="84" ht="16.5" customHeight="1" s="92">
      <c r="A84" s="94">
        <f>RIGHT(D84:D190,4)</f>
        <v/>
      </c>
      <c r="B84" s="27" t="inlineStr">
        <is>
          <t xml:space="preserve"> ИТАЛЬЯНСКОЕ АССОРТИ с/в с/н мгс 1/90</t>
        </is>
      </c>
      <c r="C84" s="33" t="inlineStr">
        <is>
          <t>ШТ</t>
        </is>
      </c>
      <c r="D84" s="28" t="n">
        <v>1001205386222</v>
      </c>
      <c r="E84" s="24" t="n"/>
      <c r="F84" s="23" t="n"/>
      <c r="G84" s="23">
        <f>E84*0.09</f>
        <v/>
      </c>
      <c r="H84" s="14" t="n"/>
      <c r="I84" s="14" t="n"/>
      <c r="J84" s="39" t="n"/>
    </row>
    <row r="85" ht="16.5" customHeight="1" s="92">
      <c r="A85" s="94">
        <f>RIGHT(D85:D191,4)</f>
        <v/>
      </c>
      <c r="B85" s="27" t="inlineStr">
        <is>
          <t>ОХОТНИЧЬЯ Папа может с/к в/у 1/220 8шт.</t>
        </is>
      </c>
      <c r="C85" s="33" t="inlineStr">
        <is>
          <t>ШТ</t>
        </is>
      </c>
      <c r="D85" s="28" t="n">
        <v>1001060755931</v>
      </c>
      <c r="E85" s="24" t="n">
        <v>600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Папа может с/к в/у</t>
        </is>
      </c>
      <c r="C86" s="30" t="inlineStr">
        <is>
          <t>КГ</t>
        </is>
      </c>
      <c r="D86" s="28" t="n">
        <v>1001063145708</v>
      </c>
      <c r="E86" s="24" t="n">
        <v>100</v>
      </c>
      <c r="F86" s="23" t="n">
        <v>0.5125</v>
      </c>
      <c r="G86" s="23">
        <f>E86*1</f>
        <v/>
      </c>
      <c r="H86" s="14" t="n">
        <v>4.1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ПОСОЛЬСКАЯ ПМ с/к с/н в/у 1/100 10шт</t>
        </is>
      </c>
      <c r="C87" s="33" t="inlineStr">
        <is>
          <t>ШТ</t>
        </is>
      </c>
      <c r="D87" s="28" t="n">
        <v>1001203146834</v>
      </c>
      <c r="E87" s="24" t="n">
        <v>960</v>
      </c>
      <c r="F87" s="23" t="n"/>
      <c r="G87" s="23">
        <f>E87*0.1</f>
        <v/>
      </c>
      <c r="H87" s="14" t="n"/>
      <c r="I87" s="14" t="n"/>
      <c r="J87" s="39" t="n"/>
    </row>
    <row r="88" ht="16.5" customHeight="1" s="92">
      <c r="A88" s="94">
        <f>RIGHT(D88:D198,4)</f>
        <v/>
      </c>
      <c r="B88" s="27" t="inlineStr">
        <is>
          <t>САЛЯМИ ИТАЛЬЯНСКАЯ с/к в/у 1/250*8_120c</t>
        </is>
      </c>
      <c r="C88" s="33" t="inlineStr">
        <is>
          <t>ШТ</t>
        </is>
      </c>
      <c r="D88" s="28" t="n">
        <v>1001060764993</v>
      </c>
      <c r="E88" s="24" t="n">
        <v>120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39" t="n"/>
    </row>
    <row r="89" ht="16.5" customHeight="1" s="92">
      <c r="A89" s="94">
        <f>RIGHT(D89:D199,4)</f>
        <v/>
      </c>
      <c r="B89" s="27" t="inlineStr">
        <is>
          <t>САЛЯМИ МЕЛКОЗЕРНЕНАЯ с/к в/у 1/120_60с</t>
        </is>
      </c>
      <c r="C89" s="33" t="inlineStr">
        <is>
          <t>ШТ</t>
        </is>
      </c>
      <c r="D89" s="28" t="n">
        <v>1001193115682</v>
      </c>
      <c r="E89" s="24" t="n">
        <v>2000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в/у_Л</t>
        </is>
      </c>
      <c r="C90" s="30" t="inlineStr">
        <is>
          <t>КГ</t>
        </is>
      </c>
      <c r="D90" s="28" t="n">
        <v>1001062504117</v>
      </c>
      <c r="E90" s="24" t="n">
        <v>50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39" t="n"/>
    </row>
    <row r="91" ht="16.5" customHeight="1" s="92">
      <c r="A91" s="94">
        <f>RIGHT(D91:D203,4)</f>
        <v/>
      </c>
      <c r="B91" s="27" t="inlineStr">
        <is>
          <t>ЭКСТРА Папа может с/к в/у 1/250 8шт.</t>
        </is>
      </c>
      <c r="C91" s="33" t="inlineStr">
        <is>
          <t>ШТ</t>
        </is>
      </c>
      <c r="D91" s="28" t="n">
        <v>1001062505483</v>
      </c>
      <c r="E91" s="24" t="n">
        <v>600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39" t="n"/>
    </row>
    <row r="92" ht="16.5" customHeight="1" s="92" thickBot="1">
      <c r="A92" s="94">
        <f>RIGHT(D92:D204,4)</f>
        <v/>
      </c>
      <c r="B92" s="27" t="inlineStr">
        <is>
          <t>ЭКСТРА Папа может с/к с/н в/у 1/100_60с</t>
        </is>
      </c>
      <c r="C92" s="33" t="inlineStr">
        <is>
          <t>ШТ</t>
        </is>
      </c>
      <c r="D92" s="28" t="n">
        <v>1001202506453</v>
      </c>
      <c r="E92" s="24" t="n">
        <v>1960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39" t="n"/>
    </row>
    <row r="93" ht="16.5" customHeight="1" s="92" thickBot="1" thickTop="1">
      <c r="A93" s="94">
        <f>RIGHT(D93:D205,4)</f>
        <v/>
      </c>
      <c r="B93" s="74" t="inlineStr">
        <is>
          <t>Ветчины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29" t="inlineStr">
        <is>
          <t xml:space="preserve">ВЕТЧ.МРАМОРНАЯ в/у_45с </t>
        </is>
      </c>
      <c r="C94" s="32" t="inlineStr">
        <is>
          <t>КГ</t>
        </is>
      </c>
      <c r="D94" s="80" t="n">
        <v>1001092436470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RIGHT(D95:D210,4)</f>
        <v/>
      </c>
      <c r="B95" s="29" t="inlineStr">
        <is>
          <t>ВЕТЧ.НЕЖНАЯ Коровино п/о</t>
        </is>
      </c>
      <c r="C95" s="32" t="inlineStr">
        <is>
          <t>КГ</t>
        </is>
      </c>
      <c r="D95" s="80" t="n">
        <v>1001095716865</v>
      </c>
      <c r="E95" s="24" t="n">
        <v>30</v>
      </c>
      <c r="F95" s="23" t="n"/>
      <c r="G95" s="23">
        <f>E95*1</f>
        <v/>
      </c>
      <c r="H95" s="14" t="n"/>
      <c r="I95" s="14" t="n"/>
      <c r="J95" s="39" t="n"/>
    </row>
    <row r="96" ht="16.5" customHeight="1" s="92" thickBot="1">
      <c r="A96" s="94">
        <f>RIGHT(D96:D207,4)</f>
        <v/>
      </c>
      <c r="B96" s="27" t="inlineStr">
        <is>
          <t>ВЕТЧ.МЯСНАЯ Папа может п/о 0.4кг 8шт.</t>
        </is>
      </c>
      <c r="C96" s="37" t="inlineStr">
        <is>
          <t>ШТ</t>
        </is>
      </c>
      <c r="D96" s="51" t="n">
        <v>1001094053215</v>
      </c>
      <c r="E96" s="24" t="n">
        <v>160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39" t="n"/>
    </row>
    <row r="97" ht="16.5" customHeight="1" s="92" thickBot="1" thickTop="1">
      <c r="A97" s="94">
        <f>RIGHT(D97:D210,4)</f>
        <v/>
      </c>
      <c r="B97" s="74" t="inlineStr">
        <is>
          <t>Копчености варенокопченые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RIGHT(D98:D213,4)</f>
        <v/>
      </c>
      <c r="B98" s="47" t="inlineStr">
        <is>
          <t>СВИНИНА ПО-ДОМАШНЕМУ к/в мл/к в/у 0.3кг</t>
        </is>
      </c>
      <c r="C98" s="35" t="inlineStr">
        <is>
          <t>ШТ</t>
        </is>
      </c>
      <c r="D98" s="28" t="n">
        <v>1001084216206</v>
      </c>
      <c r="E98" s="24" t="n">
        <v>240</v>
      </c>
      <c r="F98" s="23" t="n">
        <v>0.3</v>
      </c>
      <c r="G98" s="23">
        <f>E98*0.3</f>
        <v/>
      </c>
      <c r="H98" s="14" t="n">
        <v>1.8</v>
      </c>
      <c r="I98" s="14" t="n">
        <v>30</v>
      </c>
      <c r="J98" s="39" t="n"/>
    </row>
    <row r="99" ht="16.5" customHeight="1" s="92" thickBot="1">
      <c r="A99" s="94">
        <f>RIGHT(D99:D214,4)</f>
        <v/>
      </c>
      <c r="B99" s="47" t="inlineStr">
        <is>
          <t>БЕКОН с/к с/н в/у 1/180 10шт.</t>
        </is>
      </c>
      <c r="C99" s="35" t="inlineStr">
        <is>
          <t>ШТ</t>
        </is>
      </c>
      <c r="D99" s="28" t="n">
        <v>1001223296919</v>
      </c>
      <c r="E99" s="24" t="n">
        <v>400</v>
      </c>
      <c r="F99" s="23" t="n"/>
      <c r="G99" s="23">
        <f>E99*0.18</f>
        <v/>
      </c>
      <c r="H99" s="96" t="n"/>
      <c r="I99" s="96" t="n"/>
      <c r="J99" s="93" t="n"/>
    </row>
    <row r="100" ht="16.5" customHeight="1" s="92" thickBot="1" thickTop="1">
      <c r="A100" s="94">
        <f>RIGHT(D100:D215,4)</f>
        <v/>
      </c>
      <c r="B100" s="74" t="inlineStr">
        <is>
          <t>Паштеты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Bot="1" thickTop="1">
      <c r="A101" s="94">
        <f>RIGHT(D101:D218,4)</f>
        <v/>
      </c>
      <c r="B101" s="74" t="inlineStr">
        <is>
          <t>Пельмени</t>
        </is>
      </c>
      <c r="C101" s="74" t="n"/>
      <c r="D101" s="74" t="n"/>
      <c r="E101" s="74" t="n"/>
      <c r="F101" s="73" t="n"/>
      <c r="G101" s="74" t="n"/>
      <c r="H101" s="74" t="n"/>
      <c r="I101" s="74" t="n"/>
      <c r="J101" s="75" t="n"/>
    </row>
    <row r="102" ht="16.5" customHeight="1" s="92" thickTop="1">
      <c r="A102" s="94">
        <f>RIGHT(D102:D219,4)</f>
        <v/>
      </c>
      <c r="B102" s="47" t="inlineStr">
        <is>
          <t>ОСТАН.ТРАДИЦ. пельм кор.0.5кг зам._120с</t>
        </is>
      </c>
      <c r="C102" s="33" t="inlineStr">
        <is>
          <t>ШТ</t>
        </is>
      </c>
      <c r="D102" s="28" t="n">
        <v>1002112606314</v>
      </c>
      <c r="E102" s="24" t="n"/>
      <c r="F102" s="23" t="n">
        <v>0.5</v>
      </c>
      <c r="G102" s="23">
        <f>E102*0.5</f>
        <v/>
      </c>
      <c r="H102" s="14" t="n">
        <v>8</v>
      </c>
      <c r="I102" s="72" t="n">
        <v>120</v>
      </c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АДЖИКОЙ пл.0.45кг зам. </t>
        </is>
      </c>
      <c r="C103" s="33" t="inlineStr">
        <is>
          <t>ШТ</t>
        </is>
      </c>
      <c r="D103" s="28" t="n">
        <v>1002115036155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>
      <c r="A104" s="94">
        <f>RIGHT(D104:D221,4)</f>
        <v/>
      </c>
      <c r="B104" s="47" t="inlineStr">
        <is>
          <t xml:space="preserve">ПЕЛЬМ.С БЕЛ.ГРИБАМИ пл.0.45кг зам. </t>
        </is>
      </c>
      <c r="C104" s="33" t="inlineStr">
        <is>
          <t>ШТ</t>
        </is>
      </c>
      <c r="D104" s="28" t="n">
        <v>1002115056157</v>
      </c>
      <c r="E104" s="24" t="n"/>
      <c r="F104" s="23" t="n"/>
      <c r="G104" s="23">
        <f>E104*0.45</f>
        <v/>
      </c>
      <c r="H104" s="14" t="n"/>
      <c r="I104" s="72" t="n"/>
      <c r="J104" s="39" t="n"/>
    </row>
    <row r="105" ht="16.5" customHeight="1" s="92" thickBot="1">
      <c r="A105" s="94">
        <f>RIGHT(D105:D220,4)</f>
        <v/>
      </c>
      <c r="B105" s="47" t="inlineStr">
        <is>
          <t>ОСТАН.ТРАДИЦ.пельм пл.0.9кг зам._120с</t>
        </is>
      </c>
      <c r="C105" s="36" t="inlineStr">
        <is>
          <t>ШТ</t>
        </is>
      </c>
      <c r="D105" s="28" t="n">
        <v>1002112606313</v>
      </c>
      <c r="E105" s="24" t="n"/>
      <c r="F105" s="23" t="n">
        <v>0.9</v>
      </c>
      <c r="G105" s="23">
        <f>E105*0.9</f>
        <v/>
      </c>
      <c r="H105" s="14" t="n">
        <v>9</v>
      </c>
      <c r="I105" s="72" t="n">
        <v>120</v>
      </c>
      <c r="J105" s="39" t="n"/>
    </row>
    <row r="106" ht="16.5" customHeight="1" s="92" thickBot="1" thickTop="1">
      <c r="A106" s="94">
        <f>RIGHT(D106:D221,4)</f>
        <v/>
      </c>
      <c r="B106" s="74" t="inlineStr">
        <is>
          <t>Полуфабрикаты с картофелем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Bot="1" thickTop="1">
      <c r="A107" s="94">
        <f>RIGHT(D107:D222,4)</f>
        <v/>
      </c>
      <c r="B107" s="47" t="inlineStr">
        <is>
          <t>С КАРТОФЕЛЕМ вареники кор.0.5кг зам_120</t>
        </is>
      </c>
      <c r="C107" s="36" t="inlineStr">
        <is>
          <t>ШТ</t>
        </is>
      </c>
      <c r="D107" s="28" t="n">
        <v>1002151784945</v>
      </c>
      <c r="E107" s="24" t="n"/>
      <c r="F107" s="23" t="n">
        <v>0.5</v>
      </c>
      <c r="G107" s="23">
        <f>E107*0.5</f>
        <v/>
      </c>
      <c r="H107" s="14" t="n">
        <v>8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Блины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Format="1" customHeight="1" s="88" thickBot="1" thickTop="1">
      <c r="A109" s="94">
        <f>RIGHT(D109:D224,4)</f>
        <v/>
      </c>
      <c r="B109" s="89" t="inlineStr">
        <is>
          <t>С КУРИЦЕЙ И ГРИБАМИ 1/420 10шт.зам.</t>
        </is>
      </c>
      <c r="C109" s="90" t="inlineStr">
        <is>
          <t>ШТ</t>
        </is>
      </c>
      <c r="D109" s="83" t="n">
        <v>1002133974956</v>
      </c>
      <c r="E109" s="84" t="n"/>
      <c r="F109" s="85" t="n">
        <v>0.42</v>
      </c>
      <c r="G109" s="85">
        <f>E109*0.42</f>
        <v/>
      </c>
      <c r="H109" s="86" t="n">
        <v>4.2</v>
      </c>
      <c r="I109" s="91" t="n">
        <v>120</v>
      </c>
      <c r="J109" s="86" t="n"/>
      <c r="K109" s="87" t="n"/>
    </row>
    <row r="110" ht="16.5" customHeight="1" s="92" thickTop="1">
      <c r="A110" s="94">
        <f>RIGHT(D110:D225,4)</f>
        <v/>
      </c>
      <c r="B110" s="47" t="inlineStr">
        <is>
          <t>БЛИНЧ.С МЯСОМ пл.1/420 10шт.зам.</t>
        </is>
      </c>
      <c r="C110" s="33" t="inlineStr">
        <is>
          <t>ШТ</t>
        </is>
      </c>
      <c r="D110" s="28" t="n">
        <v>1002131151762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>
      <c r="A111" s="94">
        <f>RIGHT(D111:D226,4)</f>
        <v/>
      </c>
      <c r="B111" s="47" t="inlineStr">
        <is>
          <t>БЛИНЧ. С ТВОРОГОМ 1/420 12шт.зам.</t>
        </is>
      </c>
      <c r="C111" s="36" t="inlineStr">
        <is>
          <t>ШТ</t>
        </is>
      </c>
      <c r="D111" s="28" t="n">
        <v>1002131181764</v>
      </c>
      <c r="E111" s="24" t="n"/>
      <c r="F111" s="23" t="n">
        <v>0.42</v>
      </c>
      <c r="G111" s="23">
        <f>E111*0.42</f>
        <v/>
      </c>
      <c r="H111" s="14" t="n">
        <v>4.2</v>
      </c>
      <c r="I111" s="72" t="n">
        <v>120</v>
      </c>
      <c r="J111" s="39" t="n"/>
    </row>
    <row r="112" ht="16.5" customHeight="1" s="92" thickBot="1" thickTop="1">
      <c r="A112" s="94">
        <f>RIGHT(D112:D227,4)</f>
        <v/>
      </c>
      <c r="B112" s="74" t="inlineStr">
        <is>
          <t>Консервы мясные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74" t="inlineStr">
        <is>
          <t>Мясокостные замороженные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Bot="1" thickTop="1">
      <c r="A114" s="94">
        <f>RIGHT(D114:D229,4)</f>
        <v/>
      </c>
      <c r="B114" s="47" t="inlineStr">
        <is>
          <t xml:space="preserve"> РАГУ СВИНОЕ 1кг 8шт.зам_120с </t>
        </is>
      </c>
      <c r="C114" s="36" t="inlineStr">
        <is>
          <t>ШТ</t>
        </is>
      </c>
      <c r="D114" s="68" t="inlineStr">
        <is>
          <t>1002162156004</t>
        </is>
      </c>
      <c r="E114" s="24" t="n"/>
      <c r="F114" s="23" t="n">
        <v>1</v>
      </c>
      <c r="G114" s="23">
        <f>E114*1</f>
        <v/>
      </c>
      <c r="H114" s="14" t="n">
        <v>8</v>
      </c>
      <c r="I114" s="72" t="n">
        <v>120</v>
      </c>
      <c r="J114" s="39" t="n"/>
    </row>
    <row r="115" ht="15.75" customHeight="1" s="92" thickTop="1">
      <c r="A115" s="94">
        <f>RIGHT(D115:D230,4)</f>
        <v/>
      </c>
      <c r="B115" s="47" t="inlineStr">
        <is>
          <t>ШАШЛЫК ИЗ СВИНИНЫ зам.</t>
        </is>
      </c>
      <c r="C115" s="30" t="inlineStr">
        <is>
          <t>КГ</t>
        </is>
      </c>
      <c r="D115" s="68" t="inlineStr">
        <is>
          <t>1002162215417</t>
        </is>
      </c>
      <c r="E115" s="24" t="n"/>
      <c r="F115" s="23" t="n">
        <v>2</v>
      </c>
      <c r="G115" s="23">
        <f>E115*1</f>
        <v/>
      </c>
      <c r="H115" s="14" t="n">
        <v>6</v>
      </c>
      <c r="I115" s="72" t="n">
        <v>90</v>
      </c>
      <c r="J115" s="39" t="n"/>
    </row>
    <row r="116" ht="15.75" customHeight="1" s="92" thickBot="1">
      <c r="A116" s="94">
        <f>RIGHT(D116:D231,4)</f>
        <v/>
      </c>
      <c r="B116" s="47" t="inlineStr">
        <is>
          <t>РЕБРЫШКИ ОБЫКНОВЕННЫЕ 1кг 12шт.зам.</t>
        </is>
      </c>
      <c r="C116" s="36" t="inlineStr">
        <is>
          <t>ШТ</t>
        </is>
      </c>
      <c r="D116" s="69" t="inlineStr">
        <is>
          <t>1002162166019</t>
        </is>
      </c>
      <c r="E116" s="24" t="n"/>
      <c r="F116" s="23" t="n">
        <v>1</v>
      </c>
      <c r="G116" s="23">
        <f>E116*1</f>
        <v/>
      </c>
      <c r="H116" s="14" t="n">
        <v>12</v>
      </c>
      <c r="I116" s="72" t="n">
        <v>120</v>
      </c>
      <c r="J116" s="39" t="n"/>
    </row>
    <row r="117" ht="16.5" customHeight="1" s="92" thickBot="1" thickTop="1">
      <c r="A117" s="77" t="n"/>
      <c r="B117" s="77" t="inlineStr">
        <is>
          <t>ВСЕГО:</t>
        </is>
      </c>
      <c r="C117" s="16" t="n"/>
      <c r="D117" s="48" t="n"/>
      <c r="E117" s="17">
        <f>SUM(E5:E116)</f>
        <v/>
      </c>
      <c r="F117" s="17">
        <f>SUM(F10:F116)</f>
        <v/>
      </c>
      <c r="G117" s="17">
        <f>SUM(G11:G116)</f>
        <v/>
      </c>
      <c r="H117" s="17">
        <f>SUM(H10:H113)</f>
        <v/>
      </c>
      <c r="I117" s="17" t="n"/>
      <c r="J117" s="17" t="n"/>
    </row>
    <row r="118" ht="15.75" customHeight="1" s="92" thickTop="1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</sheetData>
  <autoFilter ref="A9:J117"/>
  <mergeCells count="2">
    <mergeCell ref="E1:J1"/>
    <mergeCell ref="G3:J3"/>
  </mergeCells>
  <dataValidations disablePrompts="1" count="2">
    <dataValidation sqref="B110" showDropDown="0" showInputMessage="1" showErrorMessage="1" allowBlank="0" type="textLength" operator="lessThanOrEqual">
      <formula1>40</formula1>
    </dataValidation>
    <dataValidation sqref="D114:D11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2024-08-15T12:17:08Z</dcterms:modified>
  <cp:lastModifiedBy>Uaer4</cp:lastModifiedBy>
  <cp:lastPrinted>2023-11-08T08:22:20Z</cp:lastPrinted>
</cp:coreProperties>
</file>