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C69" i="1" l="1"/>
  <c r="AE15" i="1"/>
  <c r="AE19" i="1"/>
  <c r="AE23" i="1"/>
  <c r="AE31" i="1"/>
  <c r="AE35" i="1"/>
  <c r="AE39" i="1"/>
  <c r="AE47" i="1"/>
  <c r="AE51" i="1"/>
  <c r="AE55" i="1"/>
  <c r="AE63" i="1"/>
  <c r="AE67" i="1"/>
  <c r="AE71" i="1"/>
  <c r="AE79" i="1"/>
  <c r="AE83" i="1"/>
  <c r="AE87" i="1"/>
  <c r="AE11" i="1"/>
  <c r="AE27" i="1"/>
  <c r="AE43" i="1"/>
  <c r="AE59" i="1"/>
  <c r="AE75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7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3" i="1"/>
  <c r="AE74" i="1"/>
  <c r="AE76" i="1"/>
  <c r="AE77" i="1"/>
  <c r="AE78" i="1"/>
  <c r="AE80" i="1"/>
  <c r="AE81" i="1"/>
  <c r="AE82" i="1"/>
  <c r="AE84" i="1"/>
  <c r="AE85" i="1"/>
  <c r="AE86" i="1"/>
  <c r="AE88" i="1"/>
  <c r="AE89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7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7" i="1"/>
  <c r="AA8" i="1"/>
  <c r="AA9" i="1"/>
  <c r="AA10" i="1"/>
  <c r="AA11" i="1"/>
  <c r="AA12" i="1"/>
  <c r="AA13" i="1"/>
  <c r="AA14" i="1"/>
  <c r="AA15" i="1"/>
  <c r="AA6" i="1" s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2" i="1"/>
  <c r="V83" i="1"/>
  <c r="V84" i="1"/>
  <c r="V85" i="1"/>
  <c r="V86" i="1"/>
  <c r="V87" i="1"/>
  <c r="V88" i="1"/>
  <c r="V89" i="1"/>
  <c r="V7" i="1"/>
  <c r="U8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2" i="1"/>
  <c r="U33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6" i="1"/>
  <c r="U68" i="1"/>
  <c r="U69" i="1"/>
  <c r="U70" i="1"/>
  <c r="U72" i="1"/>
  <c r="U73" i="1"/>
  <c r="U74" i="1"/>
  <c r="U76" i="1"/>
  <c r="U77" i="1"/>
  <c r="U78" i="1"/>
  <c r="U80" i="1"/>
  <c r="U81" i="1"/>
  <c r="U82" i="1"/>
  <c r="U84" i="1"/>
  <c r="U85" i="1"/>
  <c r="U86" i="1"/>
  <c r="U88" i="1"/>
  <c r="U89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U34" i="1" s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V52" i="1" s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V81" i="1" s="1"/>
  <c r="S82" i="1"/>
  <c r="S83" i="1"/>
  <c r="S84" i="1"/>
  <c r="S85" i="1"/>
  <c r="S86" i="1"/>
  <c r="S87" i="1"/>
  <c r="S88" i="1"/>
  <c r="S89" i="1"/>
  <c r="S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7" i="1"/>
  <c r="L8" i="1"/>
  <c r="L9" i="1"/>
  <c r="L10" i="1"/>
  <c r="L6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7" i="1"/>
  <c r="K8" i="1"/>
  <c r="K9" i="1"/>
  <c r="K10" i="1"/>
  <c r="K11" i="1"/>
  <c r="K6" i="1" s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7" i="1"/>
  <c r="X6" i="1"/>
  <c r="W6" i="1"/>
  <c r="O6" i="1"/>
  <c r="P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7" i="1"/>
  <c r="F6" i="1"/>
  <c r="E6" i="1"/>
  <c r="AF6" i="1" l="1"/>
  <c r="AG6" i="1"/>
  <c r="Q6" i="1"/>
  <c r="U7" i="1"/>
  <c r="AE7" i="1"/>
  <c r="AE6" i="1" s="1"/>
  <c r="U31" i="1"/>
  <c r="U27" i="1"/>
  <c r="U23" i="1"/>
  <c r="U19" i="1"/>
  <c r="U15" i="1"/>
  <c r="U1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S6" i="1"/>
  <c r="V34" i="1"/>
  <c r="AB6" i="1"/>
  <c r="Z6" i="1"/>
  <c r="Y6" i="1"/>
  <c r="N6" i="1"/>
  <c r="M6" i="1"/>
  <c r="J6" i="1"/>
  <c r="I6" i="1"/>
</calcChain>
</file>

<file path=xl/sharedStrings.xml><?xml version="1.0" encoding="utf-8"?>
<sst xmlns="http://schemas.openxmlformats.org/spreadsheetml/2006/main" count="221" uniqueCount="122">
  <si>
    <t>Период: 09.08.2024 - 16.08.2024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</si>
  <si>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</si>
  <si>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</si>
  <si>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</si>
  <si>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</si>
  <si>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</si>
  <si>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</si>
  <si>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</si>
  <si>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</si>
  <si>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</si>
  <si>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</si>
  <si>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</si>
  <si>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</si>
  <si>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</si>
  <si>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</si>
  <si>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</si>
  <si>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</si>
  <si>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</si>
  <si>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</si>
  <si>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</si>
  <si>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</si>
  <si>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</si>
  <si>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</si>
  <si>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</si>
  <si>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</si>
  <si>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</si>
  <si>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</si>
  <si>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</si>
  <si>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</si>
  <si>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</si>
  <si>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</si>
  <si>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</si>
  <si>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</si>
  <si>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</si>
  <si>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</si>
  <si>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</si>
  <si>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</si>
  <si>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</si>
  <si>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</si>
  <si>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</si>
  <si>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</si>
  <si>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</si>
  <si>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</si>
  <si>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</si>
  <si>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</si>
  <si>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</si>
  <si>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</si>
  <si>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</si>
  <si>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</si>
  <si>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</si>
  <si>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</si>
  <si>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</si>
  <si>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</si>
  <si>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</si>
  <si>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</si>
  <si>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</si>
  <si>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</si>
  <si>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</si>
  <si>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</si>
  <si>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</si>
  <si>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</si>
  <si>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</si>
  <si>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</si>
  <si>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</si>
  <si>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</si>
  <si>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</si>
  <si>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</si>
  <si>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</si>
  <si>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</si>
  <si>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6786 ВЕНСКАЯ САЛЯМИ п/к в/у  ОСТАНКИНО</t>
  </si>
  <si>
    <t>6787 СЕРВЕЛАТ КРЕМЛЕВСКИЙ в/к в/у 0,33кг 8шт.  ОСТАНКИНО</t>
  </si>
  <si>
    <t>6788 СЕРВЕЛАТ КРЕМЛЕВСКИЙ в/к в/у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</si>
  <si>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</si>
  <si>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</si>
  <si>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</si>
  <si>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</si>
  <si>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</si>
  <si>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</si>
  <si>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</si>
  <si>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</si>
  <si>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</si>
  <si>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</si>
  <si>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</si>
  <si>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</si>
  <si>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</si>
  <si>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</si>
  <si>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6919 БЕКОН с/к с/н в/у 1/180 10шт.  ОСТАНКИНО</t>
  </si>
  <si>
    <t>БОНУС СОЧНЫЕ сос п/о мгс 0.41кг_UZ (6087)  ОСТАНКИНО</t>
  </si>
  <si>
    <t>6790 СЕРВЕЛАТ ЕВРОПЕЙСКИЙ в/к в/у  ОСТАНКИНО</t>
  </si>
  <si>
    <t>6794 БАЛЫКОВАЯ в/к в/у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</si>
  <si>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</si>
  <si>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</si>
  <si>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</si>
  <si>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</si>
  <si>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</si>
  <si>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</si>
  <si>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</si>
  <si>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</si>
  <si>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</si>
  <si>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</si>
  <si>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</si>
  <si>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</si>
  <si>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</si>
  <si>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</si>
  <si>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</si>
  <si>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</si>
  <si>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16,08,</t>
  </si>
  <si>
    <t>18,08,</t>
  </si>
  <si>
    <t>20,08,</t>
  </si>
  <si>
    <t>20,08г</t>
  </si>
  <si>
    <t>21,08,</t>
  </si>
  <si>
    <t>22,08,</t>
  </si>
  <si>
    <t>23,08,</t>
  </si>
  <si>
    <t>26,07,</t>
  </si>
  <si>
    <t>02,08,</t>
  </si>
  <si>
    <t>09,08,</t>
  </si>
  <si>
    <t>15,08,</t>
  </si>
  <si>
    <t>5,2т</t>
  </si>
  <si>
    <t>10,1т</t>
  </si>
  <si>
    <t>12т</t>
  </si>
  <si>
    <t>бп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</si>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</sst>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08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0-16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6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08.08.2024 - 15.08.2024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16,08,</v>
          </cell>
          <cell r="L5" t="str">
            <v>18,08,</v>
          </cell>
          <cell r="R5" t="str">
            <v>20,08,</v>
          </cell>
          <cell r="T5" t="str">
            <v>20,08г</v>
          </cell>
          <cell r="Y5" t="str">
            <v>26,07,</v>
          </cell>
          <cell r="Z5" t="str">
            <v>02,08,</v>
          </cell>
          <cell r="AA5" t="str">
            <v>09,08,</v>
          </cell>
          <cell r="AB5" t="str">
            <v>15,08,</v>
          </cell>
        </row>
        <row r="6">
          <cell r="E6">
            <v>113679.693</v>
          </cell>
          <cell r="F6">
            <v>82110.525999999983</v>
          </cell>
          <cell r="I6">
            <v>115125.35800000004</v>
          </cell>
          <cell r="J6">
            <v>-1445.665</v>
          </cell>
          <cell r="K6">
            <v>18900</v>
          </cell>
          <cell r="L6">
            <v>3770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9990</v>
          </cell>
          <cell r="S6">
            <v>22735.938600000001</v>
          </cell>
          <cell r="T6">
            <v>41710</v>
          </cell>
          <cell r="W6">
            <v>0</v>
          </cell>
          <cell r="X6">
            <v>0</v>
          </cell>
          <cell r="Y6">
            <v>21462.685199999989</v>
          </cell>
          <cell r="Z6">
            <v>20732.989000000001</v>
          </cell>
          <cell r="AA6">
            <v>21517.589</v>
          </cell>
          <cell r="AB6">
            <v>18849.952999999998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112</v>
          </cell>
          <cell r="D7">
            <v>766</v>
          </cell>
          <cell r="E7">
            <v>466</v>
          </cell>
          <cell r="F7">
            <v>410</v>
          </cell>
          <cell r="G7">
            <v>0.4</v>
          </cell>
          <cell r="H7">
            <v>60</v>
          </cell>
          <cell r="I7">
            <v>481</v>
          </cell>
          <cell r="J7">
            <v>-15</v>
          </cell>
          <cell r="K7">
            <v>80</v>
          </cell>
          <cell r="L7">
            <v>0</v>
          </cell>
          <cell r="S7">
            <v>93.2</v>
          </cell>
          <cell r="T7">
            <v>160</v>
          </cell>
          <cell r="U7">
            <v>6.9742489270386265</v>
          </cell>
          <cell r="V7">
            <v>4.3991416309012878</v>
          </cell>
          <cell r="Y7">
            <v>98.4</v>
          </cell>
          <cell r="Z7">
            <v>87.2</v>
          </cell>
          <cell r="AA7">
            <v>96.8</v>
          </cell>
          <cell r="AB7">
            <v>82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1187.5440000000001</v>
          </cell>
          <cell r="D8">
            <v>3135.0239999999999</v>
          </cell>
          <cell r="E8">
            <v>2441.846</v>
          </cell>
          <cell r="F8">
            <v>1866.163</v>
          </cell>
          <cell r="G8">
            <v>1</v>
          </cell>
          <cell r="H8">
            <v>45</v>
          </cell>
          <cell r="I8">
            <v>2402.8000000000002</v>
          </cell>
          <cell r="J8">
            <v>39.045999999999822</v>
          </cell>
          <cell r="K8">
            <v>500</v>
          </cell>
          <cell r="L8">
            <v>0</v>
          </cell>
          <cell r="R8">
            <v>400</v>
          </cell>
          <cell r="S8">
            <v>488.36919999999998</v>
          </cell>
          <cell r="T8">
            <v>580</v>
          </cell>
          <cell r="U8">
            <v>6.8517076834493249</v>
          </cell>
          <cell r="V8">
            <v>3.821213540903071</v>
          </cell>
          <cell r="Y8">
            <v>614.53239999999994</v>
          </cell>
          <cell r="Z8">
            <v>487.83479999999997</v>
          </cell>
          <cell r="AA8">
            <v>482.63860000000005</v>
          </cell>
          <cell r="AB8">
            <v>370.86599999999999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1266.3019999999999</v>
          </cell>
          <cell r="D9">
            <v>3773.317</v>
          </cell>
          <cell r="E9">
            <v>2390.0300000000002</v>
          </cell>
          <cell r="F9">
            <v>2176.1179999999999</v>
          </cell>
          <cell r="G9">
            <v>1</v>
          </cell>
          <cell r="H9">
            <v>60</v>
          </cell>
          <cell r="I9">
            <v>2322.85</v>
          </cell>
          <cell r="J9">
            <v>67.180000000000291</v>
          </cell>
          <cell r="K9">
            <v>400</v>
          </cell>
          <cell r="L9">
            <v>0</v>
          </cell>
          <cell r="S9">
            <v>478.00600000000003</v>
          </cell>
          <cell r="T9">
            <v>700</v>
          </cell>
          <cell r="U9">
            <v>6.8537173173558488</v>
          </cell>
          <cell r="V9">
            <v>4.5524909729166572</v>
          </cell>
          <cell r="Y9">
            <v>525.77340000000004</v>
          </cell>
          <cell r="Z9">
            <v>455.69560000000001</v>
          </cell>
          <cell r="AA9">
            <v>481.68079999999998</v>
          </cell>
          <cell r="AB9">
            <v>314.04599999999999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96.096999999999994</v>
          </cell>
          <cell r="D10">
            <v>84.087000000000003</v>
          </cell>
          <cell r="E10">
            <v>93.117000000000004</v>
          </cell>
          <cell r="F10">
            <v>87.066999999999993</v>
          </cell>
          <cell r="G10">
            <v>1</v>
          </cell>
          <cell r="H10">
            <v>120</v>
          </cell>
          <cell r="I10">
            <v>91.2</v>
          </cell>
          <cell r="J10">
            <v>1.9170000000000016</v>
          </cell>
          <cell r="K10">
            <v>0</v>
          </cell>
          <cell r="L10">
            <v>10</v>
          </cell>
          <cell r="S10">
            <v>18.6234</v>
          </cell>
          <cell r="T10">
            <v>50</v>
          </cell>
          <cell r="U10">
            <v>7.89689315592212</v>
          </cell>
          <cell r="V10">
            <v>4.6751398777881583</v>
          </cell>
          <cell r="Y10">
            <v>16.765999999999998</v>
          </cell>
          <cell r="Z10">
            <v>12.043600000000001</v>
          </cell>
          <cell r="AA10">
            <v>14.925000000000001</v>
          </cell>
          <cell r="AB10">
            <v>7.9930000000000003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78.484999999999999</v>
          </cell>
          <cell r="D11">
            <v>413.67200000000003</v>
          </cell>
          <cell r="E11">
            <v>172.85499999999999</v>
          </cell>
          <cell r="F11">
            <v>105.396</v>
          </cell>
          <cell r="G11">
            <v>1</v>
          </cell>
          <cell r="H11">
            <v>60</v>
          </cell>
          <cell r="I11">
            <v>167.45</v>
          </cell>
          <cell r="J11">
            <v>5.4050000000000011</v>
          </cell>
          <cell r="K11">
            <v>20</v>
          </cell>
          <cell r="L11">
            <v>0</v>
          </cell>
          <cell r="S11">
            <v>34.570999999999998</v>
          </cell>
          <cell r="T11">
            <v>100</v>
          </cell>
          <cell r="U11">
            <v>6.5197998322293262</v>
          </cell>
          <cell r="V11">
            <v>3.0486824216829138</v>
          </cell>
          <cell r="Y11">
            <v>28.077999999999996</v>
          </cell>
          <cell r="Z11">
            <v>31.742000000000001</v>
          </cell>
          <cell r="AA11">
            <v>31.282</v>
          </cell>
          <cell r="AB11">
            <v>50.024999999999999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247.786</v>
          </cell>
          <cell r="D12">
            <v>1175.4190000000001</v>
          </cell>
          <cell r="E12">
            <v>656.73099999999999</v>
          </cell>
          <cell r="F12">
            <v>636.44600000000003</v>
          </cell>
          <cell r="G12">
            <v>1</v>
          </cell>
          <cell r="H12">
            <v>60</v>
          </cell>
          <cell r="I12">
            <v>633.54999999999995</v>
          </cell>
          <cell r="J12">
            <v>23.18100000000004</v>
          </cell>
          <cell r="K12">
            <v>100</v>
          </cell>
          <cell r="L12">
            <v>0</v>
          </cell>
          <cell r="S12">
            <v>131.34620000000001</v>
          </cell>
          <cell r="T12">
            <v>200</v>
          </cell>
          <cell r="U12">
            <v>7.1296010086321493</v>
          </cell>
          <cell r="V12">
            <v>4.8455608156155261</v>
          </cell>
          <cell r="Y12">
            <v>153.00659999999999</v>
          </cell>
          <cell r="Z12">
            <v>119.58699999999999</v>
          </cell>
          <cell r="AA12">
            <v>142.27260000000001</v>
          </cell>
          <cell r="AB12">
            <v>85.444000000000003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193</v>
          </cell>
          <cell r="D13">
            <v>937</v>
          </cell>
          <cell r="E13">
            <v>565</v>
          </cell>
          <cell r="F13">
            <v>553</v>
          </cell>
          <cell r="G13">
            <v>0.25</v>
          </cell>
          <cell r="H13">
            <v>120</v>
          </cell>
          <cell r="I13">
            <v>578</v>
          </cell>
          <cell r="J13">
            <v>-13</v>
          </cell>
          <cell r="K13">
            <v>120</v>
          </cell>
          <cell r="L13">
            <v>0</v>
          </cell>
          <cell r="S13">
            <v>113</v>
          </cell>
          <cell r="T13">
            <v>120</v>
          </cell>
          <cell r="U13">
            <v>7.0176991150442474</v>
          </cell>
          <cell r="V13">
            <v>4.8938053097345131</v>
          </cell>
          <cell r="Y13">
            <v>122.6</v>
          </cell>
          <cell r="Z13">
            <v>111.6</v>
          </cell>
          <cell r="AA13">
            <v>125.8</v>
          </cell>
          <cell r="AB13">
            <v>146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37.265999999999998</v>
          </cell>
          <cell r="D14">
            <v>388.44799999999998</v>
          </cell>
          <cell r="E14">
            <v>106.556</v>
          </cell>
          <cell r="F14">
            <v>77.938999999999993</v>
          </cell>
          <cell r="G14">
            <v>1</v>
          </cell>
          <cell r="H14">
            <v>30</v>
          </cell>
          <cell r="I14">
            <v>105.9</v>
          </cell>
          <cell r="J14">
            <v>0.6559999999999917</v>
          </cell>
          <cell r="K14">
            <v>20</v>
          </cell>
          <cell r="L14">
            <v>20</v>
          </cell>
          <cell r="S14">
            <v>21.311199999999999</v>
          </cell>
          <cell r="T14">
            <v>20</v>
          </cell>
          <cell r="U14">
            <v>6.4726059536769398</v>
          </cell>
          <cell r="V14">
            <v>3.6571849543901798</v>
          </cell>
          <cell r="Y14">
            <v>20.9878</v>
          </cell>
          <cell r="Z14">
            <v>16.817</v>
          </cell>
          <cell r="AA14">
            <v>19.645400000000002</v>
          </cell>
          <cell r="AB14">
            <v>4.3620000000000001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175.4</v>
          </cell>
          <cell r="D15">
            <v>812.65800000000002</v>
          </cell>
          <cell r="E15">
            <v>569.08199999999999</v>
          </cell>
          <cell r="F15">
            <v>415.5</v>
          </cell>
          <cell r="G15">
            <v>1</v>
          </cell>
          <cell r="H15">
            <v>45</v>
          </cell>
          <cell r="I15">
            <v>567.66</v>
          </cell>
          <cell r="J15">
            <v>1.4220000000000255</v>
          </cell>
          <cell r="K15">
            <v>100</v>
          </cell>
          <cell r="L15">
            <v>0</v>
          </cell>
          <cell r="S15">
            <v>113.8164</v>
          </cell>
          <cell r="T15">
            <v>300</v>
          </cell>
          <cell r="U15">
            <v>7.1650482707237266</v>
          </cell>
          <cell r="V15">
            <v>3.6506162556538424</v>
          </cell>
          <cell r="Y15">
            <v>99.86</v>
          </cell>
          <cell r="Z15">
            <v>103.3128</v>
          </cell>
          <cell r="AA15">
            <v>107.7672</v>
          </cell>
          <cell r="AB15">
            <v>72.619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500</v>
          </cell>
          <cell r="D16">
            <v>1838</v>
          </cell>
          <cell r="E16">
            <v>1283</v>
          </cell>
          <cell r="F16">
            <v>1034</v>
          </cell>
          <cell r="G16">
            <v>0.25</v>
          </cell>
          <cell r="H16">
            <v>120</v>
          </cell>
          <cell r="I16">
            <v>1304</v>
          </cell>
          <cell r="J16">
            <v>-21</v>
          </cell>
          <cell r="K16">
            <v>200</v>
          </cell>
          <cell r="L16">
            <v>0</v>
          </cell>
          <cell r="S16">
            <v>256.60000000000002</v>
          </cell>
          <cell r="T16">
            <v>600</v>
          </cell>
          <cell r="U16">
            <v>7.1473109898674974</v>
          </cell>
          <cell r="V16">
            <v>4.0296180826188621</v>
          </cell>
          <cell r="Y16">
            <v>245.4</v>
          </cell>
          <cell r="Z16">
            <v>248</v>
          </cell>
          <cell r="AA16">
            <v>253.2</v>
          </cell>
          <cell r="AB16">
            <v>274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611.72299999999996</v>
          </cell>
          <cell r="D17">
            <v>1630.519</v>
          </cell>
          <cell r="E17">
            <v>1343.7329999999999</v>
          </cell>
          <cell r="F17">
            <v>880.06100000000004</v>
          </cell>
          <cell r="G17">
            <v>1</v>
          </cell>
          <cell r="H17">
            <v>45</v>
          </cell>
          <cell r="I17">
            <v>1314.2049999999999</v>
          </cell>
          <cell r="J17">
            <v>29.52800000000002</v>
          </cell>
          <cell r="K17">
            <v>350</v>
          </cell>
          <cell r="L17">
            <v>250</v>
          </cell>
          <cell r="S17">
            <v>268.7466</v>
          </cell>
          <cell r="T17">
            <v>400</v>
          </cell>
          <cell r="U17">
            <v>6.9956643172415953</v>
          </cell>
          <cell r="V17">
            <v>3.274687009993801</v>
          </cell>
          <cell r="Y17">
            <v>308.73</v>
          </cell>
          <cell r="Z17">
            <v>237.29740000000001</v>
          </cell>
          <cell r="AA17">
            <v>250.91219999999998</v>
          </cell>
          <cell r="AB17">
            <v>134.62</v>
          </cell>
          <cell r="AC17">
            <v>0</v>
          </cell>
          <cell r="AD17" t="str">
            <v>скидка</v>
          </cell>
        </row>
        <row r="18">
          <cell r="A18" t="str">
            <v>5682 САЛЯМИ МЕЛКОЗЕРНЕНАЯ с/к в/у 1/120_60с   ОСТАНКИНО</v>
          </cell>
          <cell r="B18" t="str">
            <v>шт</v>
          </cell>
          <cell r="C18">
            <v>1407</v>
          </cell>
          <cell r="D18">
            <v>5938</v>
          </cell>
          <cell r="E18">
            <v>4190</v>
          </cell>
          <cell r="F18">
            <v>3072</v>
          </cell>
          <cell r="G18">
            <v>0.12</v>
          </cell>
          <cell r="H18">
            <v>60</v>
          </cell>
          <cell r="I18">
            <v>4272</v>
          </cell>
          <cell r="J18">
            <v>-82</v>
          </cell>
          <cell r="K18">
            <v>600</v>
          </cell>
          <cell r="L18">
            <v>0</v>
          </cell>
          <cell r="S18">
            <v>838</v>
          </cell>
          <cell r="T18">
            <v>2000</v>
          </cell>
          <cell r="U18">
            <v>6.7684964200477324</v>
          </cell>
          <cell r="V18">
            <v>3.6658711217183773</v>
          </cell>
          <cell r="Y18">
            <v>781.8</v>
          </cell>
          <cell r="Z18">
            <v>859.8</v>
          </cell>
          <cell r="AA18">
            <v>830</v>
          </cell>
          <cell r="AB18">
            <v>683</v>
          </cell>
          <cell r="AC18">
            <v>0</v>
          </cell>
          <cell r="AD18" t="str">
            <v>скидка</v>
          </cell>
        </row>
        <row r="19">
          <cell r="A19" t="str">
            <v>5698 СЫТНЫЕ Папа может сар б/о мгс 1*3_Маяк  ОСТАНКИНО</v>
          </cell>
          <cell r="B19" t="str">
            <v>кг</v>
          </cell>
          <cell r="C19">
            <v>103.006</v>
          </cell>
          <cell r="D19">
            <v>321.58499999999998</v>
          </cell>
          <cell r="E19">
            <v>287.54500000000002</v>
          </cell>
          <cell r="F19">
            <v>134.005</v>
          </cell>
          <cell r="G19">
            <v>1</v>
          </cell>
          <cell r="H19" t="e">
            <v>#N/A</v>
          </cell>
          <cell r="I19">
            <v>291.7</v>
          </cell>
          <cell r="J19">
            <v>-4.1549999999999727</v>
          </cell>
          <cell r="K19">
            <v>40</v>
          </cell>
          <cell r="L19">
            <v>20</v>
          </cell>
          <cell r="S19">
            <v>57.509</v>
          </cell>
          <cell r="T19">
            <v>150</v>
          </cell>
          <cell r="U19">
            <v>5.9817593767931978</v>
          </cell>
          <cell r="V19">
            <v>2.3301570189013892</v>
          </cell>
          <cell r="Y19">
            <v>67.001999999999995</v>
          </cell>
          <cell r="Z19">
            <v>51.195800000000006</v>
          </cell>
          <cell r="AA19">
            <v>49.757799999999996</v>
          </cell>
          <cell r="AB19">
            <v>59.188000000000002</v>
          </cell>
          <cell r="AC19" t="e">
            <v>#N/A</v>
          </cell>
          <cell r="AD19" t="e">
            <v>#N/A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345</v>
          </cell>
          <cell r="D20">
            <v>1792</v>
          </cell>
          <cell r="E20">
            <v>1381</v>
          </cell>
          <cell r="F20">
            <v>732</v>
          </cell>
          <cell r="G20">
            <v>0.25</v>
          </cell>
          <cell r="H20">
            <v>120</v>
          </cell>
          <cell r="I20">
            <v>1409</v>
          </cell>
          <cell r="J20">
            <v>-28</v>
          </cell>
          <cell r="K20">
            <v>200</v>
          </cell>
          <cell r="L20">
            <v>0</v>
          </cell>
          <cell r="S20">
            <v>276.2</v>
          </cell>
          <cell r="T20">
            <v>1000</v>
          </cell>
          <cell r="U20">
            <v>6.9949312092686462</v>
          </cell>
          <cell r="V20">
            <v>2.6502534395365678</v>
          </cell>
          <cell r="Y20">
            <v>229.2</v>
          </cell>
          <cell r="Z20">
            <v>243.8</v>
          </cell>
          <cell r="AA20">
            <v>241</v>
          </cell>
          <cell r="AB20">
            <v>345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48.588999999999999</v>
          </cell>
          <cell r="D21">
            <v>41.497</v>
          </cell>
          <cell r="E21">
            <v>86.665999999999997</v>
          </cell>
          <cell r="G21">
            <v>1</v>
          </cell>
          <cell r="H21">
            <v>120</v>
          </cell>
          <cell r="I21">
            <v>87</v>
          </cell>
          <cell r="J21">
            <v>-0.33400000000000318</v>
          </cell>
          <cell r="K21">
            <v>0</v>
          </cell>
          <cell r="L21">
            <v>50</v>
          </cell>
          <cell r="S21">
            <v>17.333199999999998</v>
          </cell>
          <cell r="T21">
            <v>100</v>
          </cell>
          <cell r="U21">
            <v>8.6539127224055576</v>
          </cell>
          <cell r="V21">
            <v>0</v>
          </cell>
          <cell r="Y21">
            <v>19.109000000000002</v>
          </cell>
          <cell r="Z21">
            <v>9.8225999999999996</v>
          </cell>
          <cell r="AA21">
            <v>12.340199999999999</v>
          </cell>
          <cell r="AB21">
            <v>9.0579999999999998</v>
          </cell>
          <cell r="AC21">
            <v>0</v>
          </cell>
          <cell r="AD21">
            <v>0</v>
          </cell>
        </row>
        <row r="22">
          <cell r="A22" t="str">
            <v>5820 СЛИВОЧНЫЕ Папа может сос п/о мгс 2*2_45с   ОСТАНКИНО</v>
          </cell>
          <cell r="B22" t="str">
            <v>кг</v>
          </cell>
          <cell r="C22">
            <v>72.209999999999994</v>
          </cell>
          <cell r="D22">
            <v>233.12899999999999</v>
          </cell>
          <cell r="E22">
            <v>228.46700000000001</v>
          </cell>
          <cell r="F22">
            <v>74.796000000000006</v>
          </cell>
          <cell r="G22">
            <v>1</v>
          </cell>
          <cell r="H22">
            <v>45</v>
          </cell>
          <cell r="I22">
            <v>224.2</v>
          </cell>
          <cell r="J22">
            <v>4.2670000000000243</v>
          </cell>
          <cell r="K22">
            <v>40</v>
          </cell>
          <cell r="L22">
            <v>0</v>
          </cell>
          <cell r="S22">
            <v>45.693400000000004</v>
          </cell>
          <cell r="T22">
            <v>160</v>
          </cell>
          <cell r="U22">
            <v>6.0139101051793027</v>
          </cell>
          <cell r="V22">
            <v>1.6369103634222886</v>
          </cell>
          <cell r="Y22">
            <v>41.447600000000001</v>
          </cell>
          <cell r="Z22">
            <v>41.4636</v>
          </cell>
          <cell r="AA22">
            <v>38.074799999999996</v>
          </cell>
          <cell r="AB22">
            <v>43.067999999999998</v>
          </cell>
          <cell r="AC22" t="str">
            <v>м21з</v>
          </cell>
          <cell r="AD22" t="str">
            <v>костик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175.89599999999999</v>
          </cell>
          <cell r="D23">
            <v>757.85400000000004</v>
          </cell>
          <cell r="E23">
            <v>419.61</v>
          </cell>
          <cell r="F23">
            <v>443.94600000000003</v>
          </cell>
          <cell r="G23">
            <v>1</v>
          </cell>
          <cell r="H23">
            <v>60</v>
          </cell>
          <cell r="I23">
            <v>406.95</v>
          </cell>
          <cell r="J23">
            <v>12.660000000000025</v>
          </cell>
          <cell r="K23">
            <v>50</v>
          </cell>
          <cell r="L23">
            <v>0</v>
          </cell>
          <cell r="S23">
            <v>83.921999999999997</v>
          </cell>
          <cell r="T23">
            <v>100</v>
          </cell>
          <cell r="U23">
            <v>7.077357546292987</v>
          </cell>
          <cell r="V23">
            <v>5.2899835561592914</v>
          </cell>
          <cell r="Y23">
            <v>83.381600000000006</v>
          </cell>
          <cell r="Z23">
            <v>83.244</v>
          </cell>
          <cell r="AA23">
            <v>92.845200000000006</v>
          </cell>
          <cell r="AB23">
            <v>59.825000000000003</v>
          </cell>
          <cell r="AC23">
            <v>0</v>
          </cell>
          <cell r="AD23" t="str">
            <v>скидка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281</v>
          </cell>
          <cell r="D24">
            <v>2236</v>
          </cell>
          <cell r="E24">
            <v>1362</v>
          </cell>
          <cell r="F24">
            <v>1130</v>
          </cell>
          <cell r="G24">
            <v>0.22</v>
          </cell>
          <cell r="H24">
            <v>120</v>
          </cell>
          <cell r="I24">
            <v>1387</v>
          </cell>
          <cell r="J24">
            <v>-25</v>
          </cell>
          <cell r="K24">
            <v>120</v>
          </cell>
          <cell r="L24">
            <v>0</v>
          </cell>
          <cell r="S24">
            <v>272.39999999999998</v>
          </cell>
          <cell r="T24">
            <v>600</v>
          </cell>
          <cell r="U24">
            <v>6.7914831130690168</v>
          </cell>
          <cell r="V24">
            <v>4.1483113069016158</v>
          </cell>
          <cell r="Y24">
            <v>246.8</v>
          </cell>
          <cell r="Z24">
            <v>248.6</v>
          </cell>
          <cell r="AA24">
            <v>270.60000000000002</v>
          </cell>
          <cell r="AB24">
            <v>295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757</v>
          </cell>
          <cell r="D25">
            <v>1725</v>
          </cell>
          <cell r="E25">
            <v>1289</v>
          </cell>
          <cell r="F25">
            <v>1191</v>
          </cell>
          <cell r="G25">
            <v>0.4</v>
          </cell>
          <cell r="H25">
            <v>60</v>
          </cell>
          <cell r="I25">
            <v>1290</v>
          </cell>
          <cell r="J25">
            <v>-1</v>
          </cell>
          <cell r="K25">
            <v>120</v>
          </cell>
          <cell r="L25">
            <v>0</v>
          </cell>
          <cell r="S25">
            <v>257.8</v>
          </cell>
          <cell r="T25">
            <v>480</v>
          </cell>
          <cell r="U25">
            <v>6.9472459270752518</v>
          </cell>
          <cell r="V25">
            <v>4.6198603568657877</v>
          </cell>
          <cell r="Y25">
            <v>276.60000000000002</v>
          </cell>
          <cell r="Z25">
            <v>232.8</v>
          </cell>
          <cell r="AA25">
            <v>263</v>
          </cell>
          <cell r="AB25">
            <v>98</v>
          </cell>
          <cell r="AC25" t="str">
            <v>зк</v>
          </cell>
          <cell r="AD25" t="str">
            <v>костик</v>
          </cell>
        </row>
        <row r="26">
          <cell r="A26" t="str">
            <v>6113 СОЧНЫЕ сос п/о мгс 1*6_Ашан  ОСТАНКИНО</v>
          </cell>
          <cell r="B26" t="str">
            <v>кг</v>
          </cell>
          <cell r="C26">
            <v>1900.7539999999999</v>
          </cell>
          <cell r="D26">
            <v>3793.5160000000001</v>
          </cell>
          <cell r="E26">
            <v>3401</v>
          </cell>
          <cell r="F26">
            <v>1984</v>
          </cell>
          <cell r="G26">
            <v>1</v>
          </cell>
          <cell r="H26">
            <v>45</v>
          </cell>
          <cell r="I26">
            <v>3010.5830000000001</v>
          </cell>
          <cell r="J26">
            <v>390.41699999999992</v>
          </cell>
          <cell r="K26">
            <v>500</v>
          </cell>
          <cell r="L26">
            <v>700</v>
          </cell>
          <cell r="R26">
            <v>550</v>
          </cell>
          <cell r="S26">
            <v>680.2</v>
          </cell>
          <cell r="T26">
            <v>930</v>
          </cell>
          <cell r="U26">
            <v>6.8568068215230813</v>
          </cell>
          <cell r="V26">
            <v>2.9167891796530432</v>
          </cell>
          <cell r="Y26">
            <v>773.8</v>
          </cell>
          <cell r="Z26">
            <v>684</v>
          </cell>
          <cell r="AA26">
            <v>594.20000000000005</v>
          </cell>
          <cell r="AB26">
            <v>222.95699999999999</v>
          </cell>
          <cell r="AC26" t="str">
            <v>?</v>
          </cell>
          <cell r="AD26" t="str">
            <v>м311з</v>
          </cell>
        </row>
        <row r="27">
          <cell r="A27" t="str">
            <v>6206 СВИНИНА ПО-ДОМАШНЕМУ к/в мл/к в/у 0.3кг  ОСТАНКИНО</v>
          </cell>
          <cell r="B27" t="str">
            <v>шт</v>
          </cell>
          <cell r="C27">
            <v>148</v>
          </cell>
          <cell r="D27">
            <v>1144</v>
          </cell>
          <cell r="E27">
            <v>694</v>
          </cell>
          <cell r="F27">
            <v>577</v>
          </cell>
          <cell r="G27">
            <v>0.3</v>
          </cell>
          <cell r="H27" t="e">
            <v>#N/A</v>
          </cell>
          <cell r="I27">
            <v>707</v>
          </cell>
          <cell r="J27">
            <v>-13</v>
          </cell>
          <cell r="K27">
            <v>120</v>
          </cell>
          <cell r="L27">
            <v>0</v>
          </cell>
          <cell r="S27">
            <v>138.80000000000001</v>
          </cell>
          <cell r="T27">
            <v>240</v>
          </cell>
          <cell r="U27">
            <v>6.7507204610951002</v>
          </cell>
          <cell r="V27">
            <v>4.1570605187319885</v>
          </cell>
          <cell r="Y27">
            <v>131.80000000000001</v>
          </cell>
          <cell r="Z27">
            <v>129.19999999999999</v>
          </cell>
          <cell r="AA27">
            <v>142</v>
          </cell>
          <cell r="AB27">
            <v>71</v>
          </cell>
          <cell r="AC27" t="e">
            <v>#N/A</v>
          </cell>
          <cell r="AD27" t="e">
            <v>#N/A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143</v>
          </cell>
          <cell r="D28">
            <v>994</v>
          </cell>
          <cell r="E28">
            <v>751</v>
          </cell>
          <cell r="F28">
            <v>368</v>
          </cell>
          <cell r="G28">
            <v>0.09</v>
          </cell>
          <cell r="H28">
            <v>45</v>
          </cell>
          <cell r="I28">
            <v>809</v>
          </cell>
          <cell r="J28">
            <v>-58</v>
          </cell>
          <cell r="K28">
            <v>100</v>
          </cell>
          <cell r="L28">
            <v>100</v>
          </cell>
          <cell r="S28">
            <v>150.19999999999999</v>
          </cell>
          <cell r="T28">
            <v>450</v>
          </cell>
          <cell r="U28">
            <v>6.7776298268974706</v>
          </cell>
          <cell r="V28">
            <v>2.4500665778961386</v>
          </cell>
          <cell r="Y28">
            <v>110.6</v>
          </cell>
          <cell r="Z28">
            <v>116.6</v>
          </cell>
          <cell r="AA28">
            <v>128.4</v>
          </cell>
          <cell r="AB28">
            <v>111</v>
          </cell>
          <cell r="AC28">
            <v>0</v>
          </cell>
          <cell r="AD28">
            <v>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117</v>
          </cell>
          <cell r="D29">
            <v>432</v>
          </cell>
          <cell r="E29">
            <v>323</v>
          </cell>
          <cell r="F29">
            <v>198</v>
          </cell>
          <cell r="G29">
            <v>0.4</v>
          </cell>
          <cell r="H29">
            <v>60</v>
          </cell>
          <cell r="I29">
            <v>349</v>
          </cell>
          <cell r="J29">
            <v>-26</v>
          </cell>
          <cell r="K29">
            <v>40</v>
          </cell>
          <cell r="L29">
            <v>40</v>
          </cell>
          <cell r="S29">
            <v>64.599999999999994</v>
          </cell>
          <cell r="T29">
            <v>160</v>
          </cell>
          <cell r="U29">
            <v>6.7801857585139329</v>
          </cell>
          <cell r="V29">
            <v>3.0650154798761613</v>
          </cell>
          <cell r="Y29">
            <v>50.4</v>
          </cell>
          <cell r="Z29">
            <v>63.2</v>
          </cell>
          <cell r="AA29">
            <v>54</v>
          </cell>
          <cell r="AB29">
            <v>23</v>
          </cell>
          <cell r="AC29" t="str">
            <v>м30з</v>
          </cell>
          <cell r="AD29" t="e">
            <v>#N/A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227</v>
          </cell>
          <cell r="D30">
            <v>695</v>
          </cell>
          <cell r="E30">
            <v>536</v>
          </cell>
          <cell r="F30">
            <v>375</v>
          </cell>
          <cell r="G30">
            <v>0.4</v>
          </cell>
          <cell r="H30">
            <v>60</v>
          </cell>
          <cell r="I30">
            <v>544</v>
          </cell>
          <cell r="J30">
            <v>-8</v>
          </cell>
          <cell r="K30">
            <v>80</v>
          </cell>
          <cell r="L30">
            <v>0</v>
          </cell>
          <cell r="S30">
            <v>107.2</v>
          </cell>
          <cell r="T30">
            <v>280</v>
          </cell>
          <cell r="U30">
            <v>6.8563432835820892</v>
          </cell>
          <cell r="V30">
            <v>3.4981343283582089</v>
          </cell>
          <cell r="Y30">
            <v>101.2</v>
          </cell>
          <cell r="Z30">
            <v>98.2</v>
          </cell>
          <cell r="AA30">
            <v>102.6</v>
          </cell>
          <cell r="AB30">
            <v>110</v>
          </cell>
          <cell r="AC30" t="str">
            <v>м135з</v>
          </cell>
          <cell r="AD30" t="e">
            <v>#N/A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224.94499999999999</v>
          </cell>
          <cell r="D31">
            <v>941.98299999999995</v>
          </cell>
          <cell r="E31">
            <v>644.00699999999995</v>
          </cell>
          <cell r="F31">
            <v>437.54399999999998</v>
          </cell>
          <cell r="G31">
            <v>1</v>
          </cell>
          <cell r="H31">
            <v>45</v>
          </cell>
          <cell r="I31">
            <v>620.25</v>
          </cell>
          <cell r="J31">
            <v>23.756999999999948</v>
          </cell>
          <cell r="K31">
            <v>110</v>
          </cell>
          <cell r="L31">
            <v>0</v>
          </cell>
          <cell r="S31">
            <v>128.8014</v>
          </cell>
          <cell r="T31">
            <v>300</v>
          </cell>
          <cell r="U31">
            <v>6.5802390346688773</v>
          </cell>
          <cell r="V31">
            <v>3.3970438209522564</v>
          </cell>
          <cell r="Y31">
            <v>107.5112</v>
          </cell>
          <cell r="Z31">
            <v>131.1138</v>
          </cell>
          <cell r="AA31">
            <v>129.41559999999998</v>
          </cell>
          <cell r="AB31">
            <v>114.682</v>
          </cell>
          <cell r="AC31">
            <v>0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245</v>
          </cell>
          <cell r="D32">
            <v>1924</v>
          </cell>
          <cell r="E32">
            <v>1165</v>
          </cell>
          <cell r="F32">
            <v>972</v>
          </cell>
          <cell r="G32">
            <v>0.4</v>
          </cell>
          <cell r="H32">
            <v>60</v>
          </cell>
          <cell r="I32">
            <v>1192</v>
          </cell>
          <cell r="J32">
            <v>-27</v>
          </cell>
          <cell r="K32">
            <v>200</v>
          </cell>
          <cell r="L32">
            <v>0</v>
          </cell>
          <cell r="S32">
            <v>233</v>
          </cell>
          <cell r="T32">
            <v>440</v>
          </cell>
          <cell r="U32">
            <v>6.9184549356223179</v>
          </cell>
          <cell r="V32">
            <v>4.1716738197424892</v>
          </cell>
          <cell r="Y32">
            <v>237.6</v>
          </cell>
          <cell r="Z32">
            <v>218.2</v>
          </cell>
          <cell r="AA32">
            <v>253.8</v>
          </cell>
          <cell r="AB32">
            <v>274</v>
          </cell>
          <cell r="AC32" t="str">
            <v>м43з</v>
          </cell>
          <cell r="AD32" t="e">
            <v>#N/A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3476</v>
          </cell>
          <cell r="D33">
            <v>10859</v>
          </cell>
          <cell r="E33">
            <v>7537</v>
          </cell>
          <cell r="F33">
            <v>6709</v>
          </cell>
          <cell r="G33">
            <v>0.4</v>
          </cell>
          <cell r="H33">
            <v>60</v>
          </cell>
          <cell r="I33">
            <v>7626</v>
          </cell>
          <cell r="J33">
            <v>-89</v>
          </cell>
          <cell r="K33">
            <v>1200</v>
          </cell>
          <cell r="L33">
            <v>0</v>
          </cell>
          <cell r="S33">
            <v>1507.4</v>
          </cell>
          <cell r="T33">
            <v>2400</v>
          </cell>
          <cell r="U33">
            <v>6.838927955419928</v>
          </cell>
          <cell r="V33">
            <v>4.4507098314979432</v>
          </cell>
          <cell r="Y33">
            <v>1551.8</v>
          </cell>
          <cell r="Z33">
            <v>1504.6</v>
          </cell>
          <cell r="AA33">
            <v>1543.4</v>
          </cell>
          <cell r="AB33">
            <v>1158</v>
          </cell>
          <cell r="AC33" t="str">
            <v>кор</v>
          </cell>
          <cell r="AD33">
            <v>0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-10</v>
          </cell>
          <cell r="D34">
            <v>2594</v>
          </cell>
          <cell r="E34">
            <v>1216</v>
          </cell>
          <cell r="F34">
            <v>1078</v>
          </cell>
          <cell r="G34">
            <v>0.5</v>
          </cell>
          <cell r="H34" t="e">
            <v>#N/A</v>
          </cell>
          <cell r="I34">
            <v>1317</v>
          </cell>
          <cell r="J34">
            <v>-101</v>
          </cell>
          <cell r="K34">
            <v>200</v>
          </cell>
          <cell r="L34">
            <v>0</v>
          </cell>
          <cell r="S34">
            <v>243.2</v>
          </cell>
          <cell r="T34">
            <v>400</v>
          </cell>
          <cell r="U34">
            <v>6.8996710526315796</v>
          </cell>
          <cell r="V34">
            <v>4.4325657894736841</v>
          </cell>
          <cell r="Y34">
            <v>269.8</v>
          </cell>
          <cell r="Z34">
            <v>220.8</v>
          </cell>
          <cell r="AA34">
            <v>240.6</v>
          </cell>
          <cell r="AB34">
            <v>288</v>
          </cell>
          <cell r="AC34" t="e">
            <v>#N/A</v>
          </cell>
          <cell r="AD34" t="e">
            <v>#N/A</v>
          </cell>
        </row>
        <row r="35">
          <cell r="A35" t="str">
            <v>6341 ДОМАШНИЙ РЕЦЕПТ СО ШПИКОМ Коровино 0.5кг  ОСТАНКИНО</v>
          </cell>
          <cell r="B35" t="str">
            <v>шт</v>
          </cell>
          <cell r="C35">
            <v>61</v>
          </cell>
          <cell r="D35">
            <v>287</v>
          </cell>
          <cell r="E35">
            <v>126</v>
          </cell>
          <cell r="F35">
            <v>221</v>
          </cell>
          <cell r="G35">
            <v>0.5</v>
          </cell>
          <cell r="H35" t="e">
            <v>#N/A</v>
          </cell>
          <cell r="I35">
            <v>132</v>
          </cell>
          <cell r="J35">
            <v>-6</v>
          </cell>
          <cell r="K35">
            <v>40</v>
          </cell>
          <cell r="L35">
            <v>0</v>
          </cell>
          <cell r="S35">
            <v>25.2</v>
          </cell>
          <cell r="U35">
            <v>10.357142857142858</v>
          </cell>
          <cell r="V35">
            <v>8.7698412698412707</v>
          </cell>
          <cell r="Y35">
            <v>23.4</v>
          </cell>
          <cell r="Z35">
            <v>25.8</v>
          </cell>
          <cell r="AA35">
            <v>34.4</v>
          </cell>
          <cell r="AB35">
            <v>21</v>
          </cell>
          <cell r="AC35" t="str">
            <v>увел</v>
          </cell>
          <cell r="AD35" t="e">
            <v>#N/A</v>
          </cell>
        </row>
        <row r="36">
          <cell r="A36" t="str">
            <v>6353 ЭКСТРА Папа может вар п/о 0.4кг 8шт.  ОСТАНКИНО</v>
          </cell>
          <cell r="B36" t="str">
            <v>шт</v>
          </cell>
          <cell r="C36">
            <v>1534</v>
          </cell>
          <cell r="D36">
            <v>3350</v>
          </cell>
          <cell r="E36">
            <v>2697</v>
          </cell>
          <cell r="F36">
            <v>2136</v>
          </cell>
          <cell r="G36">
            <v>0.4</v>
          </cell>
          <cell r="H36">
            <v>60</v>
          </cell>
          <cell r="I36">
            <v>2744</v>
          </cell>
          <cell r="J36">
            <v>-47</v>
          </cell>
          <cell r="K36">
            <v>440</v>
          </cell>
          <cell r="L36">
            <v>0</v>
          </cell>
          <cell r="S36">
            <v>539.4</v>
          </cell>
          <cell r="T36">
            <v>1000</v>
          </cell>
          <cell r="U36">
            <v>6.6295884315906566</v>
          </cell>
          <cell r="V36">
            <v>3.9599555061179088</v>
          </cell>
          <cell r="Y36">
            <v>670.4</v>
          </cell>
          <cell r="Z36">
            <v>579.6</v>
          </cell>
          <cell r="AA36">
            <v>554.6</v>
          </cell>
          <cell r="AB36">
            <v>490</v>
          </cell>
          <cell r="AC36" t="str">
            <v>м1400з</v>
          </cell>
          <cell r="AD36" t="str">
            <v>м470з</v>
          </cell>
        </row>
        <row r="37">
          <cell r="A37" t="str">
            <v>6392 ФИЛЕЙНАЯ Папа может вар п/о 0.4кг. ОСТАНКИНО</v>
          </cell>
          <cell r="B37" t="str">
            <v>шт</v>
          </cell>
          <cell r="C37">
            <v>3201</v>
          </cell>
          <cell r="D37">
            <v>6627</v>
          </cell>
          <cell r="E37">
            <v>5746</v>
          </cell>
          <cell r="F37">
            <v>4009</v>
          </cell>
          <cell r="G37">
            <v>0.4</v>
          </cell>
          <cell r="H37">
            <v>60</v>
          </cell>
          <cell r="I37">
            <v>5816</v>
          </cell>
          <cell r="J37">
            <v>-70</v>
          </cell>
          <cell r="K37">
            <v>1000</v>
          </cell>
          <cell r="L37">
            <v>0</v>
          </cell>
          <cell r="S37">
            <v>1149.2</v>
          </cell>
          <cell r="T37">
            <v>2800</v>
          </cell>
          <cell r="U37">
            <v>6.7951618517229377</v>
          </cell>
          <cell r="V37">
            <v>3.4885137486947442</v>
          </cell>
          <cell r="Y37">
            <v>1292.2</v>
          </cell>
          <cell r="Z37">
            <v>1190.5999999999999</v>
          </cell>
          <cell r="AA37">
            <v>1131.2</v>
          </cell>
          <cell r="AB37">
            <v>888</v>
          </cell>
          <cell r="AC37" t="str">
            <v>кор</v>
          </cell>
          <cell r="AD37" t="e">
            <v>#N/A</v>
          </cell>
        </row>
        <row r="38">
          <cell r="A38" t="str">
            <v>6426 КЛАССИЧЕСКАЯ ПМ вар п/о 0.3кг 8шт.  ОСТАНКИНО</v>
          </cell>
          <cell r="B38" t="str">
            <v>шт</v>
          </cell>
          <cell r="C38">
            <v>804</v>
          </cell>
          <cell r="D38">
            <v>3114</v>
          </cell>
          <cell r="E38">
            <v>1875</v>
          </cell>
          <cell r="F38">
            <v>1588</v>
          </cell>
          <cell r="G38">
            <v>0.3</v>
          </cell>
          <cell r="H38">
            <v>60</v>
          </cell>
          <cell r="I38">
            <v>1937</v>
          </cell>
          <cell r="J38">
            <v>-62</v>
          </cell>
          <cell r="K38">
            <v>320</v>
          </cell>
          <cell r="L38">
            <v>0</v>
          </cell>
          <cell r="S38">
            <v>375</v>
          </cell>
          <cell r="T38">
            <v>600</v>
          </cell>
          <cell r="U38">
            <v>6.6879999999999997</v>
          </cell>
          <cell r="V38">
            <v>4.2346666666666666</v>
          </cell>
          <cell r="Y38">
            <v>385.4</v>
          </cell>
          <cell r="Z38">
            <v>350.8</v>
          </cell>
          <cell r="AA38">
            <v>395.2</v>
          </cell>
          <cell r="AB38">
            <v>198</v>
          </cell>
          <cell r="AC38" t="str">
            <v>м600з</v>
          </cell>
          <cell r="AD38" t="str">
            <v>зк</v>
          </cell>
        </row>
        <row r="39">
          <cell r="A39" t="str">
            <v>6453 ЭКСТРА Папа может с/к с/н в/у 1/100 14шт.   ОСТАНКИНО</v>
          </cell>
          <cell r="B39" t="str">
            <v>шт</v>
          </cell>
          <cell r="C39">
            <v>653</v>
          </cell>
          <cell r="D39">
            <v>4726</v>
          </cell>
          <cell r="E39">
            <v>3599</v>
          </cell>
          <cell r="F39">
            <v>1711</v>
          </cell>
          <cell r="G39">
            <v>0.1</v>
          </cell>
          <cell r="H39">
            <v>60</v>
          </cell>
          <cell r="I39">
            <v>3656</v>
          </cell>
          <cell r="J39">
            <v>-57</v>
          </cell>
          <cell r="K39">
            <v>980</v>
          </cell>
          <cell r="L39">
            <v>0</v>
          </cell>
          <cell r="S39">
            <v>719.8</v>
          </cell>
          <cell r="T39">
            <v>1960</v>
          </cell>
          <cell r="U39">
            <v>6.461517088080023</v>
          </cell>
          <cell r="V39">
            <v>2.377049180327869</v>
          </cell>
          <cell r="Y39">
            <v>529</v>
          </cell>
          <cell r="Z39">
            <v>335.4</v>
          </cell>
          <cell r="AA39">
            <v>581.4</v>
          </cell>
          <cell r="AB39">
            <v>788</v>
          </cell>
          <cell r="AC39" t="str">
            <v>костик</v>
          </cell>
          <cell r="AD39" t="e">
            <v>#N/A</v>
          </cell>
        </row>
        <row r="40">
          <cell r="A40" t="str">
            <v>6454 АРОМАТНАЯ с/к с/н в/у 1/100 14шт.  ОСТАНКИНО</v>
          </cell>
          <cell r="B40" t="str">
            <v>шт</v>
          </cell>
          <cell r="C40">
            <v>299</v>
          </cell>
          <cell r="D40">
            <v>4967</v>
          </cell>
          <cell r="E40">
            <v>3035</v>
          </cell>
          <cell r="F40">
            <v>2152</v>
          </cell>
          <cell r="G40">
            <v>0.1</v>
          </cell>
          <cell r="H40">
            <v>60</v>
          </cell>
          <cell r="I40">
            <v>3119</v>
          </cell>
          <cell r="J40">
            <v>-84</v>
          </cell>
          <cell r="K40">
            <v>980</v>
          </cell>
          <cell r="L40">
            <v>0</v>
          </cell>
          <cell r="S40">
            <v>607</v>
          </cell>
          <cell r="T40">
            <v>980</v>
          </cell>
          <cell r="U40">
            <v>6.7742998352553538</v>
          </cell>
          <cell r="V40">
            <v>3.545304777594728</v>
          </cell>
          <cell r="Y40">
            <v>393.4</v>
          </cell>
          <cell r="Z40">
            <v>348.8</v>
          </cell>
          <cell r="AA40">
            <v>323.39999999999998</v>
          </cell>
          <cell r="AB40">
            <v>744</v>
          </cell>
          <cell r="AC40" t="str">
            <v>костик</v>
          </cell>
          <cell r="AD40">
            <v>0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27.35</v>
          </cell>
          <cell r="D41">
            <v>9.6850000000000005</v>
          </cell>
          <cell r="E41">
            <v>10.895</v>
          </cell>
          <cell r="F41">
            <v>26.14</v>
          </cell>
          <cell r="G41">
            <v>1</v>
          </cell>
          <cell r="H41">
            <v>45</v>
          </cell>
          <cell r="I41">
            <v>11.3</v>
          </cell>
          <cell r="J41">
            <v>-0.40500000000000114</v>
          </cell>
          <cell r="K41">
            <v>0</v>
          </cell>
          <cell r="L41">
            <v>0</v>
          </cell>
          <cell r="S41">
            <v>2.1789999999999998</v>
          </cell>
          <cell r="U41">
            <v>11.996328591096834</v>
          </cell>
          <cell r="V41">
            <v>11.996328591096834</v>
          </cell>
          <cell r="Y41">
            <v>8.7469999999999999</v>
          </cell>
          <cell r="Z41">
            <v>5.8049999999999997</v>
          </cell>
          <cell r="AA41">
            <v>3.8840000000000003</v>
          </cell>
          <cell r="AB41">
            <v>0</v>
          </cell>
          <cell r="AC41" t="str">
            <v>костик</v>
          </cell>
          <cell r="AD41" t="e">
            <v>#N/A</v>
          </cell>
        </row>
        <row r="42">
          <cell r="A42" t="str">
            <v>6527 ШПИКАЧКИ СОЧНЫЕ ПМ сар б/о мгс 1*3 45с ОСТАНКИНО</v>
          </cell>
          <cell r="B42" t="str">
            <v>кг</v>
          </cell>
          <cell r="C42">
            <v>177.52699999999999</v>
          </cell>
          <cell r="D42">
            <v>951.04899999999998</v>
          </cell>
          <cell r="E42">
            <v>578.78800000000001</v>
          </cell>
          <cell r="F42">
            <v>542.79100000000005</v>
          </cell>
          <cell r="G42">
            <v>1</v>
          </cell>
          <cell r="H42">
            <v>45</v>
          </cell>
          <cell r="I42">
            <v>597.20000000000005</v>
          </cell>
          <cell r="J42">
            <v>-18.412000000000035</v>
          </cell>
          <cell r="K42">
            <v>110</v>
          </cell>
          <cell r="L42">
            <v>0</v>
          </cell>
          <cell r="S42">
            <v>115.7576</v>
          </cell>
          <cell r="T42">
            <v>140</v>
          </cell>
          <cell r="U42">
            <v>6.8487166285410206</v>
          </cell>
          <cell r="V42">
            <v>4.6890312169568142</v>
          </cell>
          <cell r="Y42">
            <v>121.386</v>
          </cell>
          <cell r="Z42">
            <v>113.9618</v>
          </cell>
          <cell r="AA42">
            <v>131.35840000000002</v>
          </cell>
          <cell r="AB42">
            <v>114.352</v>
          </cell>
          <cell r="AC42">
            <v>0</v>
          </cell>
          <cell r="AD42" t="e">
            <v>#N/A</v>
          </cell>
        </row>
        <row r="43">
          <cell r="A43" t="str">
            <v>6586 МРАМОРНАЯ И БАЛЫКОВАЯ в/к с/н мгс 1/90 ОСТАНКИНО</v>
          </cell>
          <cell r="B43" t="str">
            <v>шт</v>
          </cell>
          <cell r="C43">
            <v>4</v>
          </cell>
          <cell r="D43">
            <v>624</v>
          </cell>
          <cell r="E43">
            <v>305</v>
          </cell>
          <cell r="F43">
            <v>301</v>
          </cell>
          <cell r="G43">
            <v>0.09</v>
          </cell>
          <cell r="H43">
            <v>45</v>
          </cell>
          <cell r="I43">
            <v>421</v>
          </cell>
          <cell r="J43">
            <v>-116</v>
          </cell>
          <cell r="K43">
            <v>0</v>
          </cell>
          <cell r="L43">
            <v>0</v>
          </cell>
          <cell r="S43">
            <v>61</v>
          </cell>
          <cell r="T43">
            <v>120</v>
          </cell>
          <cell r="U43">
            <v>6.9016393442622954</v>
          </cell>
          <cell r="V43">
            <v>4.9344262295081966</v>
          </cell>
          <cell r="Y43">
            <v>59.2</v>
          </cell>
          <cell r="Z43">
            <v>56.8</v>
          </cell>
          <cell r="AA43">
            <v>58.2</v>
          </cell>
          <cell r="AB43">
            <v>70</v>
          </cell>
          <cell r="AC43">
            <v>0</v>
          </cell>
          <cell r="AD43" t="e">
            <v>#N/A</v>
          </cell>
        </row>
        <row r="44">
          <cell r="A44" t="str">
            <v>6602 БАВАРСКИЕ ПМ сос ц/о мгс 0,35кг 8шт.  ОСТАНКИНО</v>
          </cell>
          <cell r="B44" t="str">
            <v>шт</v>
          </cell>
          <cell r="C44">
            <v>119</v>
          </cell>
          <cell r="D44">
            <v>567</v>
          </cell>
          <cell r="E44">
            <v>290</v>
          </cell>
          <cell r="F44">
            <v>393</v>
          </cell>
          <cell r="G44">
            <v>0.35</v>
          </cell>
          <cell r="H44">
            <v>45</v>
          </cell>
          <cell r="I44">
            <v>295</v>
          </cell>
          <cell r="J44">
            <v>-5</v>
          </cell>
          <cell r="K44">
            <v>80</v>
          </cell>
          <cell r="L44">
            <v>0</v>
          </cell>
          <cell r="S44">
            <v>58</v>
          </cell>
          <cell r="U44">
            <v>8.1551724137931032</v>
          </cell>
          <cell r="V44">
            <v>6.7758620689655169</v>
          </cell>
          <cell r="Y44">
            <v>78</v>
          </cell>
          <cell r="Z44">
            <v>73.400000000000006</v>
          </cell>
          <cell r="AA44">
            <v>80</v>
          </cell>
          <cell r="AB44">
            <v>85</v>
          </cell>
          <cell r="AC44" t="str">
            <v>увел</v>
          </cell>
          <cell r="AD44" t="e">
            <v>#N/A</v>
          </cell>
        </row>
        <row r="45">
          <cell r="A45" t="str">
            <v>6661 СОЧНЫЙ ГРИЛЬ ПМ сос п/о мгс 1.5*4_Маяк  ОСТАНКИНО</v>
          </cell>
          <cell r="B45" t="str">
            <v>кг</v>
          </cell>
          <cell r="C45">
            <v>15.61</v>
          </cell>
          <cell r="D45">
            <v>116.544</v>
          </cell>
          <cell r="E45">
            <v>68.343000000000004</v>
          </cell>
          <cell r="F45">
            <v>59.131999999999998</v>
          </cell>
          <cell r="G45">
            <v>1</v>
          </cell>
          <cell r="H45">
            <v>45</v>
          </cell>
          <cell r="I45">
            <v>71.8</v>
          </cell>
          <cell r="J45">
            <v>-3.4569999999999936</v>
          </cell>
          <cell r="K45">
            <v>10</v>
          </cell>
          <cell r="L45">
            <v>0</v>
          </cell>
          <cell r="S45">
            <v>13.668600000000001</v>
          </cell>
          <cell r="T45">
            <v>30</v>
          </cell>
          <cell r="U45">
            <v>7.2525350072428774</v>
          </cell>
          <cell r="V45">
            <v>4.326119719649415</v>
          </cell>
          <cell r="Y45">
            <v>12.6732</v>
          </cell>
          <cell r="Z45">
            <v>11.5344</v>
          </cell>
          <cell r="AA45">
            <v>14.849</v>
          </cell>
          <cell r="AB45">
            <v>12.458</v>
          </cell>
          <cell r="AC45">
            <v>0</v>
          </cell>
          <cell r="AD45" t="e">
            <v>#N/A</v>
          </cell>
        </row>
        <row r="46">
          <cell r="A46" t="str">
            <v>6666 БОЯНСКАЯ Папа может п/к в/у 0,28кг 8 шт. ОСТАНКИНО</v>
          </cell>
          <cell r="B46" t="str">
            <v>шт</v>
          </cell>
          <cell r="C46">
            <v>530</v>
          </cell>
          <cell r="D46">
            <v>3163</v>
          </cell>
          <cell r="E46">
            <v>1860</v>
          </cell>
          <cell r="F46">
            <v>1375</v>
          </cell>
          <cell r="G46">
            <v>0.28000000000000003</v>
          </cell>
          <cell r="H46">
            <v>45</v>
          </cell>
          <cell r="I46">
            <v>1912</v>
          </cell>
          <cell r="J46">
            <v>-52</v>
          </cell>
          <cell r="K46">
            <v>320</v>
          </cell>
          <cell r="L46">
            <v>0</v>
          </cell>
          <cell r="S46">
            <v>372</v>
          </cell>
          <cell r="T46">
            <v>920</v>
          </cell>
          <cell r="U46">
            <v>7.029569892473118</v>
          </cell>
          <cell r="V46">
            <v>3.696236559139785</v>
          </cell>
          <cell r="Y46">
            <v>317.2</v>
          </cell>
          <cell r="Z46">
            <v>317.60000000000002</v>
          </cell>
          <cell r="AA46">
            <v>380.4</v>
          </cell>
          <cell r="AB46">
            <v>380</v>
          </cell>
          <cell r="AC46">
            <v>0</v>
          </cell>
          <cell r="AD46" t="e">
            <v>#N/A</v>
          </cell>
        </row>
        <row r="47">
          <cell r="A47" t="str">
            <v>6683 СЕРВЕЛАТ ЗЕРНИСТЫЙ ПМ в/к в/у 0,35кг  ОСТАНКИНО</v>
          </cell>
          <cell r="B47" t="str">
            <v>шт</v>
          </cell>
          <cell r="C47">
            <v>1074</v>
          </cell>
          <cell r="D47">
            <v>8269</v>
          </cell>
          <cell r="E47">
            <v>4933</v>
          </cell>
          <cell r="F47">
            <v>3405</v>
          </cell>
          <cell r="G47">
            <v>0.35</v>
          </cell>
          <cell r="H47">
            <v>45</v>
          </cell>
          <cell r="I47">
            <v>4996</v>
          </cell>
          <cell r="J47">
            <v>-63</v>
          </cell>
          <cell r="K47">
            <v>600</v>
          </cell>
          <cell r="L47">
            <v>0</v>
          </cell>
          <cell r="R47">
            <v>1400</v>
          </cell>
          <cell r="S47">
            <v>986.6</v>
          </cell>
          <cell r="T47">
            <v>1400</v>
          </cell>
          <cell r="U47">
            <v>6.897425501723089</v>
          </cell>
          <cell r="V47">
            <v>3.4512467058585039</v>
          </cell>
          <cell r="Y47">
            <v>709.6</v>
          </cell>
          <cell r="Z47">
            <v>798.4</v>
          </cell>
          <cell r="AA47">
            <v>898</v>
          </cell>
          <cell r="AB47">
            <v>766</v>
          </cell>
          <cell r="AC47" t="str">
            <v>пл600</v>
          </cell>
          <cell r="AD47" t="e">
            <v>#N/A</v>
          </cell>
        </row>
        <row r="48">
          <cell r="A48" t="str">
            <v>6684 СЕРВЕЛАТ КАРЕЛЬСКИЙ ПМ в/к в/у 0.28кг  ОСТАНКИНО</v>
          </cell>
          <cell r="B48" t="str">
            <v>шт</v>
          </cell>
          <cell r="C48">
            <v>1413</v>
          </cell>
          <cell r="D48">
            <v>5478</v>
          </cell>
          <cell r="E48">
            <v>3674</v>
          </cell>
          <cell r="F48">
            <v>3163</v>
          </cell>
          <cell r="G48">
            <v>0.28000000000000003</v>
          </cell>
          <cell r="H48">
            <v>45</v>
          </cell>
          <cell r="I48">
            <v>3725</v>
          </cell>
          <cell r="J48">
            <v>-51</v>
          </cell>
          <cell r="K48">
            <v>600</v>
          </cell>
          <cell r="L48">
            <v>0</v>
          </cell>
          <cell r="S48">
            <v>734.8</v>
          </cell>
          <cell r="T48">
            <v>1200</v>
          </cell>
          <cell r="U48">
            <v>6.7542188350571593</v>
          </cell>
          <cell r="V48">
            <v>4.3045726728361462</v>
          </cell>
          <cell r="Y48">
            <v>663</v>
          </cell>
          <cell r="Z48">
            <v>688.6</v>
          </cell>
          <cell r="AA48">
            <v>749.6</v>
          </cell>
          <cell r="AB48">
            <v>561</v>
          </cell>
          <cell r="AC48" t="str">
            <v>м335з</v>
          </cell>
          <cell r="AD48" t="str">
            <v>м303з</v>
          </cell>
        </row>
        <row r="49">
          <cell r="A49" t="str">
            <v>6689 СЕРВЕЛАТ ОХОТНИЧИЙ ПМ в/к в/у 0,35кг 8шт  ОСТАНКИНО</v>
          </cell>
          <cell r="B49" t="str">
            <v>шт</v>
          </cell>
          <cell r="C49">
            <v>2350</v>
          </cell>
          <cell r="D49">
            <v>6174</v>
          </cell>
          <cell r="E49">
            <v>5647</v>
          </cell>
          <cell r="F49">
            <v>2782</v>
          </cell>
          <cell r="G49">
            <v>0.35</v>
          </cell>
          <cell r="H49">
            <v>45</v>
          </cell>
          <cell r="I49">
            <v>5735</v>
          </cell>
          <cell r="J49">
            <v>-88</v>
          </cell>
          <cell r="K49">
            <v>1000</v>
          </cell>
          <cell r="L49">
            <v>1200</v>
          </cell>
          <cell r="R49">
            <v>1400</v>
          </cell>
          <cell r="S49">
            <v>1129.4000000000001</v>
          </cell>
          <cell r="T49">
            <v>1400</v>
          </cell>
          <cell r="U49">
            <v>6.8903842748361956</v>
          </cell>
          <cell r="V49">
            <v>2.4632548255710995</v>
          </cell>
          <cell r="Y49">
            <v>1079.4000000000001</v>
          </cell>
          <cell r="Z49">
            <v>1037.2</v>
          </cell>
          <cell r="AA49">
            <v>1000.4</v>
          </cell>
          <cell r="AB49">
            <v>863</v>
          </cell>
          <cell r="AC49" t="str">
            <v>пл600</v>
          </cell>
          <cell r="AD49">
            <v>0</v>
          </cell>
        </row>
        <row r="50">
          <cell r="A50" t="str">
            <v>6697 СЕРВЕЛАТ ФИНСКИЙ ПМ в/к в/у 0,35кг 8шт.  ОСТАНКИНО</v>
          </cell>
          <cell r="B50" t="str">
            <v>шт</v>
          </cell>
          <cell r="C50">
            <v>3391</v>
          </cell>
          <cell r="D50">
            <v>9668</v>
          </cell>
          <cell r="E50">
            <v>7973</v>
          </cell>
          <cell r="F50">
            <v>4965</v>
          </cell>
          <cell r="G50">
            <v>0.35</v>
          </cell>
          <cell r="H50">
            <v>45</v>
          </cell>
          <cell r="I50">
            <v>8070</v>
          </cell>
          <cell r="J50">
            <v>-97</v>
          </cell>
          <cell r="K50">
            <v>1000</v>
          </cell>
          <cell r="L50">
            <v>1000</v>
          </cell>
          <cell r="R50">
            <v>2000</v>
          </cell>
          <cell r="S50">
            <v>1594.6</v>
          </cell>
          <cell r="T50">
            <v>2000</v>
          </cell>
          <cell r="U50">
            <v>6.8763326226012795</v>
          </cell>
          <cell r="V50">
            <v>3.1136335131067354</v>
          </cell>
          <cell r="Y50">
            <v>1482.4</v>
          </cell>
          <cell r="Z50">
            <v>1456.4</v>
          </cell>
          <cell r="AA50">
            <v>1474</v>
          </cell>
          <cell r="AB50">
            <v>1116</v>
          </cell>
          <cell r="AC50" t="str">
            <v>пл600</v>
          </cell>
          <cell r="AD50">
            <v>0</v>
          </cell>
        </row>
        <row r="51">
          <cell r="A51" t="str">
            <v>6713 СОЧНЫЙ ГРИЛЬ ПМ сос п/о мгс 0.41кг 8шт.  ОСТАНКИНО</v>
          </cell>
          <cell r="B51" t="str">
            <v>шт</v>
          </cell>
          <cell r="C51">
            <v>714</v>
          </cell>
          <cell r="D51">
            <v>4004</v>
          </cell>
          <cell r="E51">
            <v>2306</v>
          </cell>
          <cell r="F51">
            <v>1409</v>
          </cell>
          <cell r="G51">
            <v>0.41</v>
          </cell>
          <cell r="H51">
            <v>45</v>
          </cell>
          <cell r="I51">
            <v>2358</v>
          </cell>
          <cell r="J51">
            <v>-52</v>
          </cell>
          <cell r="K51">
            <v>360</v>
          </cell>
          <cell r="L51">
            <v>120</v>
          </cell>
          <cell r="S51">
            <v>461.2</v>
          </cell>
          <cell r="T51">
            <v>1200</v>
          </cell>
          <cell r="U51">
            <v>6.6977450130095404</v>
          </cell>
          <cell r="V51">
            <v>3.0550737207285343</v>
          </cell>
          <cell r="Y51">
            <v>413.8</v>
          </cell>
          <cell r="Z51">
            <v>424.8</v>
          </cell>
          <cell r="AA51">
            <v>429.6</v>
          </cell>
          <cell r="AB51">
            <v>377</v>
          </cell>
          <cell r="AC51">
            <v>0</v>
          </cell>
          <cell r="AD51">
            <v>0</v>
          </cell>
        </row>
        <row r="52">
          <cell r="A52" t="str">
            <v>6722 СОЧНЫЕ ПМ сос п/о мгс 0,41кг 10шт.  ОСТАНКИНО</v>
          </cell>
          <cell r="B52" t="str">
            <v>шт</v>
          </cell>
          <cell r="C52">
            <v>4605</v>
          </cell>
          <cell r="D52">
            <v>14096</v>
          </cell>
          <cell r="E52">
            <v>9785</v>
          </cell>
          <cell r="F52">
            <v>6832</v>
          </cell>
          <cell r="G52">
            <v>0.41</v>
          </cell>
          <cell r="H52">
            <v>45</v>
          </cell>
          <cell r="I52">
            <v>9669</v>
          </cell>
          <cell r="J52">
            <v>116</v>
          </cell>
          <cell r="K52">
            <v>1600</v>
          </cell>
          <cell r="L52">
            <v>0</v>
          </cell>
          <cell r="R52">
            <v>2000</v>
          </cell>
          <cell r="S52">
            <v>1957</v>
          </cell>
          <cell r="T52">
            <v>3200</v>
          </cell>
          <cell r="U52">
            <v>6.9657639243740421</v>
          </cell>
          <cell r="V52">
            <v>3.4910577414409811</v>
          </cell>
          <cell r="Y52">
            <v>1824.2</v>
          </cell>
          <cell r="Z52">
            <v>1833.6</v>
          </cell>
          <cell r="AA52">
            <v>1909.6</v>
          </cell>
          <cell r="AB52">
            <v>1260</v>
          </cell>
          <cell r="AC52" t="e">
            <v>#N/A</v>
          </cell>
          <cell r="AD52" t="e">
            <v>#N/A</v>
          </cell>
        </row>
        <row r="53">
          <cell r="A53" t="str">
            <v>6726 СЛИВОЧНЫЕ ПМ сос п/о мгс 0.41кг 10шт.  ОСТАНКИНО</v>
          </cell>
          <cell r="B53" t="str">
            <v>шт</v>
          </cell>
          <cell r="C53">
            <v>1789</v>
          </cell>
          <cell r="D53">
            <v>5902</v>
          </cell>
          <cell r="E53">
            <v>4513</v>
          </cell>
          <cell r="F53">
            <v>3068</v>
          </cell>
          <cell r="G53">
            <v>0.41</v>
          </cell>
          <cell r="H53">
            <v>45</v>
          </cell>
          <cell r="I53">
            <v>4597</v>
          </cell>
          <cell r="J53">
            <v>-84</v>
          </cell>
          <cell r="K53">
            <v>600</v>
          </cell>
          <cell r="L53">
            <v>0</v>
          </cell>
          <cell r="R53">
            <v>1000</v>
          </cell>
          <cell r="S53">
            <v>902.6</v>
          </cell>
          <cell r="T53">
            <v>1500</v>
          </cell>
          <cell r="U53">
            <v>6.8335918457788605</v>
          </cell>
          <cell r="V53">
            <v>3.3990693551961</v>
          </cell>
          <cell r="Y53">
            <v>970.8</v>
          </cell>
          <cell r="Z53">
            <v>881.4</v>
          </cell>
          <cell r="AA53">
            <v>868.8</v>
          </cell>
          <cell r="AB53">
            <v>904</v>
          </cell>
          <cell r="AC53">
            <v>0</v>
          </cell>
          <cell r="AD53">
            <v>0</v>
          </cell>
        </row>
        <row r="54">
          <cell r="A54" t="str">
            <v>6747 РУССКАЯ ПРЕМИУМ ПМ вар ф/о в/у  ОСТАНКИНО</v>
          </cell>
          <cell r="B54" t="str">
            <v>кг</v>
          </cell>
          <cell r="C54">
            <v>28.31</v>
          </cell>
          <cell r="D54">
            <v>123.59</v>
          </cell>
          <cell r="E54">
            <v>75.228999999999999</v>
          </cell>
          <cell r="F54">
            <v>12.125</v>
          </cell>
          <cell r="G54">
            <v>1</v>
          </cell>
          <cell r="H54">
            <v>30</v>
          </cell>
          <cell r="I54">
            <v>75</v>
          </cell>
          <cell r="J54">
            <v>0.2289999999999992</v>
          </cell>
          <cell r="K54">
            <v>10</v>
          </cell>
          <cell r="L54">
            <v>30</v>
          </cell>
          <cell r="S54">
            <v>15.0458</v>
          </cell>
          <cell r="T54">
            <v>40</v>
          </cell>
          <cell r="U54">
            <v>6.1229711946190966</v>
          </cell>
          <cell r="V54">
            <v>0.80587273524837499</v>
          </cell>
          <cell r="Y54">
            <v>10.808</v>
          </cell>
          <cell r="Z54">
            <v>9.5549999999999997</v>
          </cell>
          <cell r="AA54">
            <v>7.7927999999999997</v>
          </cell>
          <cell r="AB54">
            <v>0</v>
          </cell>
          <cell r="AC54" t="str">
            <v>костик</v>
          </cell>
          <cell r="AD54">
            <v>0</v>
          </cell>
        </row>
        <row r="55">
          <cell r="A55" t="str">
            <v>6759 МОЛОЧНЫЕ ГОСТ сос ц/о мгс 0.4кг 7шт.  ОСТАНКИНО</v>
          </cell>
          <cell r="B55" t="str">
            <v>шт</v>
          </cell>
          <cell r="C55">
            <v>35</v>
          </cell>
          <cell r="D55">
            <v>406</v>
          </cell>
          <cell r="E55">
            <v>193</v>
          </cell>
          <cell r="F55">
            <v>248</v>
          </cell>
          <cell r="G55">
            <v>0.4</v>
          </cell>
          <cell r="H55" t="e">
            <v>#N/A</v>
          </cell>
          <cell r="I55">
            <v>193</v>
          </cell>
          <cell r="J55">
            <v>0</v>
          </cell>
          <cell r="K55">
            <v>40</v>
          </cell>
          <cell r="L55">
            <v>0</v>
          </cell>
          <cell r="S55">
            <v>38.6</v>
          </cell>
          <cell r="U55">
            <v>7.4611398963730569</v>
          </cell>
          <cell r="V55">
            <v>6.4248704663212433</v>
          </cell>
          <cell r="Y55">
            <v>15.8</v>
          </cell>
          <cell r="Z55">
            <v>9.4</v>
          </cell>
          <cell r="AA55">
            <v>25</v>
          </cell>
          <cell r="AB55">
            <v>15</v>
          </cell>
          <cell r="AC55" t="str">
            <v>?</v>
          </cell>
          <cell r="AD55" t="e">
            <v>#N/A</v>
          </cell>
        </row>
        <row r="56">
          <cell r="A56" t="str">
            <v>6761 МОЛОЧНЫЕ ГОСТ сос ц/о мгс 1*4  ОСТАНКИНО</v>
          </cell>
          <cell r="B56" t="str">
            <v>кг</v>
          </cell>
          <cell r="C56">
            <v>18.056999999999999</v>
          </cell>
          <cell r="D56">
            <v>173.63800000000001</v>
          </cell>
          <cell r="E56">
            <v>65.024000000000001</v>
          </cell>
          <cell r="F56">
            <v>109.301</v>
          </cell>
          <cell r="G56">
            <v>1</v>
          </cell>
          <cell r="H56" t="e">
            <v>#N/A</v>
          </cell>
          <cell r="I56">
            <v>60.5</v>
          </cell>
          <cell r="J56">
            <v>4.5240000000000009</v>
          </cell>
          <cell r="K56">
            <v>20</v>
          </cell>
          <cell r="L56">
            <v>0</v>
          </cell>
          <cell r="S56">
            <v>13.004799999999999</v>
          </cell>
          <cell r="U56">
            <v>9.9425596702755907</v>
          </cell>
          <cell r="V56">
            <v>8.4046659694881889</v>
          </cell>
          <cell r="Y56">
            <v>1.8455999999999999</v>
          </cell>
          <cell r="Z56">
            <v>3.2979999999999996</v>
          </cell>
          <cell r="AA56">
            <v>9.5291999999999994</v>
          </cell>
          <cell r="AB56">
            <v>3.16</v>
          </cell>
          <cell r="AC56" t="str">
            <v>?</v>
          </cell>
          <cell r="AD56" t="e">
            <v>#N/A</v>
          </cell>
        </row>
        <row r="57">
          <cell r="A57" t="str">
            <v>6762 СЛИВОЧНЫЕ сос ц/о мгс 0.41кг 8шт.  ОСТАНКИНО</v>
          </cell>
          <cell r="B57" t="str">
            <v>шт</v>
          </cell>
          <cell r="C57">
            <v>265</v>
          </cell>
          <cell r="D57">
            <v>677</v>
          </cell>
          <cell r="E57">
            <v>313</v>
          </cell>
          <cell r="F57">
            <v>594</v>
          </cell>
          <cell r="G57">
            <v>0.41</v>
          </cell>
          <cell r="H57" t="e">
            <v>#N/A</v>
          </cell>
          <cell r="I57">
            <v>343</v>
          </cell>
          <cell r="J57">
            <v>-30</v>
          </cell>
          <cell r="K57">
            <v>40</v>
          </cell>
          <cell r="L57">
            <v>0</v>
          </cell>
          <cell r="S57">
            <v>62.6</v>
          </cell>
          <cell r="U57">
            <v>10.127795527156549</v>
          </cell>
          <cell r="V57">
            <v>9.4888178913738024</v>
          </cell>
          <cell r="Y57">
            <v>38.799999999999997</v>
          </cell>
          <cell r="Z57">
            <v>64.8</v>
          </cell>
          <cell r="AA57">
            <v>39</v>
          </cell>
          <cell r="AB57">
            <v>44</v>
          </cell>
          <cell r="AC57" t="str">
            <v>?</v>
          </cell>
          <cell r="AD57" t="e">
            <v>#N/A</v>
          </cell>
        </row>
        <row r="58">
          <cell r="A58" t="str">
            <v>6764 СЛИВОЧНЫЕ сос ц/о мгс 1*4  ОСТАНКИНО</v>
          </cell>
          <cell r="B58" t="str">
            <v>кг</v>
          </cell>
          <cell r="C58">
            <v>13.771000000000001</v>
          </cell>
          <cell r="D58">
            <v>176.21700000000001</v>
          </cell>
          <cell r="E58">
            <v>56.601999999999997</v>
          </cell>
          <cell r="F58">
            <v>112.93600000000001</v>
          </cell>
          <cell r="G58">
            <v>1</v>
          </cell>
          <cell r="H58" t="e">
            <v>#N/A</v>
          </cell>
          <cell r="I58">
            <v>53</v>
          </cell>
          <cell r="J58">
            <v>3.6019999999999968</v>
          </cell>
          <cell r="K58">
            <v>20</v>
          </cell>
          <cell r="L58">
            <v>0</v>
          </cell>
          <cell r="S58">
            <v>11.320399999999999</v>
          </cell>
          <cell r="U58">
            <v>11.743047948835731</v>
          </cell>
          <cell r="V58">
            <v>9.9763259248789815</v>
          </cell>
          <cell r="Y58">
            <v>2.3117999999999999</v>
          </cell>
          <cell r="Z58">
            <v>2.7185999999999999</v>
          </cell>
          <cell r="AA58">
            <v>8.8056000000000001</v>
          </cell>
          <cell r="AB58">
            <v>3.1360000000000001</v>
          </cell>
          <cell r="AC58" t="str">
            <v>?</v>
          </cell>
          <cell r="AD58" t="e">
            <v>#N/A</v>
          </cell>
        </row>
        <row r="59">
          <cell r="A59" t="str">
            <v>6765 РУБЛЕНЫЕ сос ц/о мгс 0.36кг 6шт.  ОСТАНКИНО</v>
          </cell>
          <cell r="B59" t="str">
            <v>шт</v>
          </cell>
          <cell r="C59">
            <v>106</v>
          </cell>
          <cell r="D59">
            <v>1650</v>
          </cell>
          <cell r="E59">
            <v>1175</v>
          </cell>
          <cell r="F59">
            <v>543</v>
          </cell>
          <cell r="G59">
            <v>0.36</v>
          </cell>
          <cell r="H59" t="e">
            <v>#N/A</v>
          </cell>
          <cell r="I59">
            <v>1215</v>
          </cell>
          <cell r="J59">
            <v>-40</v>
          </cell>
          <cell r="K59">
            <v>80</v>
          </cell>
          <cell r="L59">
            <v>0</v>
          </cell>
          <cell r="S59">
            <v>235</v>
          </cell>
          <cell r="T59">
            <v>800</v>
          </cell>
          <cell r="U59">
            <v>6.05531914893617</v>
          </cell>
          <cell r="V59">
            <v>2.3106382978723405</v>
          </cell>
          <cell r="Y59">
            <v>173.4</v>
          </cell>
          <cell r="Z59">
            <v>188.6</v>
          </cell>
          <cell r="AA59">
            <v>192.2</v>
          </cell>
          <cell r="AB59">
            <v>317</v>
          </cell>
          <cell r="AC59" t="str">
            <v>костик</v>
          </cell>
          <cell r="AD59" t="e">
            <v>#N/A</v>
          </cell>
        </row>
        <row r="60">
          <cell r="A60" t="str">
            <v>6767 РУБЛЕНЫЕ сос ц/о мгс 1*4  ОСТАНКИНО</v>
          </cell>
          <cell r="B60" t="str">
            <v>кг</v>
          </cell>
          <cell r="C60">
            <v>36.567999999999998</v>
          </cell>
          <cell r="D60">
            <v>199.01300000000001</v>
          </cell>
          <cell r="E60">
            <v>93.965999999999994</v>
          </cell>
          <cell r="F60">
            <v>136.13300000000001</v>
          </cell>
          <cell r="G60">
            <v>1</v>
          </cell>
          <cell r="H60" t="e">
            <v>#N/A</v>
          </cell>
          <cell r="I60">
            <v>92.2</v>
          </cell>
          <cell r="J60">
            <v>1.7659999999999911</v>
          </cell>
          <cell r="K60">
            <v>20</v>
          </cell>
          <cell r="L60">
            <v>0</v>
          </cell>
          <cell r="S60">
            <v>18.793199999999999</v>
          </cell>
          <cell r="U60">
            <v>8.307951812357663</v>
          </cell>
          <cell r="V60">
            <v>7.2437370963965702</v>
          </cell>
          <cell r="Y60">
            <v>11.152200000000001</v>
          </cell>
          <cell r="Z60">
            <v>16.7196</v>
          </cell>
          <cell r="AA60">
            <v>13.5076</v>
          </cell>
          <cell r="AB60">
            <v>20.236999999999998</v>
          </cell>
          <cell r="AC60" t="e">
            <v>#N/A</v>
          </cell>
          <cell r="AD60" t="e">
            <v>#N/A</v>
          </cell>
        </row>
        <row r="61">
          <cell r="A61" t="str">
            <v>6768 С СЫРОМ сос ц/о мгс 0.41кг 6шт.  ОСТАНКИНО</v>
          </cell>
          <cell r="B61" t="str">
            <v>шт</v>
          </cell>
          <cell r="C61">
            <v>20</v>
          </cell>
          <cell r="D61">
            <v>512</v>
          </cell>
          <cell r="E61">
            <v>198</v>
          </cell>
          <cell r="F61">
            <v>278</v>
          </cell>
          <cell r="G61">
            <v>0.41</v>
          </cell>
          <cell r="H61" t="e">
            <v>#N/A</v>
          </cell>
          <cell r="I61">
            <v>206</v>
          </cell>
          <cell r="J61">
            <v>-8</v>
          </cell>
          <cell r="K61">
            <v>30</v>
          </cell>
          <cell r="L61">
            <v>0</v>
          </cell>
          <cell r="S61">
            <v>39.6</v>
          </cell>
          <cell r="U61">
            <v>7.7777777777777777</v>
          </cell>
          <cell r="V61">
            <v>7.0202020202020199</v>
          </cell>
          <cell r="Y61">
            <v>58</v>
          </cell>
          <cell r="Z61">
            <v>42.4</v>
          </cell>
          <cell r="AA61">
            <v>57.4</v>
          </cell>
          <cell r="AB61">
            <v>73</v>
          </cell>
          <cell r="AC61" t="str">
            <v>костик</v>
          </cell>
          <cell r="AD61" t="e">
            <v>#N/A</v>
          </cell>
        </row>
        <row r="62">
          <cell r="A62" t="str">
            <v>6770 ИСПАНСКИЕ сос ц/о мгс 0.41кг 6шт.  ОСТАНКИНО</v>
          </cell>
          <cell r="B62" t="str">
            <v>шт</v>
          </cell>
          <cell r="C62">
            <v>162</v>
          </cell>
          <cell r="D62">
            <v>136</v>
          </cell>
          <cell r="E62">
            <v>202</v>
          </cell>
          <cell r="F62">
            <v>86</v>
          </cell>
          <cell r="G62">
            <v>0.41</v>
          </cell>
          <cell r="H62" t="e">
            <v>#N/A</v>
          </cell>
          <cell r="I62">
            <v>213</v>
          </cell>
          <cell r="J62">
            <v>-11</v>
          </cell>
          <cell r="K62">
            <v>30</v>
          </cell>
          <cell r="L62">
            <v>30</v>
          </cell>
          <cell r="S62">
            <v>40.4</v>
          </cell>
          <cell r="T62">
            <v>120</v>
          </cell>
          <cell r="U62">
            <v>6.5841584158415847</v>
          </cell>
          <cell r="V62">
            <v>2.1287128712871288</v>
          </cell>
          <cell r="Y62">
            <v>57.6</v>
          </cell>
          <cell r="Z62">
            <v>31.2</v>
          </cell>
          <cell r="AA62">
            <v>35</v>
          </cell>
          <cell r="AB62">
            <v>42</v>
          </cell>
          <cell r="AC62" t="str">
            <v>костик</v>
          </cell>
          <cell r="AD62" t="e">
            <v>#N/A</v>
          </cell>
        </row>
        <row r="63">
          <cell r="A63" t="str">
            <v>6773 САЛЯМИ Папа может п/к в/у 0,28кг 8шт.  ОСТАНКИНО</v>
          </cell>
          <cell r="B63" t="str">
            <v>шт</v>
          </cell>
          <cell r="C63">
            <v>236</v>
          </cell>
          <cell r="D63">
            <v>1183</v>
          </cell>
          <cell r="E63">
            <v>761</v>
          </cell>
          <cell r="F63">
            <v>644</v>
          </cell>
          <cell r="G63">
            <v>0.28000000000000003</v>
          </cell>
          <cell r="H63" t="e">
            <v>#N/A</v>
          </cell>
          <cell r="I63">
            <v>784</v>
          </cell>
          <cell r="J63">
            <v>-23</v>
          </cell>
          <cell r="K63">
            <v>120</v>
          </cell>
          <cell r="L63">
            <v>0</v>
          </cell>
          <cell r="S63">
            <v>152.19999999999999</v>
          </cell>
          <cell r="T63">
            <v>280</v>
          </cell>
          <cell r="U63">
            <v>6.8593955321944815</v>
          </cell>
          <cell r="V63">
            <v>4.2312746386333773</v>
          </cell>
          <cell r="Y63">
            <v>133.19999999999999</v>
          </cell>
          <cell r="Z63">
            <v>146.19999999999999</v>
          </cell>
          <cell r="AA63">
            <v>162</v>
          </cell>
          <cell r="AB63">
            <v>113</v>
          </cell>
          <cell r="AC63" t="str">
            <v>м10з</v>
          </cell>
          <cell r="AD63" t="e">
            <v>#N/A</v>
          </cell>
        </row>
        <row r="64">
          <cell r="A64" t="str">
            <v>6777 МЯСНЫЕ С ГОВЯДИНОЙ ПМ сос п/о мгс 0.4кг  ОСТАНКИНО</v>
          </cell>
          <cell r="B64" t="str">
            <v>шт</v>
          </cell>
          <cell r="C64">
            <v>743</v>
          </cell>
          <cell r="D64">
            <v>3092</v>
          </cell>
          <cell r="E64">
            <v>2047</v>
          </cell>
          <cell r="F64">
            <v>1752</v>
          </cell>
          <cell r="G64">
            <v>0.4</v>
          </cell>
          <cell r="H64" t="e">
            <v>#N/A</v>
          </cell>
          <cell r="I64">
            <v>2070</v>
          </cell>
          <cell r="J64">
            <v>-23</v>
          </cell>
          <cell r="K64">
            <v>400</v>
          </cell>
          <cell r="L64">
            <v>0</v>
          </cell>
          <cell r="S64">
            <v>409.4</v>
          </cell>
          <cell r="T64">
            <v>720</v>
          </cell>
          <cell r="U64">
            <v>7.0151441133365902</v>
          </cell>
          <cell r="V64">
            <v>4.2794333170493406</v>
          </cell>
          <cell r="Y64">
            <v>387.8</v>
          </cell>
          <cell r="Z64">
            <v>391.6</v>
          </cell>
          <cell r="AA64">
            <v>437</v>
          </cell>
          <cell r="AB64">
            <v>333</v>
          </cell>
          <cell r="AC64" t="str">
            <v>м122з</v>
          </cell>
          <cell r="AD64" t="e">
            <v>#N/A</v>
          </cell>
        </row>
        <row r="65">
          <cell r="A65" t="str">
            <v>6785 ВЕНСКАЯ САЛЯМИ п/к в/у 0.33кг 8шт.  ОСТАНКИНО</v>
          </cell>
          <cell r="B65" t="str">
            <v>шт</v>
          </cell>
          <cell r="C65">
            <v>47</v>
          </cell>
          <cell r="D65">
            <v>999</v>
          </cell>
          <cell r="E65">
            <v>593</v>
          </cell>
          <cell r="F65">
            <v>436</v>
          </cell>
          <cell r="G65">
            <v>0.33</v>
          </cell>
          <cell r="H65" t="e">
            <v>#N/A</v>
          </cell>
          <cell r="I65">
            <v>647</v>
          </cell>
          <cell r="J65">
            <v>-54</v>
          </cell>
          <cell r="K65">
            <v>80</v>
          </cell>
          <cell r="L65">
            <v>0</v>
          </cell>
          <cell r="S65">
            <v>118.6</v>
          </cell>
          <cell r="T65">
            <v>280</v>
          </cell>
          <cell r="U65">
            <v>6.7116357504215856</v>
          </cell>
          <cell r="V65">
            <v>3.6762225969645872</v>
          </cell>
          <cell r="Y65">
            <v>104</v>
          </cell>
          <cell r="Z65">
            <v>94</v>
          </cell>
          <cell r="AA65">
            <v>126</v>
          </cell>
          <cell r="AB65">
            <v>181</v>
          </cell>
          <cell r="AC65" t="str">
            <v>костик</v>
          </cell>
          <cell r="AD65" t="e">
            <v>#N/A</v>
          </cell>
        </row>
        <row r="66">
          <cell r="A66" t="str">
            <v>6786 ВЕНСКАЯ САЛЯМИ п/к в/у  ОСТАНКИНО</v>
          </cell>
          <cell r="B66" t="str">
            <v>кг</v>
          </cell>
          <cell r="C66">
            <v>9.0259999999999998</v>
          </cell>
          <cell r="E66">
            <v>4.6440000000000001</v>
          </cell>
          <cell r="F66">
            <v>4.3819999999999997</v>
          </cell>
          <cell r="G66">
            <v>1</v>
          </cell>
          <cell r="H66" t="e">
            <v>#N/A</v>
          </cell>
          <cell r="I66">
            <v>4.96</v>
          </cell>
          <cell r="J66">
            <v>-0.31599999999999984</v>
          </cell>
          <cell r="K66">
            <v>0</v>
          </cell>
          <cell r="L66">
            <v>0</v>
          </cell>
          <cell r="S66">
            <v>0.92880000000000007</v>
          </cell>
          <cell r="U66">
            <v>4.7179155900086123</v>
          </cell>
          <cell r="V66">
            <v>4.7179155900086123</v>
          </cell>
          <cell r="Y66">
            <v>3.6920000000000002</v>
          </cell>
          <cell r="Z66">
            <v>1.0596000000000001</v>
          </cell>
          <cell r="AA66">
            <v>0.86359999999999992</v>
          </cell>
          <cell r="AB66">
            <v>1.9990000000000001</v>
          </cell>
          <cell r="AC66" t="str">
            <v>костик</v>
          </cell>
          <cell r="AD66" t="e">
            <v>#N/A</v>
          </cell>
        </row>
        <row r="67">
          <cell r="A67" t="str">
            <v>6787 СЕРВЕЛАТ КРЕМЛЕВСКИЙ в/к в/у 0,33кг 8шт.  ОСТАНКИНО</v>
          </cell>
          <cell r="B67" t="str">
            <v>шт</v>
          </cell>
          <cell r="C67">
            <v>161</v>
          </cell>
          <cell r="D67">
            <v>571</v>
          </cell>
          <cell r="E67">
            <v>383</v>
          </cell>
          <cell r="F67">
            <v>341</v>
          </cell>
          <cell r="G67">
            <v>0.33</v>
          </cell>
          <cell r="H67" t="e">
            <v>#N/A</v>
          </cell>
          <cell r="I67">
            <v>399</v>
          </cell>
          <cell r="J67">
            <v>-16</v>
          </cell>
          <cell r="K67">
            <v>80</v>
          </cell>
          <cell r="L67">
            <v>0</v>
          </cell>
          <cell r="S67">
            <v>76.599999999999994</v>
          </cell>
          <cell r="T67">
            <v>120</v>
          </cell>
          <cell r="U67">
            <v>7.0626631853785904</v>
          </cell>
          <cell r="V67">
            <v>4.4516971279373374</v>
          </cell>
          <cell r="Y67">
            <v>65.400000000000006</v>
          </cell>
          <cell r="Z67">
            <v>60.6</v>
          </cell>
          <cell r="AA67">
            <v>78.400000000000006</v>
          </cell>
          <cell r="AB67">
            <v>55</v>
          </cell>
          <cell r="AC67" t="str">
            <v>костик</v>
          </cell>
          <cell r="AD67" t="e">
            <v>#N/A</v>
          </cell>
        </row>
        <row r="68">
          <cell r="A68" t="str">
            <v>6788 СЕРВЕЛАТ КРЕМЛЕВСКИЙ в/к в/у  ОСТАНКИНО</v>
          </cell>
          <cell r="B68" t="str">
            <v>кг</v>
          </cell>
          <cell r="C68">
            <v>17.312000000000001</v>
          </cell>
          <cell r="E68">
            <v>4.7039999999999997</v>
          </cell>
          <cell r="F68">
            <v>12.608000000000001</v>
          </cell>
          <cell r="G68">
            <v>1</v>
          </cell>
          <cell r="H68" t="e">
            <v>#N/A</v>
          </cell>
          <cell r="I68">
            <v>4.5999999999999996</v>
          </cell>
          <cell r="J68">
            <v>0.10400000000000009</v>
          </cell>
          <cell r="K68">
            <v>0</v>
          </cell>
          <cell r="L68">
            <v>0</v>
          </cell>
          <cell r="S68">
            <v>0.94079999999999997</v>
          </cell>
          <cell r="U68">
            <v>13.401360544217688</v>
          </cell>
          <cell r="V68">
            <v>13.401360544217688</v>
          </cell>
          <cell r="Y68">
            <v>3.9701999999999997</v>
          </cell>
          <cell r="Z68">
            <v>1.8698000000000001</v>
          </cell>
          <cell r="AA68">
            <v>0.8076000000000001</v>
          </cell>
          <cell r="AB68">
            <v>0.66200000000000003</v>
          </cell>
          <cell r="AC68" t="str">
            <v>костик</v>
          </cell>
          <cell r="AD68" t="e">
            <v>#N/A</v>
          </cell>
        </row>
        <row r="69">
          <cell r="A69" t="str">
            <v>6790 СЕРВЕЛАТ ЕВРОПЕЙСКИЙ в/к в/у  ОСТАНКИНО</v>
          </cell>
          <cell r="B69" t="str">
            <v>кг</v>
          </cell>
          <cell r="C69">
            <v>9.2750000000000004</v>
          </cell>
          <cell r="E69">
            <v>3.6579999999999999</v>
          </cell>
          <cell r="F69">
            <v>5.617</v>
          </cell>
          <cell r="G69">
            <v>0</v>
          </cell>
          <cell r="H69" t="e">
            <v>#N/A</v>
          </cell>
          <cell r="I69">
            <v>3.3</v>
          </cell>
          <cell r="J69">
            <v>0.3580000000000001</v>
          </cell>
          <cell r="K69">
            <v>0</v>
          </cell>
          <cell r="L69">
            <v>0</v>
          </cell>
          <cell r="S69">
            <v>0.73160000000000003</v>
          </cell>
          <cell r="U69">
            <v>7.6776927282668126</v>
          </cell>
          <cell r="V69">
            <v>7.6776927282668126</v>
          </cell>
          <cell r="Y69">
            <v>1.4470000000000001</v>
          </cell>
          <cell r="Z69">
            <v>0.38839999999999997</v>
          </cell>
          <cell r="AA69">
            <v>0.73060000000000003</v>
          </cell>
          <cell r="AB69">
            <v>0</v>
          </cell>
          <cell r="AC69" t="str">
            <v>вывод</v>
          </cell>
          <cell r="AD69" t="e">
            <v>#N/A</v>
          </cell>
        </row>
        <row r="70">
          <cell r="A70" t="str">
            <v>6791 СЕРВЕЛАТ ПРЕМИУМ в/к в/у 0,33кг 8шт.  ОСТАНКИНО</v>
          </cell>
          <cell r="B70" t="str">
            <v>шт</v>
          </cell>
          <cell r="C70">
            <v>6</v>
          </cell>
          <cell r="D70">
            <v>1</v>
          </cell>
          <cell r="E70">
            <v>1</v>
          </cell>
          <cell r="F70">
            <v>6</v>
          </cell>
          <cell r="G70">
            <v>0.33</v>
          </cell>
          <cell r="H70" t="e">
            <v>#N/A</v>
          </cell>
          <cell r="I70">
            <v>31</v>
          </cell>
          <cell r="J70">
            <v>-30</v>
          </cell>
          <cell r="K70">
            <v>0</v>
          </cell>
          <cell r="L70">
            <v>0</v>
          </cell>
          <cell r="R70">
            <v>40</v>
          </cell>
          <cell r="S70">
            <v>0.2</v>
          </cell>
          <cell r="U70">
            <v>230</v>
          </cell>
          <cell r="V70">
            <v>30</v>
          </cell>
          <cell r="Y70">
            <v>6.8</v>
          </cell>
          <cell r="Z70">
            <v>6.2</v>
          </cell>
          <cell r="AA70">
            <v>3.6</v>
          </cell>
          <cell r="AB70">
            <v>0</v>
          </cell>
          <cell r="AC70" t="str">
            <v>костик</v>
          </cell>
          <cell r="AD70" t="e">
            <v>#N/A</v>
          </cell>
        </row>
        <row r="71">
          <cell r="A71" t="str">
            <v>6793 БАЛЫКОВАЯ в/к в/у 0,33кг 8шт.  ОСТАНКИНО</v>
          </cell>
          <cell r="B71" t="str">
            <v>шт</v>
          </cell>
          <cell r="C71">
            <v>12</v>
          </cell>
          <cell r="D71">
            <v>1340</v>
          </cell>
          <cell r="E71">
            <v>854</v>
          </cell>
          <cell r="F71">
            <v>476</v>
          </cell>
          <cell r="G71">
            <v>0.33</v>
          </cell>
          <cell r="H71" t="e">
            <v>#N/A</v>
          </cell>
          <cell r="I71">
            <v>1025</v>
          </cell>
          <cell r="J71">
            <v>-171</v>
          </cell>
          <cell r="K71">
            <v>200</v>
          </cell>
          <cell r="L71">
            <v>200</v>
          </cell>
          <cell r="S71">
            <v>170.8</v>
          </cell>
          <cell r="T71">
            <v>480</v>
          </cell>
          <cell r="U71">
            <v>7.9391100702576107</v>
          </cell>
          <cell r="V71">
            <v>2.7868852459016393</v>
          </cell>
          <cell r="Y71">
            <v>120.6</v>
          </cell>
          <cell r="Z71">
            <v>140.6</v>
          </cell>
          <cell r="AA71">
            <v>67.599999999999994</v>
          </cell>
          <cell r="AB71">
            <v>317</v>
          </cell>
          <cell r="AC71" t="str">
            <v>костик</v>
          </cell>
          <cell r="AD71" t="e">
            <v>#N/A</v>
          </cell>
        </row>
        <row r="72">
          <cell r="A72" t="str">
            <v>6794 БАЛЫКОВАЯ в/к в/у  ОСТАНКИНО</v>
          </cell>
          <cell r="B72" t="str">
            <v>кг</v>
          </cell>
          <cell r="D72">
            <v>63.481999999999999</v>
          </cell>
          <cell r="E72">
            <v>31.797999999999998</v>
          </cell>
          <cell r="F72">
            <v>31.684000000000001</v>
          </cell>
          <cell r="G72">
            <v>1</v>
          </cell>
          <cell r="H72" t="e">
            <v>#N/A</v>
          </cell>
          <cell r="I72">
            <v>31.3</v>
          </cell>
          <cell r="J72">
            <v>0.49799999999999756</v>
          </cell>
          <cell r="K72">
            <v>0</v>
          </cell>
          <cell r="L72">
            <v>0</v>
          </cell>
          <cell r="S72">
            <v>6.3595999999999995</v>
          </cell>
          <cell r="T72">
            <v>20</v>
          </cell>
          <cell r="U72">
            <v>8.1269262217749549</v>
          </cell>
          <cell r="V72">
            <v>4.9820743442983844</v>
          </cell>
          <cell r="Y72">
            <v>0</v>
          </cell>
          <cell r="Z72">
            <v>0</v>
          </cell>
          <cell r="AA72">
            <v>0</v>
          </cell>
          <cell r="AB72">
            <v>9.8680000000000003</v>
          </cell>
          <cell r="AC72" t="e">
            <v>#N/A</v>
          </cell>
          <cell r="AD72" t="e">
            <v>#N/A</v>
          </cell>
        </row>
        <row r="73">
          <cell r="A73" t="str">
            <v>6795 ОСТАНКИНСКАЯ в/к в/у 0,33кг 8шт.  ОСТАНКИНО</v>
          </cell>
          <cell r="B73" t="str">
            <v>шт</v>
          </cell>
          <cell r="C73">
            <v>67</v>
          </cell>
          <cell r="D73">
            <v>166</v>
          </cell>
          <cell r="E73">
            <v>126</v>
          </cell>
          <cell r="F73">
            <v>101</v>
          </cell>
          <cell r="G73">
            <v>0.33</v>
          </cell>
          <cell r="H73" t="e">
            <v>#N/A</v>
          </cell>
          <cell r="I73">
            <v>148</v>
          </cell>
          <cell r="J73">
            <v>-22</v>
          </cell>
          <cell r="K73">
            <v>40</v>
          </cell>
          <cell r="L73">
            <v>0</v>
          </cell>
          <cell r="S73">
            <v>25.2</v>
          </cell>
          <cell r="T73">
            <v>40</v>
          </cell>
          <cell r="U73">
            <v>7.1825396825396828</v>
          </cell>
          <cell r="V73">
            <v>4.0079365079365079</v>
          </cell>
          <cell r="Y73">
            <v>17.8</v>
          </cell>
          <cell r="Z73">
            <v>15.8</v>
          </cell>
          <cell r="AA73">
            <v>23</v>
          </cell>
          <cell r="AB73">
            <v>27</v>
          </cell>
          <cell r="AC73" t="str">
            <v>костик</v>
          </cell>
          <cell r="AD73" t="e">
            <v>#N/A</v>
          </cell>
        </row>
        <row r="74">
          <cell r="A74" t="str">
            <v>6807 СЕРВЕЛАТ ЕВРОПЕЙСКИЙ в/к в/у 0,33кг 8шт.  ОСТАНКИНО</v>
          </cell>
          <cell r="B74" t="str">
            <v>шт</v>
          </cell>
          <cell r="C74">
            <v>151</v>
          </cell>
          <cell r="D74">
            <v>290</v>
          </cell>
          <cell r="E74">
            <v>334</v>
          </cell>
          <cell r="F74">
            <v>100</v>
          </cell>
          <cell r="G74">
            <v>0.33</v>
          </cell>
          <cell r="H74" t="e">
            <v>#N/A</v>
          </cell>
          <cell r="I74">
            <v>380</v>
          </cell>
          <cell r="J74">
            <v>-46</v>
          </cell>
          <cell r="K74">
            <v>80</v>
          </cell>
          <cell r="L74">
            <v>0</v>
          </cell>
          <cell r="S74">
            <v>66.8</v>
          </cell>
          <cell r="T74">
            <v>280</v>
          </cell>
          <cell r="U74">
            <v>6.88622754491018</v>
          </cell>
          <cell r="V74">
            <v>1.4970059880239521</v>
          </cell>
          <cell r="Y74">
            <v>36.799999999999997</v>
          </cell>
          <cell r="Z74">
            <v>53</v>
          </cell>
          <cell r="AA74">
            <v>34.4</v>
          </cell>
          <cell r="AB74">
            <v>60</v>
          </cell>
          <cell r="AC74" t="str">
            <v>костик</v>
          </cell>
          <cell r="AD74" t="e">
            <v>#N/A</v>
          </cell>
        </row>
        <row r="75">
          <cell r="A75" t="str">
            <v>6829 МОЛОЧНЫЕ КЛАССИЧЕСКИЕ сос п/о мгс 2*4_С  ОСТАНКИНО</v>
          </cell>
          <cell r="B75" t="str">
            <v>кг</v>
          </cell>
          <cell r="C75">
            <v>521.25</v>
          </cell>
          <cell r="D75">
            <v>1467.6379999999999</v>
          </cell>
          <cell r="E75">
            <v>932.73500000000001</v>
          </cell>
          <cell r="F75">
            <v>575.697</v>
          </cell>
          <cell r="G75">
            <v>1</v>
          </cell>
          <cell r="H75" t="e">
            <v>#N/A</v>
          </cell>
          <cell r="I75">
            <v>900.6</v>
          </cell>
          <cell r="J75">
            <v>32.134999999999991</v>
          </cell>
          <cell r="K75">
            <v>120</v>
          </cell>
          <cell r="L75">
            <v>0</v>
          </cell>
          <cell r="S75">
            <v>186.547</v>
          </cell>
          <cell r="T75">
            <v>600</v>
          </cell>
          <cell r="U75">
            <v>6.9456866098087886</v>
          </cell>
          <cell r="V75">
            <v>3.0860694623874947</v>
          </cell>
          <cell r="Y75">
            <v>187.29179999999999</v>
          </cell>
          <cell r="Z75">
            <v>183.24299999999999</v>
          </cell>
          <cell r="AA75">
            <v>176.09480000000002</v>
          </cell>
          <cell r="AB75">
            <v>132.31899999999999</v>
          </cell>
          <cell r="AC75" t="e">
            <v>#N/A</v>
          </cell>
          <cell r="AD75" t="e">
            <v>#N/A</v>
          </cell>
        </row>
        <row r="76">
          <cell r="A76" t="str">
            <v>6834 ПОСОЛЬСКАЯ ПМ с/к с/н в/у 1/100 10шт.  ОСТАНКИНО</v>
          </cell>
          <cell r="B76" t="str">
            <v>шт</v>
          </cell>
          <cell r="C76">
            <v>355</v>
          </cell>
          <cell r="D76">
            <v>1097</v>
          </cell>
          <cell r="E76">
            <v>1042</v>
          </cell>
          <cell r="F76">
            <v>380</v>
          </cell>
          <cell r="G76">
            <v>0.1</v>
          </cell>
          <cell r="H76" t="e">
            <v>#N/A</v>
          </cell>
          <cell r="I76">
            <v>1078</v>
          </cell>
          <cell r="J76">
            <v>-36</v>
          </cell>
          <cell r="K76">
            <v>110</v>
          </cell>
          <cell r="L76">
            <v>0</v>
          </cell>
          <cell r="S76">
            <v>208.4</v>
          </cell>
          <cell r="T76">
            <v>960</v>
          </cell>
          <cell r="U76">
            <v>6.9577735124760078</v>
          </cell>
          <cell r="V76">
            <v>1.8234165067178503</v>
          </cell>
          <cell r="Y76">
            <v>145</v>
          </cell>
          <cell r="Z76">
            <v>183.6</v>
          </cell>
          <cell r="AA76">
            <v>164.4</v>
          </cell>
          <cell r="AB76">
            <v>279</v>
          </cell>
          <cell r="AC76" t="e">
            <v>#N/A</v>
          </cell>
          <cell r="AD76" t="e">
            <v>#N/A</v>
          </cell>
        </row>
        <row r="77">
          <cell r="A77" t="str">
            <v>6837 ФИЛЕЙНЫЕ Папа Может сос ц/о мгс 0.4кг  ОСТАНКИНО</v>
          </cell>
          <cell r="B77" t="str">
            <v>шт</v>
          </cell>
          <cell r="C77">
            <v>663</v>
          </cell>
          <cell r="D77">
            <v>2908</v>
          </cell>
          <cell r="E77">
            <v>1741</v>
          </cell>
          <cell r="F77">
            <v>1232</v>
          </cell>
          <cell r="G77">
            <v>0.4</v>
          </cell>
          <cell r="H77" t="e">
            <v>#N/A</v>
          </cell>
          <cell r="I77">
            <v>1769</v>
          </cell>
          <cell r="J77">
            <v>-28</v>
          </cell>
          <cell r="K77">
            <v>400</v>
          </cell>
          <cell r="L77">
            <v>0</v>
          </cell>
          <cell r="S77">
            <v>348.2</v>
          </cell>
          <cell r="T77">
            <v>800</v>
          </cell>
          <cell r="U77">
            <v>6.9844916714531884</v>
          </cell>
          <cell r="V77">
            <v>3.5381964388282596</v>
          </cell>
          <cell r="Y77">
            <v>119.6</v>
          </cell>
          <cell r="Z77">
            <v>325</v>
          </cell>
          <cell r="AA77">
            <v>286.39999999999998</v>
          </cell>
          <cell r="AB77">
            <v>213</v>
          </cell>
          <cell r="AC77" t="e">
            <v>#N/A</v>
          </cell>
          <cell r="AD77" t="e">
            <v>#N/A</v>
          </cell>
        </row>
        <row r="78">
          <cell r="A78" t="str">
            <v>6852 МОЛОЧНЫЕ ПРЕМИУМ ПМ сос п/о в/ у 1/350  ОСТАНКИНО</v>
          </cell>
          <cell r="B78" t="str">
            <v>шт</v>
          </cell>
          <cell r="C78">
            <v>1330</v>
          </cell>
          <cell r="D78">
            <v>6893</v>
          </cell>
          <cell r="E78">
            <v>4294</v>
          </cell>
          <cell r="F78">
            <v>2828</v>
          </cell>
          <cell r="G78">
            <v>0.35</v>
          </cell>
          <cell r="H78" t="e">
            <v>#N/A</v>
          </cell>
          <cell r="I78">
            <v>4375</v>
          </cell>
          <cell r="J78">
            <v>-81</v>
          </cell>
          <cell r="K78">
            <v>800</v>
          </cell>
          <cell r="L78">
            <v>0</v>
          </cell>
          <cell r="R78">
            <v>1200</v>
          </cell>
          <cell r="S78">
            <v>858.8</v>
          </cell>
          <cell r="T78">
            <v>1000</v>
          </cell>
          <cell r="U78">
            <v>6.7862133209129025</v>
          </cell>
          <cell r="V78">
            <v>3.2929669306008384</v>
          </cell>
          <cell r="Y78">
            <v>772.2</v>
          </cell>
          <cell r="Z78">
            <v>775.8</v>
          </cell>
          <cell r="AA78">
            <v>830.8</v>
          </cell>
          <cell r="AB78">
            <v>735</v>
          </cell>
          <cell r="AC78" t="str">
            <v>увел</v>
          </cell>
          <cell r="AD78" t="str">
            <v>к500</v>
          </cell>
        </row>
        <row r="79">
          <cell r="A79" t="str">
            <v>6853 МОЛОЧНЫЕ ПРЕМИУМ ПМ сос п/о мгс 1*6  ОСТАНКИНО</v>
          </cell>
          <cell r="B79" t="str">
            <v>кг</v>
          </cell>
          <cell r="C79">
            <v>35.188000000000002</v>
          </cell>
          <cell r="D79">
            <v>448.43700000000001</v>
          </cell>
          <cell r="E79">
            <v>229.459</v>
          </cell>
          <cell r="F79">
            <v>216.16200000000001</v>
          </cell>
          <cell r="G79">
            <v>1</v>
          </cell>
          <cell r="H79" t="e">
            <v>#N/A</v>
          </cell>
          <cell r="I79">
            <v>231.3</v>
          </cell>
          <cell r="J79">
            <v>-1.8410000000000082</v>
          </cell>
          <cell r="K79">
            <v>40</v>
          </cell>
          <cell r="L79">
            <v>0</v>
          </cell>
          <cell r="S79">
            <v>45.891800000000003</v>
          </cell>
          <cell r="T79">
            <v>70</v>
          </cell>
          <cell r="U79">
            <v>7.1071956210041884</v>
          </cell>
          <cell r="V79">
            <v>4.7102532478569152</v>
          </cell>
          <cell r="Y79">
            <v>39.585000000000001</v>
          </cell>
          <cell r="Z79">
            <v>35.8782</v>
          </cell>
          <cell r="AA79">
            <v>51.391200000000005</v>
          </cell>
          <cell r="AB79">
            <v>34.381</v>
          </cell>
          <cell r="AC79" t="str">
            <v>костик</v>
          </cell>
          <cell r="AD79" t="str">
            <v>к40</v>
          </cell>
        </row>
        <row r="80">
          <cell r="A80" t="str">
            <v>6854 МОЛОЧНЫЕ ПРЕМИУМ ПМ сос п/о мгс 0.6кг  ОСТАНКИНО</v>
          </cell>
          <cell r="B80" t="str">
            <v>шт</v>
          </cell>
          <cell r="C80">
            <v>126</v>
          </cell>
          <cell r="D80">
            <v>1166</v>
          </cell>
          <cell r="E80">
            <v>643</v>
          </cell>
          <cell r="F80">
            <v>421</v>
          </cell>
          <cell r="G80">
            <v>0.6</v>
          </cell>
          <cell r="H80" t="e">
            <v>#N/A</v>
          </cell>
          <cell r="I80">
            <v>668</v>
          </cell>
          <cell r="J80">
            <v>-25</v>
          </cell>
          <cell r="K80">
            <v>120</v>
          </cell>
          <cell r="L80">
            <v>0</v>
          </cell>
          <cell r="S80">
            <v>128.6</v>
          </cell>
          <cell r="T80">
            <v>360</v>
          </cell>
          <cell r="U80">
            <v>7.0062208398133752</v>
          </cell>
          <cell r="V80">
            <v>3.2737169517884914</v>
          </cell>
          <cell r="Y80">
            <v>105.4</v>
          </cell>
          <cell r="Z80">
            <v>96.4</v>
          </cell>
          <cell r="AA80">
            <v>119.8</v>
          </cell>
          <cell r="AB80">
            <v>207</v>
          </cell>
          <cell r="AC80" t="str">
            <v>костик</v>
          </cell>
          <cell r="AD80" t="e">
            <v>#N/A</v>
          </cell>
        </row>
        <row r="81">
          <cell r="A81" t="str">
            <v>6861 ДОМАШНИЙ РЕЦЕПТ Коровино вар п/о  ОСТАНКИНО</v>
          </cell>
          <cell r="B81" t="str">
            <v>кг</v>
          </cell>
          <cell r="C81">
            <v>307.70600000000002</v>
          </cell>
          <cell r="D81">
            <v>1497.614</v>
          </cell>
          <cell r="E81">
            <v>904</v>
          </cell>
          <cell r="F81">
            <v>785</v>
          </cell>
          <cell r="G81">
            <v>1</v>
          </cell>
          <cell r="H81" t="e">
            <v>#N/A</v>
          </cell>
          <cell r="I81">
            <v>871.7</v>
          </cell>
          <cell r="J81">
            <v>32.299999999999955</v>
          </cell>
          <cell r="K81">
            <v>160</v>
          </cell>
          <cell r="L81">
            <v>0</v>
          </cell>
          <cell r="S81">
            <v>180.8</v>
          </cell>
          <cell r="T81">
            <v>400</v>
          </cell>
          <cell r="U81">
            <v>7.4391592920353977</v>
          </cell>
          <cell r="V81">
            <v>4.341814159292035</v>
          </cell>
          <cell r="Y81">
            <v>159</v>
          </cell>
          <cell r="Z81">
            <v>160.19999999999999</v>
          </cell>
          <cell r="AA81">
            <v>193.8</v>
          </cell>
          <cell r="AB81">
            <v>92.113</v>
          </cell>
          <cell r="AC81" t="e">
            <v>#N/A</v>
          </cell>
          <cell r="AD81" t="e">
            <v>#N/A</v>
          </cell>
        </row>
        <row r="82">
          <cell r="A82" t="str">
            <v>6862 ДОМАШНИЙ РЕЦЕПТ СО ШПИК. Коровино вар п/о  ОСТАНКИНО</v>
          </cell>
          <cell r="B82" t="str">
            <v>кг</v>
          </cell>
          <cell r="C82">
            <v>70.941000000000003</v>
          </cell>
          <cell r="D82">
            <v>73.147999999999996</v>
          </cell>
          <cell r="E82">
            <v>78.962999999999994</v>
          </cell>
          <cell r="F82">
            <v>65.126000000000005</v>
          </cell>
          <cell r="G82">
            <v>1</v>
          </cell>
          <cell r="H82" t="e">
            <v>#N/A</v>
          </cell>
          <cell r="I82">
            <v>80.599999999999994</v>
          </cell>
          <cell r="J82">
            <v>-1.6370000000000005</v>
          </cell>
          <cell r="K82">
            <v>10</v>
          </cell>
          <cell r="L82">
            <v>0</v>
          </cell>
          <cell r="S82">
            <v>15.792599999999998</v>
          </cell>
          <cell r="T82">
            <v>40</v>
          </cell>
          <cell r="U82">
            <v>7.2898699390853956</v>
          </cell>
          <cell r="V82">
            <v>4.1238301482973041</v>
          </cell>
          <cell r="Y82">
            <v>15.635</v>
          </cell>
          <cell r="Z82">
            <v>18.116</v>
          </cell>
          <cell r="AA82">
            <v>15.9422</v>
          </cell>
          <cell r="AB82">
            <v>25.585000000000001</v>
          </cell>
          <cell r="AC82" t="e">
            <v>#N/A</v>
          </cell>
          <cell r="AD82" t="e">
            <v>#N/A</v>
          </cell>
        </row>
        <row r="83">
          <cell r="A83" t="str">
            <v>6865 ВЕТЧ.НЕЖНАЯ Коровино п/о  ОСТАНКИНО</v>
          </cell>
          <cell r="B83" t="str">
            <v>кг</v>
          </cell>
          <cell r="C83">
            <v>218.7</v>
          </cell>
          <cell r="D83">
            <v>463.42500000000001</v>
          </cell>
          <cell r="E83">
            <v>280.2</v>
          </cell>
          <cell r="F83">
            <v>362.59500000000003</v>
          </cell>
          <cell r="G83">
            <v>1</v>
          </cell>
          <cell r="H83" t="e">
            <v>#N/A</v>
          </cell>
          <cell r="I83">
            <v>314.10000000000002</v>
          </cell>
          <cell r="J83">
            <v>-33.900000000000034</v>
          </cell>
          <cell r="K83">
            <v>70</v>
          </cell>
          <cell r="L83">
            <v>0</v>
          </cell>
          <cell r="S83">
            <v>56.04</v>
          </cell>
          <cell r="T83">
            <v>30</v>
          </cell>
          <cell r="U83">
            <v>8.2547287651677372</v>
          </cell>
          <cell r="V83">
            <v>6.470289079229123</v>
          </cell>
          <cell r="Y83">
            <v>86.418399999999991</v>
          </cell>
          <cell r="Z83">
            <v>61.234000000000002</v>
          </cell>
          <cell r="AA83">
            <v>72.672200000000004</v>
          </cell>
          <cell r="AB83">
            <v>46.545000000000002</v>
          </cell>
          <cell r="AC83" t="e">
            <v>#N/A</v>
          </cell>
          <cell r="AD83" t="str">
            <v>зв90</v>
          </cell>
        </row>
        <row r="84">
          <cell r="A84" t="str">
            <v>6870 С ГОВЯДИНОЙ СН сос п/о мгс 1*6  ОСТАНКИНО</v>
          </cell>
          <cell r="B84" t="str">
            <v>кг</v>
          </cell>
          <cell r="C84">
            <v>36.692999999999998</v>
          </cell>
          <cell r="D84">
            <v>266.34300000000002</v>
          </cell>
          <cell r="E84">
            <v>110.684</v>
          </cell>
          <cell r="F84">
            <v>143.489</v>
          </cell>
          <cell r="G84">
            <v>1</v>
          </cell>
          <cell r="H84" t="e">
            <v>#N/A</v>
          </cell>
          <cell r="I84">
            <v>118.6</v>
          </cell>
          <cell r="J84">
            <v>-7.9159999999999968</v>
          </cell>
          <cell r="K84">
            <v>30</v>
          </cell>
          <cell r="L84">
            <v>0</v>
          </cell>
          <cell r="S84">
            <v>22.136800000000001</v>
          </cell>
          <cell r="U84">
            <v>7.8371309312999164</v>
          </cell>
          <cell r="V84">
            <v>6.4819215062701021</v>
          </cell>
          <cell r="Y84">
            <v>29.337</v>
          </cell>
          <cell r="Z84">
            <v>23.650600000000001</v>
          </cell>
          <cell r="AA84">
            <v>33.406799999999997</v>
          </cell>
          <cell r="AB84">
            <v>20.457999999999998</v>
          </cell>
          <cell r="AC84" t="str">
            <v>костик</v>
          </cell>
          <cell r="AD84" t="e">
            <v>#N/A</v>
          </cell>
        </row>
        <row r="85">
          <cell r="A85" t="str">
            <v>6919 БЕКОН с/к с/н в/у 1/180 10шт.  ОСТАНКИНО</v>
          </cell>
          <cell r="B85" t="str">
            <v>шт</v>
          </cell>
          <cell r="C85">
            <v>189</v>
          </cell>
          <cell r="D85">
            <v>776</v>
          </cell>
          <cell r="E85">
            <v>611</v>
          </cell>
          <cell r="F85">
            <v>335</v>
          </cell>
          <cell r="G85">
            <v>0.18</v>
          </cell>
          <cell r="H85" t="e">
            <v>#N/A</v>
          </cell>
          <cell r="I85">
            <v>689</v>
          </cell>
          <cell r="J85">
            <v>-78</v>
          </cell>
          <cell r="K85">
            <v>100</v>
          </cell>
          <cell r="L85">
            <v>0</v>
          </cell>
          <cell r="S85">
            <v>122.2</v>
          </cell>
          <cell r="T85">
            <v>400</v>
          </cell>
          <cell r="U85">
            <v>6.8330605564648117</v>
          </cell>
          <cell r="V85">
            <v>2.7414075286415711</v>
          </cell>
          <cell r="Y85">
            <v>78.8</v>
          </cell>
          <cell r="Z85">
            <v>100.4</v>
          </cell>
          <cell r="AA85">
            <v>111.6</v>
          </cell>
          <cell r="AB85">
            <v>230</v>
          </cell>
          <cell r="AC85" t="str">
            <v>костик</v>
          </cell>
          <cell r="AD85" t="e">
            <v>#N/A</v>
          </cell>
        </row>
        <row r="86">
          <cell r="A86" t="str">
            <v>БОНУС ДОМАШНИЙ РЕЦЕПТ Коровино 0.5кг 8шт. (6305)</v>
          </cell>
          <cell r="B86" t="str">
            <v>шт</v>
          </cell>
          <cell r="C86">
            <v>54</v>
          </cell>
          <cell r="D86">
            <v>70</v>
          </cell>
          <cell r="E86">
            <v>44</v>
          </cell>
          <cell r="F86">
            <v>36</v>
          </cell>
          <cell r="G86">
            <v>0</v>
          </cell>
          <cell r="H86" t="e">
            <v>#N/A</v>
          </cell>
          <cell r="I86">
            <v>52</v>
          </cell>
          <cell r="J86">
            <v>-8</v>
          </cell>
          <cell r="K86">
            <v>0</v>
          </cell>
          <cell r="L86">
            <v>0</v>
          </cell>
          <cell r="S86">
            <v>8.8000000000000007</v>
          </cell>
          <cell r="U86">
            <v>4.0909090909090908</v>
          </cell>
          <cell r="V86">
            <v>4.0909090909090908</v>
          </cell>
          <cell r="Y86">
            <v>0</v>
          </cell>
          <cell r="Z86">
            <v>2.2000000000000002</v>
          </cell>
          <cell r="AA86">
            <v>10.6</v>
          </cell>
          <cell r="AB86">
            <v>11</v>
          </cell>
          <cell r="AC86" t="e">
            <v>#N/A</v>
          </cell>
          <cell r="AD86" t="e">
            <v>#N/A</v>
          </cell>
        </row>
        <row r="87">
          <cell r="A87" t="str">
            <v>БОНУС ДОМАШНИЙ РЕЦЕПТ Коровино вар п/о (5324)</v>
          </cell>
          <cell r="B87" t="str">
            <v>кг</v>
          </cell>
          <cell r="C87">
            <v>64.608000000000004</v>
          </cell>
          <cell r="D87">
            <v>20</v>
          </cell>
          <cell r="E87">
            <v>41.043999999999997</v>
          </cell>
          <cell r="F87">
            <v>43.564</v>
          </cell>
          <cell r="G87">
            <v>0</v>
          </cell>
          <cell r="H87" t="e">
            <v>#N/A</v>
          </cell>
          <cell r="I87">
            <v>42</v>
          </cell>
          <cell r="J87">
            <v>-0.95600000000000307</v>
          </cell>
          <cell r="K87">
            <v>0</v>
          </cell>
          <cell r="L87">
            <v>0</v>
          </cell>
          <cell r="S87">
            <v>8.2088000000000001</v>
          </cell>
          <cell r="U87">
            <v>5.3069876230386903</v>
          </cell>
          <cell r="V87">
            <v>5.3069876230386903</v>
          </cell>
          <cell r="Y87">
            <v>0</v>
          </cell>
          <cell r="Z87">
            <v>1.1788000000000001</v>
          </cell>
          <cell r="AA87">
            <v>6.3344000000000005</v>
          </cell>
          <cell r="AB87">
            <v>3.7890000000000001</v>
          </cell>
          <cell r="AC87" t="e">
            <v>#N/A</v>
          </cell>
          <cell r="AD87" t="e">
            <v>#N/A</v>
          </cell>
        </row>
        <row r="88">
          <cell r="A88" t="str">
            <v>БОНУС СОЧНЫЕ сос п/о мгс 0.41кг_UZ (6087)  ОСТАНКИНО</v>
          </cell>
          <cell r="B88" t="str">
            <v>шт</v>
          </cell>
          <cell r="C88">
            <v>486</v>
          </cell>
          <cell r="D88">
            <v>202</v>
          </cell>
          <cell r="E88">
            <v>264</v>
          </cell>
          <cell r="F88">
            <v>422</v>
          </cell>
          <cell r="G88">
            <v>0</v>
          </cell>
          <cell r="H88">
            <v>0</v>
          </cell>
          <cell r="I88">
            <v>266</v>
          </cell>
          <cell r="J88">
            <v>-2</v>
          </cell>
          <cell r="K88">
            <v>0</v>
          </cell>
          <cell r="L88">
            <v>0</v>
          </cell>
          <cell r="S88">
            <v>52.8</v>
          </cell>
          <cell r="U88">
            <v>7.9924242424242431</v>
          </cell>
          <cell r="V88">
            <v>7.9924242424242431</v>
          </cell>
          <cell r="Y88">
            <v>39.200000000000003</v>
          </cell>
          <cell r="Z88">
            <v>40.799999999999997</v>
          </cell>
          <cell r="AA88">
            <v>54.2</v>
          </cell>
          <cell r="AB88">
            <v>57</v>
          </cell>
          <cell r="AC88">
            <v>0</v>
          </cell>
          <cell r="AD88" t="e">
            <v>#N/A</v>
          </cell>
        </row>
        <row r="89">
          <cell r="A89" t="str">
            <v>БОНУС СОЧНЫЕ сос п/о мгс 1*6_UZ (6088)  ОСТАНКИНО</v>
          </cell>
          <cell r="B89" t="str">
            <v>кг</v>
          </cell>
          <cell r="C89">
            <v>305.77499999999998</v>
          </cell>
          <cell r="D89">
            <v>401.07499999999999</v>
          </cell>
          <cell r="E89">
            <v>326.71199999999999</v>
          </cell>
          <cell r="F89">
            <v>379.06299999999999</v>
          </cell>
          <cell r="G89">
            <v>0</v>
          </cell>
          <cell r="H89">
            <v>0</v>
          </cell>
          <cell r="I89">
            <v>317</v>
          </cell>
          <cell r="J89">
            <v>9.7119999999999891</v>
          </cell>
          <cell r="K89">
            <v>0</v>
          </cell>
          <cell r="L89">
            <v>0</v>
          </cell>
          <cell r="S89">
            <v>65.342399999999998</v>
          </cell>
          <cell r="U89">
            <v>5.8011796322143052</v>
          </cell>
          <cell r="V89">
            <v>5.8011796322143052</v>
          </cell>
          <cell r="Y89">
            <v>85.799400000000006</v>
          </cell>
          <cell r="Z89">
            <v>67.008200000000002</v>
          </cell>
          <cell r="AA89">
            <v>55.6616</v>
          </cell>
          <cell r="AB89">
            <v>2.1379999999999999</v>
          </cell>
          <cell r="AC89">
            <v>0</v>
          </cell>
          <cell r="AD8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10.08.2024 - 16.08.2024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4.3</v>
          </cell>
          <cell r="F7">
            <v>653.73199999999997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5.2</v>
          </cell>
          <cell r="F8">
            <v>681.32299999999998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17.2</v>
          </cell>
          <cell r="F9">
            <v>2284.0439999999999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3.9060000000000001</v>
          </cell>
          <cell r="F10">
            <v>259.31099999999998</v>
          </cell>
        </row>
        <row r="11">
          <cell r="A11" t="str">
            <v xml:space="preserve"> 022  Колбаса Вязанка со шпиком, вектор 0,5кг, ПОКОМ</v>
          </cell>
          <cell r="D11">
            <v>5</v>
          </cell>
          <cell r="F11">
            <v>433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1174</v>
          </cell>
          <cell r="F12">
            <v>3964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1826</v>
          </cell>
          <cell r="F14">
            <v>6422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1827</v>
          </cell>
          <cell r="F15">
            <v>7096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</v>
          </cell>
          <cell r="F16">
            <v>412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87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387</v>
          </cell>
        </row>
        <row r="19">
          <cell r="A19" t="str">
            <v xml:space="preserve"> 054  Колбаса вареная Филейбургская с филе сочного окорока, 0,45 кг, БАВАРУШКА ПОКОМ</v>
          </cell>
          <cell r="F19">
            <v>1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84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2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2</v>
          </cell>
          <cell r="F22">
            <v>527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9</v>
          </cell>
          <cell r="F23">
            <v>1662</v>
          </cell>
        </row>
        <row r="24">
          <cell r="A24" t="str">
            <v xml:space="preserve"> 091  Сардельки Баварские, МГС 0.38кг, ТМ Стародворье  ПОКОМ</v>
          </cell>
          <cell r="F24">
            <v>108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6</v>
          </cell>
          <cell r="F25">
            <v>1037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603</v>
          </cell>
          <cell r="F26">
            <v>926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22</v>
          </cell>
          <cell r="F27">
            <v>679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12</v>
          </cell>
          <cell r="F28">
            <v>1164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0.8</v>
          </cell>
          <cell r="F29">
            <v>556.87699999999995</v>
          </cell>
        </row>
        <row r="30">
          <cell r="A30" t="str">
            <v xml:space="preserve"> 201  Ветчина Нежная ТМ Особый рецепт, (2,5кг), ПОКОМ</v>
          </cell>
          <cell r="D30">
            <v>12.5</v>
          </cell>
          <cell r="F30">
            <v>6239.8389999999999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1.6</v>
          </cell>
          <cell r="F31">
            <v>503.08199999999999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F32">
            <v>4.05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F33">
            <v>0.8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2.6</v>
          </cell>
          <cell r="F34">
            <v>700.63599999999997</v>
          </cell>
        </row>
        <row r="35">
          <cell r="A35" t="str">
            <v xml:space="preserve"> 230  Колбаса Молочная Особая ТМ Особый рецепт, п/а, ВЕС. ПОКОМ</v>
          </cell>
          <cell r="F35">
            <v>285.01400000000001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1.6</v>
          </cell>
          <cell r="F36">
            <v>362.67399999999998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1.6</v>
          </cell>
          <cell r="F37">
            <v>313.577</v>
          </cell>
        </row>
        <row r="38">
          <cell r="A38" t="str">
            <v xml:space="preserve"> 240  Колбаса Салями охотничья, ВЕС. ПОКОМ</v>
          </cell>
          <cell r="D38">
            <v>0.3</v>
          </cell>
          <cell r="F38">
            <v>43.466000000000001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4.2</v>
          </cell>
          <cell r="F39">
            <v>657.78399999999999</v>
          </cell>
        </row>
        <row r="40">
          <cell r="A40" t="str">
            <v xml:space="preserve"> 247  Сардельки Нежные, ВЕС.  ПОКОМ</v>
          </cell>
          <cell r="D40">
            <v>2.5979999999999999</v>
          </cell>
          <cell r="F40">
            <v>185.803</v>
          </cell>
        </row>
        <row r="41">
          <cell r="A41" t="str">
            <v xml:space="preserve"> 248  Сардельки Сочные ТМ Особый рецепт,   ПОКОМ</v>
          </cell>
          <cell r="D41">
            <v>1.3</v>
          </cell>
          <cell r="F41">
            <v>212.892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1.3</v>
          </cell>
          <cell r="F42">
            <v>1350.731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F43">
            <v>144.202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1.3</v>
          </cell>
          <cell r="F44">
            <v>271.13299999999998</v>
          </cell>
        </row>
        <row r="45">
          <cell r="A45" t="str">
            <v xml:space="preserve"> 263  Шпикачки Стародворские, ВЕС.  ПОКОМ</v>
          </cell>
          <cell r="F45">
            <v>148.80799999999999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8.5</v>
          </cell>
          <cell r="F46">
            <v>322.87599999999998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0.7</v>
          </cell>
          <cell r="F47">
            <v>274.05900000000003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13.3</v>
          </cell>
          <cell r="F48">
            <v>240.25800000000001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10</v>
          </cell>
          <cell r="F49">
            <v>1308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1276</v>
          </cell>
          <cell r="F50">
            <v>4718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3023</v>
          </cell>
          <cell r="F51">
            <v>7423</v>
          </cell>
        </row>
        <row r="52">
          <cell r="A52" t="str">
            <v xml:space="preserve"> 278  Сосиски Сочинки с сочным окороком, МГС 0.4кг,   ПОКОМ</v>
          </cell>
          <cell r="F52">
            <v>1</v>
          </cell>
        </row>
        <row r="53">
          <cell r="A53" t="str">
            <v xml:space="preserve"> 283  Сосиски Сочинки, ВЕС, ТМ Стародворье ПОКОМ</v>
          </cell>
          <cell r="F53">
            <v>803.24099999999999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8</v>
          </cell>
          <cell r="F54">
            <v>1080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15</v>
          </cell>
          <cell r="F55">
            <v>1749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2</v>
          </cell>
          <cell r="F56">
            <v>234.31200000000001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19</v>
          </cell>
          <cell r="F57">
            <v>2894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15</v>
          </cell>
          <cell r="F58">
            <v>4355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F59">
            <v>137.30500000000001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F60">
            <v>217.24299999999999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16</v>
          </cell>
          <cell r="F61">
            <v>1805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16</v>
          </cell>
          <cell r="F62">
            <v>2554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17</v>
          </cell>
          <cell r="F63">
            <v>1664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2.6</v>
          </cell>
          <cell r="F64">
            <v>503.55599999999998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6.54</v>
          </cell>
          <cell r="F65">
            <v>1008.227</v>
          </cell>
        </row>
        <row r="66">
          <cell r="A66" t="str">
            <v xml:space="preserve"> 316  Колбаса Нежная ТМ Зареченские ВЕС  ПОКОМ</v>
          </cell>
          <cell r="D66">
            <v>29.9</v>
          </cell>
          <cell r="F66">
            <v>188.9</v>
          </cell>
        </row>
        <row r="67">
          <cell r="A67" t="str">
            <v xml:space="preserve"> 317 Колбаса Сервелат Рижский ТМ Зареченские, ВЕС  ПОКОМ</v>
          </cell>
          <cell r="D67">
            <v>14.18</v>
          </cell>
          <cell r="F67">
            <v>88.025000000000006</v>
          </cell>
        </row>
        <row r="68">
          <cell r="A68" t="str">
            <v xml:space="preserve"> 318  Сосиски Датские ТМ Зареченские, ВЕС  ПОКОМ</v>
          </cell>
          <cell r="D68">
            <v>48.1</v>
          </cell>
          <cell r="F68">
            <v>3132.7539999999999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1572</v>
          </cell>
          <cell r="F69">
            <v>5740</v>
          </cell>
        </row>
        <row r="70">
          <cell r="A70" t="str">
            <v xml:space="preserve"> 320  Ветчина Нежная ТМ Зареченские,большой батон, ВЕС ПОКОМ</v>
          </cell>
          <cell r="D70">
            <v>1.4</v>
          </cell>
          <cell r="F70">
            <v>76.007000000000005</v>
          </cell>
        </row>
        <row r="71">
          <cell r="A71" t="str">
            <v xml:space="preserve"> 321  Колбаса Сервелат Пражский ТМ Зареченские, ВЕС ПОКОМ</v>
          </cell>
          <cell r="D71">
            <v>17.079999999999998</v>
          </cell>
          <cell r="F71">
            <v>101.693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1214</v>
          </cell>
          <cell r="F72">
            <v>5555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6</v>
          </cell>
          <cell r="F73">
            <v>1810</v>
          </cell>
        </row>
        <row r="74">
          <cell r="A74" t="str">
            <v xml:space="preserve"> 328  Сардельки Сочинки Стародворье ТМ  0,4 кг ПОКОМ</v>
          </cell>
          <cell r="D74">
            <v>6</v>
          </cell>
          <cell r="F74">
            <v>802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7</v>
          </cell>
          <cell r="F75">
            <v>668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7.8079999999999998</v>
          </cell>
          <cell r="F76">
            <v>818.86699999999996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5</v>
          </cell>
          <cell r="F77">
            <v>619</v>
          </cell>
        </row>
        <row r="78">
          <cell r="A78" t="str">
            <v xml:space="preserve"> 335  Колбаса Сливушка ТМ Вязанка. ВЕС.  ПОКОМ </v>
          </cell>
          <cell r="D78">
            <v>2.6</v>
          </cell>
          <cell r="F78">
            <v>264.37200000000001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1471</v>
          </cell>
          <cell r="F79">
            <v>5110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17</v>
          </cell>
          <cell r="F80">
            <v>3343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3.6</v>
          </cell>
          <cell r="F81">
            <v>540.30700000000002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2</v>
          </cell>
          <cell r="F82">
            <v>400.93299999999999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3.8</v>
          </cell>
          <cell r="F83">
            <v>911.529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2.81</v>
          </cell>
          <cell r="F84">
            <v>503.524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F85">
            <v>176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1</v>
          </cell>
          <cell r="F86">
            <v>348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4</v>
          </cell>
          <cell r="F87">
            <v>478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2.6</v>
          </cell>
          <cell r="F88">
            <v>279.76799999999997</v>
          </cell>
        </row>
        <row r="89">
          <cell r="A89" t="str">
            <v xml:space="preserve"> 367 Колбаса Балыкбургская с мраморным балыком и кориандра. 0,03кг нарезка ТМ Баварушка  ПОКОМ</v>
          </cell>
          <cell r="F89">
            <v>5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6</v>
          </cell>
          <cell r="F90">
            <v>857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6</v>
          </cell>
          <cell r="F91">
            <v>1463</v>
          </cell>
        </row>
        <row r="92">
          <cell r="A92" t="str">
            <v xml:space="preserve"> 381 Колбаса Филейбургская с ароматными пряностями 0,03 кг с/в ТМ Баварушка  ПОКОМ</v>
          </cell>
          <cell r="F92">
            <v>2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7</v>
          </cell>
          <cell r="F93">
            <v>1796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8</v>
          </cell>
          <cell r="F94">
            <v>925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6</v>
          </cell>
          <cell r="F95">
            <v>1098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4</v>
          </cell>
          <cell r="F96">
            <v>619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F97">
            <v>438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1183</v>
          </cell>
          <cell r="F98">
            <v>5455</v>
          </cell>
        </row>
        <row r="99">
          <cell r="A99" t="str">
            <v xml:space="preserve"> 411  Колбаса Муромская ТМ Зареченские в оболочке полиамид ВЕС ПОКОМ</v>
          </cell>
          <cell r="D99">
            <v>3.9</v>
          </cell>
          <cell r="F99">
            <v>79.403000000000006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2445</v>
          </cell>
          <cell r="F100">
            <v>10106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F101">
            <v>63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F102">
            <v>150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9</v>
          </cell>
          <cell r="F103">
            <v>756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5</v>
          </cell>
          <cell r="F104">
            <v>531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9</v>
          </cell>
          <cell r="F105">
            <v>916</v>
          </cell>
        </row>
        <row r="106">
          <cell r="A106" t="str">
            <v xml:space="preserve"> 421  Сосиски Царедворские 0,33 кг ТМ Стародворье  ПОКОМ</v>
          </cell>
          <cell r="F106">
            <v>96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3</v>
          </cell>
          <cell r="F107">
            <v>342</v>
          </cell>
        </row>
        <row r="108">
          <cell r="A108" t="str">
            <v xml:space="preserve"> 423  Колбаса Сервелат Рижский ТМ Зареченские ТС Зареченские продукты, 0,28 кг срез ПОКОМ</v>
          </cell>
          <cell r="D108">
            <v>27</v>
          </cell>
          <cell r="F108">
            <v>162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F109">
            <v>60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F110">
            <v>558.25699999999995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F111">
            <v>23</v>
          </cell>
        </row>
        <row r="112">
          <cell r="A112" t="str">
            <v xml:space="preserve"> 429  Колбаса Нежная со шпиком.ТС Зареченские продукты в оболочке полиамид ВЕС ПОКОМ</v>
          </cell>
          <cell r="D112">
            <v>10.4</v>
          </cell>
          <cell r="F112">
            <v>67.301000000000002</v>
          </cell>
        </row>
        <row r="113">
          <cell r="A113" t="str">
            <v xml:space="preserve"> 430  Колбаса Стародворская с окороком 0,4 кг. ТМ Стародворье в оболочке полиамид  ПОКОМ</v>
          </cell>
          <cell r="D113">
            <v>7</v>
          </cell>
          <cell r="F113">
            <v>827</v>
          </cell>
        </row>
        <row r="114">
          <cell r="A114" t="str">
            <v xml:space="preserve"> 431  Колбаса Стародворская с окороком в оболочке полиамид ТМ Стародворье ВЕС ПОКОМ</v>
          </cell>
          <cell r="D114">
            <v>2.9</v>
          </cell>
          <cell r="F114">
            <v>381.78</v>
          </cell>
        </row>
        <row r="115">
          <cell r="A115" t="str">
            <v xml:space="preserve"> 435  Колбаса Молочная Стародворская  с молоком в оболочке полиамид 0,4 кг.ТМ Стародворье ПОКОМ</v>
          </cell>
          <cell r="D115">
            <v>3</v>
          </cell>
          <cell r="F115">
            <v>584</v>
          </cell>
        </row>
        <row r="116">
          <cell r="A116" t="str">
            <v xml:space="preserve"> 436  Колбаса Молочная стародворская с молоком, ВЕС, ТМ Стародворье  ПОКОМ</v>
          </cell>
          <cell r="F116">
            <v>264.62799999999999</v>
          </cell>
        </row>
        <row r="117">
          <cell r="A117" t="str">
            <v xml:space="preserve"> 438  Колбаса Филедворская 0,4 кг. ТМ Стародворье  ПОКОМ</v>
          </cell>
          <cell r="D117">
            <v>2</v>
          </cell>
          <cell r="F117">
            <v>201</v>
          </cell>
        </row>
        <row r="118">
          <cell r="A118" t="str">
            <v xml:space="preserve"> 445  Колбаса Краковюрст ТМ Баварушка рубленая в оболочке черева в в.у 0,2 кг ПОКОМ</v>
          </cell>
          <cell r="D118">
            <v>2</v>
          </cell>
          <cell r="F118">
            <v>169</v>
          </cell>
        </row>
        <row r="119">
          <cell r="A119" t="str">
            <v xml:space="preserve"> 446  Колбаса Краковюрст ТМ Баварушка с душистым чесноком в оболочке черева в в.у 0,2 кг. ПОКОМ</v>
          </cell>
          <cell r="F119">
            <v>185</v>
          </cell>
        </row>
        <row r="120">
          <cell r="A120" t="str">
            <v xml:space="preserve"> 447  Колбаски Краковюрст ТМ Баварушка с изысканными пряностями в оболочке NDX в в.у 0,2 кг. ПОКОМ </v>
          </cell>
          <cell r="D120">
            <v>7</v>
          </cell>
          <cell r="F120">
            <v>462</v>
          </cell>
        </row>
        <row r="121">
          <cell r="A121" t="str">
            <v xml:space="preserve"> 448  Сосиски Сливушки по-венски ТМ Вязанка. 0,3 кг ПОКОМ</v>
          </cell>
          <cell r="F121">
            <v>340</v>
          </cell>
        </row>
        <row r="122">
          <cell r="A122" t="str">
            <v xml:space="preserve"> 449  Колбаса Дугушка Стародворская ВЕС ТС Дугушка ПОКОМ</v>
          </cell>
          <cell r="D122">
            <v>0.8</v>
          </cell>
          <cell r="F122">
            <v>503.69200000000001</v>
          </cell>
        </row>
        <row r="123">
          <cell r="A123" t="str">
            <v xml:space="preserve"> 452  Колбаса Со шпиком ВЕС большой батон ТМ Особый рецепт  ПОКОМ</v>
          </cell>
          <cell r="D123">
            <v>5</v>
          </cell>
          <cell r="F123">
            <v>3711.9569999999999</v>
          </cell>
        </row>
        <row r="124">
          <cell r="A124" t="str">
            <v xml:space="preserve"> 456  Колбаса Филейная ТМ Особый рецепт ВЕС большой батон  ПОКОМ</v>
          </cell>
          <cell r="D124">
            <v>22.05</v>
          </cell>
          <cell r="F124">
            <v>7049.8940000000002</v>
          </cell>
        </row>
        <row r="125">
          <cell r="A125" t="str">
            <v xml:space="preserve"> 457  Колбаса Молочная ТМ Особый рецепт ВЕС большой батон  ПОКОМ</v>
          </cell>
          <cell r="D125">
            <v>27.5</v>
          </cell>
          <cell r="F125">
            <v>4714.63</v>
          </cell>
        </row>
        <row r="126">
          <cell r="A126" t="str">
            <v xml:space="preserve"> 459  Колбаса Докторская Филейная 0,5кг ТМ Особый рецепт  ПОКОМ</v>
          </cell>
          <cell r="F126">
            <v>2</v>
          </cell>
        </row>
        <row r="127">
          <cell r="A127" t="str">
            <v xml:space="preserve"> 465  Колбаса Филейная оригинальная ВЕС 0,8кг ТМ Особый рецепт в оболочке полиамид  ПОКОМ</v>
          </cell>
          <cell r="F127">
            <v>325.69900000000001</v>
          </cell>
        </row>
        <row r="128">
          <cell r="A128" t="str">
            <v xml:space="preserve"> 467  Колбаса Филейная 0,5кг ТМ Особый рецепт  ПОКОМ</v>
          </cell>
          <cell r="F128">
            <v>193</v>
          </cell>
        </row>
        <row r="129">
          <cell r="A129" t="str">
            <v xml:space="preserve"> 472  Колбаса Молочная ВЕС ТМ Зареченские  ПОКОМ</v>
          </cell>
          <cell r="D129">
            <v>5.2</v>
          </cell>
          <cell r="F129">
            <v>93.206000000000003</v>
          </cell>
        </row>
        <row r="130">
          <cell r="A130" t="str">
            <v xml:space="preserve"> 473  Ветчина Рубленая ВЕС ТМ Зареченские  ПОКОМ</v>
          </cell>
          <cell r="D130">
            <v>11.7</v>
          </cell>
          <cell r="F130">
            <v>72.653999999999996</v>
          </cell>
        </row>
        <row r="131">
          <cell r="A131" t="str">
            <v xml:space="preserve"> 474  Колбаса Молочная 0,4кг ТМ Зареченские  ПОКОМ</v>
          </cell>
          <cell r="D131">
            <v>24</v>
          </cell>
          <cell r="F131">
            <v>177</v>
          </cell>
        </row>
        <row r="132">
          <cell r="A132" t="str">
            <v xml:space="preserve"> 475  Колбаса Нежная 0,4кг ТМ Зареченские  ПОКОМ</v>
          </cell>
          <cell r="D132">
            <v>20</v>
          </cell>
          <cell r="F132">
            <v>169</v>
          </cell>
        </row>
        <row r="133">
          <cell r="A133" t="str">
            <v xml:space="preserve"> 476  Колбаса Нежная со шпиком 0,4кг ТМ Зареченские  ПОКОМ</v>
          </cell>
          <cell r="D133">
            <v>15</v>
          </cell>
          <cell r="F133">
            <v>113</v>
          </cell>
        </row>
        <row r="134">
          <cell r="A134" t="str">
            <v xml:space="preserve"> 477  Ветчина Рубленая 0,4кг ТМ Зареченские  ПОКОМ</v>
          </cell>
          <cell r="D134">
            <v>19</v>
          </cell>
          <cell r="F134">
            <v>125</v>
          </cell>
        </row>
        <row r="135">
          <cell r="A135" t="str">
            <v xml:space="preserve"> 478  Сардельки Зареченские ВЕС ТМ Зареченские  ПОКОМ</v>
          </cell>
          <cell r="D135">
            <v>13</v>
          </cell>
          <cell r="F135">
            <v>41.6</v>
          </cell>
        </row>
        <row r="136">
          <cell r="A136" t="str">
            <v xml:space="preserve"> 479  Шпикачки Зареченские ВЕС ТМ Зареченские  ПОКОМ</v>
          </cell>
          <cell r="D136">
            <v>9.1</v>
          </cell>
          <cell r="F136">
            <v>117.857</v>
          </cell>
        </row>
        <row r="137">
          <cell r="A137" t="str">
            <v xml:space="preserve"> 481  Колбаса Филейная оригинальная ВЕС 1,87кг ТМ Особый рецепт большой батон  ПОКОМ</v>
          </cell>
          <cell r="F137">
            <v>5.4020000000000001</v>
          </cell>
        </row>
        <row r="138">
          <cell r="A138" t="str">
            <v xml:space="preserve"> 486  Колбаски Бюргерсы с сыром 0,27кг ТМ Баварушка  ПОКОМ</v>
          </cell>
          <cell r="F138">
            <v>43</v>
          </cell>
        </row>
        <row r="139">
          <cell r="A139" t="str">
            <v>3215 ВЕТЧ.МЯСНАЯ Папа может п/о 0.4кг 8шт.    ОСТАНКИНО</v>
          </cell>
          <cell r="D139">
            <v>425</v>
          </cell>
          <cell r="F139">
            <v>425</v>
          </cell>
        </row>
        <row r="140">
          <cell r="A140" t="str">
            <v>3812 СОЧНЫЕ сос п/о мгс 2*2  ОСТАНКИНО</v>
          </cell>
          <cell r="D140">
            <v>2286.1</v>
          </cell>
          <cell r="F140">
            <v>2286.1</v>
          </cell>
        </row>
        <row r="141">
          <cell r="A141" t="str">
            <v>4063 МЯСНАЯ Папа может вар п/о_Л   ОСТАНКИНО</v>
          </cell>
          <cell r="D141">
            <v>2357.65</v>
          </cell>
          <cell r="F141">
            <v>2357.65</v>
          </cell>
        </row>
        <row r="142">
          <cell r="A142" t="str">
            <v>4117 ЭКСТРА Папа может с/к в/у_Л   ОСТАНКИНО</v>
          </cell>
          <cell r="D142">
            <v>83.2</v>
          </cell>
          <cell r="F142">
            <v>83.2</v>
          </cell>
        </row>
        <row r="143">
          <cell r="A143" t="str">
            <v>4574 Колбаса вар Мясная со шпиком 1кг Папа может п/о (код покуп. 24784) Останкино</v>
          </cell>
          <cell r="D143">
            <v>170.15</v>
          </cell>
          <cell r="F143">
            <v>170.15</v>
          </cell>
        </row>
        <row r="144">
          <cell r="A144" t="str">
            <v>4813 ФИЛЕЙНАЯ Папа может вар п/о_Л   ОСТАНКИНО</v>
          </cell>
          <cell r="D144">
            <v>673.15</v>
          </cell>
          <cell r="F144">
            <v>673.15</v>
          </cell>
        </row>
        <row r="145">
          <cell r="A145" t="str">
            <v>4993 САЛЯМИ ИТАЛЬЯНСКАЯ с/к в/у 1/250*8_120c ОСТАНКИНО</v>
          </cell>
          <cell r="D145">
            <v>599</v>
          </cell>
          <cell r="F145">
            <v>599</v>
          </cell>
        </row>
        <row r="146">
          <cell r="A146" t="str">
            <v>5246 ДОКТОРСКАЯ ПРЕМИУМ вар б/о мгс_30с ОСТАНКИНО</v>
          </cell>
          <cell r="D146">
            <v>108.9</v>
          </cell>
          <cell r="F146">
            <v>108.9</v>
          </cell>
        </row>
        <row r="147">
          <cell r="A147" t="str">
            <v>5341 СЕРВЕЛАТ ОХОТНИЧИЙ в/к в/у  ОСТАНКИНО</v>
          </cell>
          <cell r="D147">
            <v>578.16</v>
          </cell>
          <cell r="F147">
            <v>578.16</v>
          </cell>
        </row>
        <row r="148">
          <cell r="A148" t="str">
            <v>5483 ЭКСТРА Папа может с/к в/у 1/250 8шт.   ОСТАНКИНО</v>
          </cell>
          <cell r="D148">
            <v>1290</v>
          </cell>
          <cell r="F148">
            <v>1290</v>
          </cell>
        </row>
        <row r="149">
          <cell r="A149" t="str">
            <v>5544 Сервелат Финский в/к в/у_45с НОВАЯ ОСТАНКИНО</v>
          </cell>
          <cell r="D149">
            <v>1353.6</v>
          </cell>
          <cell r="F149">
            <v>1353.6</v>
          </cell>
        </row>
        <row r="150">
          <cell r="A150" t="str">
            <v>5682 САЛЯМИ МЕЛКОЗЕРНЕНАЯ с/к в/у 1/120_60с   ОСТАНКИНО</v>
          </cell>
          <cell r="D150">
            <v>4301</v>
          </cell>
          <cell r="F150">
            <v>4301</v>
          </cell>
        </row>
        <row r="151">
          <cell r="A151" t="str">
            <v>5698 СЫТНЫЕ Папа может сар б/о мгс 1*3_Маяк  ОСТАНКИНО</v>
          </cell>
          <cell r="D151">
            <v>357.6</v>
          </cell>
          <cell r="F151">
            <v>357.6</v>
          </cell>
        </row>
        <row r="152">
          <cell r="A152" t="str">
            <v>5706 АРОМАТНАЯ Папа может с/к в/у 1/250 8шт.  ОСТАНКИНО</v>
          </cell>
          <cell r="D152">
            <v>1384</v>
          </cell>
          <cell r="F152">
            <v>1384</v>
          </cell>
        </row>
        <row r="153">
          <cell r="A153" t="str">
            <v>5708 ПОСОЛЬСКАЯ Папа может с/к в/у ОСТАНКИНО</v>
          </cell>
          <cell r="D153">
            <v>81.7</v>
          </cell>
          <cell r="F153">
            <v>81.7</v>
          </cell>
        </row>
        <row r="154">
          <cell r="A154" t="str">
            <v>5820 СЛИВОЧНЫЕ Папа может сос п/о мгс 2*2_45с   ОСТАНКИНО</v>
          </cell>
          <cell r="D154">
            <v>220.2</v>
          </cell>
          <cell r="F154">
            <v>220.2</v>
          </cell>
        </row>
        <row r="155">
          <cell r="A155" t="str">
            <v>5851 ЭКСТРА Папа может вар п/о   ОСТАНКИНО</v>
          </cell>
          <cell r="D155">
            <v>411.8</v>
          </cell>
          <cell r="F155">
            <v>411.8</v>
          </cell>
        </row>
        <row r="156">
          <cell r="A156" t="str">
            <v>5931 ОХОТНИЧЬЯ Папа может с/к в/у 1/220 8шт.   ОСТАНКИНО</v>
          </cell>
          <cell r="D156">
            <v>1312</v>
          </cell>
          <cell r="F156">
            <v>1312</v>
          </cell>
        </row>
        <row r="157">
          <cell r="A157" t="str">
            <v>5992 ВРЕМЯ ОКРОШКИ Папа может вар п/о 0.4кг   ОСТАНКИНО</v>
          </cell>
          <cell r="D157">
            <v>1178</v>
          </cell>
          <cell r="F157">
            <v>1178</v>
          </cell>
        </row>
        <row r="158">
          <cell r="A158" t="str">
            <v>6004 РАГУ СВИНОЕ 1кг 8шт.зам_120с ОСТАНКИНО</v>
          </cell>
          <cell r="D158">
            <v>67</v>
          </cell>
          <cell r="F158">
            <v>67</v>
          </cell>
        </row>
        <row r="159">
          <cell r="A159" t="str">
            <v>6069 ФИЛЕЙНЫЕ Папа может сос ц/о мгс 0.33кг  ОСТАНКИНО</v>
          </cell>
          <cell r="D159">
            <v>7</v>
          </cell>
          <cell r="F159">
            <v>7</v>
          </cell>
        </row>
        <row r="160">
          <cell r="A160" t="str">
            <v>6113 СОЧНЫЕ сос п/о мгс 1*6_Ашан  ОСТАНКИНО</v>
          </cell>
          <cell r="D160">
            <v>3050.5</v>
          </cell>
          <cell r="F160">
            <v>3050.5</v>
          </cell>
        </row>
        <row r="161">
          <cell r="A161" t="str">
            <v>6206 СВИНИНА ПО-ДОМАШНЕМУ к/в мл/к в/у 0.3кг  ОСТАНКИНО</v>
          </cell>
          <cell r="D161">
            <v>762</v>
          </cell>
          <cell r="F161">
            <v>762</v>
          </cell>
        </row>
        <row r="162">
          <cell r="A162" t="str">
            <v>6228 МЯСНОЕ АССОРТИ к/з с/н мгс 1/90 10шт.  ОСТАНКИНО</v>
          </cell>
          <cell r="D162">
            <v>811</v>
          </cell>
          <cell r="F162">
            <v>811</v>
          </cell>
        </row>
        <row r="163">
          <cell r="A163" t="str">
            <v>6247 ДОМАШНЯЯ Папа может вар п/о 0,4кг 8шт.  ОСТАНКИНО</v>
          </cell>
          <cell r="D163">
            <v>337</v>
          </cell>
          <cell r="F163">
            <v>337</v>
          </cell>
        </row>
        <row r="164">
          <cell r="A164" t="str">
            <v>6268 ГОВЯЖЬЯ Папа может вар п/о 0,4кг 8 шт.  ОСТАНКИНО</v>
          </cell>
          <cell r="D164">
            <v>525</v>
          </cell>
          <cell r="F164">
            <v>525</v>
          </cell>
        </row>
        <row r="165">
          <cell r="A165" t="str">
            <v>6303 МЯСНЫЕ Папа может сос п/о мгс 1.5*3  ОСТАНКИНО</v>
          </cell>
          <cell r="D165">
            <v>633.65</v>
          </cell>
          <cell r="F165">
            <v>633.65</v>
          </cell>
        </row>
        <row r="166">
          <cell r="A166" t="str">
            <v>6325 ДОКТОРСКАЯ ПРЕМИУМ вар п/о 0.4кг 8шт.  ОСТАНКИНО</v>
          </cell>
          <cell r="D166">
            <v>1117</v>
          </cell>
          <cell r="F166">
            <v>1117</v>
          </cell>
        </row>
        <row r="167">
          <cell r="A167" t="str">
            <v>6333 МЯСНАЯ Папа может вар п/о 0.4кг 8шт.  ОСТАНКИНО</v>
          </cell>
          <cell r="D167">
            <v>7516</v>
          </cell>
          <cell r="F167">
            <v>7516</v>
          </cell>
        </row>
        <row r="168">
          <cell r="A168" t="str">
            <v>6340 ДОМАШНИЙ РЕЦЕПТ Коровино 0.5кг 8шт.  ОСТАНКИНО</v>
          </cell>
          <cell r="D168">
            <v>1373</v>
          </cell>
          <cell r="F168">
            <v>1373</v>
          </cell>
        </row>
        <row r="169">
          <cell r="A169" t="str">
            <v>6341 ДОМАШНИЙ РЕЦЕПТ СО ШПИКОМ Коровино 0.5кг  ОСТАНКИНО</v>
          </cell>
          <cell r="D169">
            <v>77</v>
          </cell>
          <cell r="F169">
            <v>77</v>
          </cell>
        </row>
        <row r="170">
          <cell r="A170" t="str">
            <v>6353 ЭКСТРА Папа может вар п/о 0.4кг 8шт.  ОСТАНКИНО</v>
          </cell>
          <cell r="D170">
            <v>2672</v>
          </cell>
          <cell r="F170">
            <v>2672</v>
          </cell>
        </row>
        <row r="171">
          <cell r="A171" t="str">
            <v>6392 ФИЛЕЙНАЯ Папа может вар п/о 0.4кг. ОСТАНКИНО</v>
          </cell>
          <cell r="D171">
            <v>5763</v>
          </cell>
          <cell r="F171">
            <v>5763</v>
          </cell>
        </row>
        <row r="172">
          <cell r="A172" t="str">
            <v>6426 КЛАССИЧЕСКАЯ ПМ вар п/о 0.3кг 8шт.  ОСТАНКИНО</v>
          </cell>
          <cell r="D172">
            <v>1751</v>
          </cell>
          <cell r="F172">
            <v>1751</v>
          </cell>
        </row>
        <row r="173">
          <cell r="A173" t="str">
            <v>6453 ЭКСТРА Папа может с/к с/н в/у 1/100 14шт.   ОСТАНКИНО</v>
          </cell>
          <cell r="D173">
            <v>3673</v>
          </cell>
          <cell r="F173">
            <v>3673</v>
          </cell>
        </row>
        <row r="174">
          <cell r="A174" t="str">
            <v>6454 АРОМАТНАЯ с/к с/н в/у 1/100 14шт.  ОСТАНКИНО</v>
          </cell>
          <cell r="D174">
            <v>3010</v>
          </cell>
          <cell r="F174">
            <v>3010</v>
          </cell>
        </row>
        <row r="175">
          <cell r="A175" t="str">
            <v>6470 ВЕТЧ.МРАМОРНАЯ в/у_45с  ОСТАНКИНО</v>
          </cell>
          <cell r="D175">
            <v>8.8000000000000007</v>
          </cell>
          <cell r="F175">
            <v>8.8000000000000007</v>
          </cell>
        </row>
        <row r="176">
          <cell r="A176" t="str">
            <v>6527 ШПИКАЧКИ СОЧНЫЕ ПМ сар б/о мгс 1*3 45с ОСТАНКИНО</v>
          </cell>
          <cell r="D176">
            <v>575.20000000000005</v>
          </cell>
          <cell r="F176">
            <v>575.20000000000005</v>
          </cell>
        </row>
        <row r="177">
          <cell r="A177" t="str">
            <v>6528 ШПИКАЧКИ СОЧНЫЕ ПМ сар б/о мгс 0.4кг 45с  ОСТАНКИНО</v>
          </cell>
          <cell r="D177">
            <v>172</v>
          </cell>
          <cell r="F177">
            <v>172</v>
          </cell>
        </row>
        <row r="178">
          <cell r="A178" t="str">
            <v>6586 МРАМОРНАЯ И БАЛЫКОВАЯ в/к с/н мгс 1/90 ОСТАНКИНО</v>
          </cell>
          <cell r="D178">
            <v>433</v>
          </cell>
          <cell r="F178">
            <v>433</v>
          </cell>
        </row>
        <row r="179">
          <cell r="A179" t="str">
            <v>6602 БАВАРСКИЕ ПМ сос ц/о мгс 0,35кг 8шт.  ОСТАНКИНО</v>
          </cell>
          <cell r="D179">
            <v>295</v>
          </cell>
          <cell r="F179">
            <v>295</v>
          </cell>
        </row>
        <row r="180">
          <cell r="A180" t="str">
            <v>6661 СОЧНЫЙ ГРИЛЬ ПМ сос п/о мгс 1.5*4_Маяк  ОСТАНКИНО</v>
          </cell>
          <cell r="D180">
            <v>68</v>
          </cell>
          <cell r="F180">
            <v>68</v>
          </cell>
        </row>
        <row r="181">
          <cell r="A181" t="str">
            <v>6666 БОЯНСКАЯ Папа может п/к в/у 0,28кг 8 шт. ОСТАНКИНО</v>
          </cell>
          <cell r="D181">
            <v>1852</v>
          </cell>
          <cell r="F181">
            <v>1852</v>
          </cell>
        </row>
        <row r="182">
          <cell r="A182" t="str">
            <v>6683 СЕРВЕЛАТ ЗЕРНИСТЫЙ ПМ в/к в/у 0,35кг  ОСТАНКИНО</v>
          </cell>
          <cell r="D182">
            <v>4913</v>
          </cell>
          <cell r="F182">
            <v>4913</v>
          </cell>
        </row>
        <row r="183">
          <cell r="A183" t="str">
            <v>6684 СЕРВЕЛАТ КАРЕЛЬСКИЙ ПМ в/к в/у 0.28кг  ОСТАНКИНО</v>
          </cell>
          <cell r="D183">
            <v>3598</v>
          </cell>
          <cell r="F183">
            <v>3598</v>
          </cell>
        </row>
        <row r="184">
          <cell r="A184" t="str">
            <v>6689 СЕРВЕЛАТ ОХОТНИЧИЙ ПМ в/к в/у 0,35кг 8шт  ОСТАНКИНО</v>
          </cell>
          <cell r="D184">
            <v>5852</v>
          </cell>
          <cell r="F184">
            <v>5852</v>
          </cell>
        </row>
        <row r="185">
          <cell r="A185" t="str">
            <v>6697 СЕРВЕЛАТ ФИНСКИЙ ПМ в/к в/у 0,35кг 8шт.  ОСТАНКИНО</v>
          </cell>
          <cell r="D185">
            <v>8108</v>
          </cell>
          <cell r="F185">
            <v>8108</v>
          </cell>
        </row>
        <row r="186">
          <cell r="A186" t="str">
            <v>6713 СОЧНЫЙ ГРИЛЬ ПМ сос п/о мгс 0.41кг 8шт.  ОСТАНКИНО</v>
          </cell>
          <cell r="D186">
            <v>2327</v>
          </cell>
          <cell r="F186">
            <v>2327</v>
          </cell>
        </row>
        <row r="187">
          <cell r="A187" t="str">
            <v>6722 СОЧНЫЕ ПМ сос п/о мгс 0,41кг 10шт.  ОСТАНКИНО</v>
          </cell>
          <cell r="D187">
            <v>9381</v>
          </cell>
          <cell r="F187">
            <v>9381</v>
          </cell>
        </row>
        <row r="188">
          <cell r="A188" t="str">
            <v>6726 СЛИВОЧНЫЕ ПМ сос п/о мгс 0.41кг 10шт.  ОСТАНКИНО</v>
          </cell>
          <cell r="D188">
            <v>4653</v>
          </cell>
          <cell r="F188">
            <v>4653</v>
          </cell>
        </row>
        <row r="189">
          <cell r="A189" t="str">
            <v>6747 РУССКАЯ ПРЕМИУМ ПМ вар ф/о в/у  ОСТАНКИНО</v>
          </cell>
          <cell r="D189">
            <v>70.5</v>
          </cell>
          <cell r="F189">
            <v>70.5</v>
          </cell>
        </row>
        <row r="190">
          <cell r="A190" t="str">
            <v>6759 МОЛОЧНЫЕ ГОСТ сос ц/о мгс 0.4кг 7шт.  ОСТАНКИНО</v>
          </cell>
          <cell r="D190">
            <v>149</v>
          </cell>
          <cell r="F190">
            <v>149</v>
          </cell>
        </row>
        <row r="191">
          <cell r="A191" t="str">
            <v>6761 МОЛОЧНЫЕ ГОСТ сос ц/о мгс 1*4  ОСТАНКИНО</v>
          </cell>
          <cell r="D191">
            <v>49.5</v>
          </cell>
          <cell r="F191">
            <v>49.5</v>
          </cell>
        </row>
        <row r="192">
          <cell r="A192" t="str">
            <v>6762 СЛИВОЧНЫЕ сос ц/о мгс 0.41кг 8шт.  ОСТАНКИНО</v>
          </cell>
          <cell r="D192">
            <v>299</v>
          </cell>
          <cell r="F192">
            <v>299</v>
          </cell>
        </row>
        <row r="193">
          <cell r="A193" t="str">
            <v>6764 СЛИВОЧНЫЕ сос ц/о мгс 1*4  ОСТАНКИНО</v>
          </cell>
          <cell r="D193">
            <v>34</v>
          </cell>
          <cell r="F193">
            <v>34</v>
          </cell>
        </row>
        <row r="194">
          <cell r="A194" t="str">
            <v>6765 РУБЛЕНЫЕ сос ц/о мгс 0.36кг 6шт.  ОСТАНКИНО</v>
          </cell>
          <cell r="D194">
            <v>1229</v>
          </cell>
          <cell r="F194">
            <v>1229</v>
          </cell>
        </row>
        <row r="195">
          <cell r="A195" t="str">
            <v>6767 РУБЛЕНЫЕ сос ц/о мгс 1*4  ОСТАНКИНО</v>
          </cell>
          <cell r="D195">
            <v>87.2</v>
          </cell>
          <cell r="F195">
            <v>87.2</v>
          </cell>
        </row>
        <row r="196">
          <cell r="A196" t="str">
            <v>6768 С СЫРОМ сос ц/о мгс 0.41кг 6шт.  ОСТАНКИНО</v>
          </cell>
          <cell r="D196">
            <v>220</v>
          </cell>
          <cell r="F196">
            <v>220</v>
          </cell>
        </row>
        <row r="197">
          <cell r="A197" t="str">
            <v>6770 ИСПАНСКИЕ сос ц/о мгс 0.41кг 6шт.  ОСТАНКИНО</v>
          </cell>
          <cell r="D197">
            <v>211</v>
          </cell>
          <cell r="F197">
            <v>211</v>
          </cell>
        </row>
        <row r="198">
          <cell r="A198" t="str">
            <v>6773 САЛЯМИ Папа может п/к в/у 0,28кг 8шт.  ОСТАНКИНО</v>
          </cell>
          <cell r="D198">
            <v>787</v>
          </cell>
          <cell r="F198">
            <v>787</v>
          </cell>
        </row>
        <row r="199">
          <cell r="A199" t="str">
            <v>6777 МЯСНЫЕ С ГОВЯДИНОЙ ПМ сос п/о мгс 0.4кг  ОСТАНКИНО</v>
          </cell>
          <cell r="D199">
            <v>1994</v>
          </cell>
          <cell r="F199">
            <v>1994</v>
          </cell>
        </row>
        <row r="200">
          <cell r="A200" t="str">
            <v>6785 ВЕНСКАЯ САЛЯМИ п/к в/у 0.33кг 8шт.  ОСТАНКИНО</v>
          </cell>
          <cell r="D200">
            <v>713</v>
          </cell>
          <cell r="F200">
            <v>713</v>
          </cell>
        </row>
        <row r="201">
          <cell r="A201" t="str">
            <v>6786 ВЕНСКАЯ САЛЯМИ п/к в/у  ОСТАНКИНО</v>
          </cell>
          <cell r="D201">
            <v>4.26</v>
          </cell>
          <cell r="F201">
            <v>4.26</v>
          </cell>
        </row>
        <row r="202">
          <cell r="A202" t="str">
            <v>6787 СЕРВЕЛАТ КРЕМЛЕВСКИЙ в/к в/у 0,33кг 8шт.  ОСТАНКИНО</v>
          </cell>
          <cell r="D202">
            <v>372</v>
          </cell>
          <cell r="F202">
            <v>372</v>
          </cell>
        </row>
        <row r="203">
          <cell r="A203" t="str">
            <v>6788 СЕРВЕЛАТ КРЕМЛЕВСКИЙ в/к в/у  ОСТАНКИНО</v>
          </cell>
          <cell r="D203">
            <v>3.3</v>
          </cell>
          <cell r="F203">
            <v>3.3</v>
          </cell>
        </row>
        <row r="204">
          <cell r="A204" t="str">
            <v>6790 СЕРВЕЛАТ ЕВРОПЕЙСКИЙ в/к в/у  ОСТАНКИНО</v>
          </cell>
          <cell r="D204">
            <v>1</v>
          </cell>
          <cell r="F204">
            <v>1</v>
          </cell>
        </row>
        <row r="205">
          <cell r="A205" t="str">
            <v>6791 СЕРВЕЛАТ ПРЕМИУМ в/к в/у 0,33кг 8шт.  ОСТАНКИНО</v>
          </cell>
          <cell r="D205">
            <v>25</v>
          </cell>
          <cell r="F205">
            <v>25</v>
          </cell>
        </row>
        <row r="206">
          <cell r="A206" t="str">
            <v>6793 БАЛЫКОВАЯ в/к в/у 0,33кг 8шт.  ОСТАНКИНО</v>
          </cell>
          <cell r="D206">
            <v>1112</v>
          </cell>
          <cell r="F206">
            <v>1112</v>
          </cell>
        </row>
        <row r="207">
          <cell r="A207" t="str">
            <v>6794 БАЛЫКОВАЯ в/к в/у  ОСТАНКИНО</v>
          </cell>
          <cell r="D207">
            <v>36.4</v>
          </cell>
          <cell r="F207">
            <v>36.4</v>
          </cell>
        </row>
        <row r="208">
          <cell r="A208" t="str">
            <v>6795 ОСТАНКИНСКАЯ в/к в/у 0,33кг 8шт.  ОСТАНКИНО</v>
          </cell>
          <cell r="D208">
            <v>125</v>
          </cell>
          <cell r="F208">
            <v>125</v>
          </cell>
        </row>
        <row r="209">
          <cell r="A209" t="str">
            <v>6807 СЕРВЕЛАТ ЕВРОПЕЙСКИЙ в/к в/у 0,33кг 8шт.  ОСТАНКИНО</v>
          </cell>
          <cell r="D209">
            <v>363</v>
          </cell>
          <cell r="F209">
            <v>363</v>
          </cell>
        </row>
        <row r="210">
          <cell r="A210" t="str">
            <v>6829 МОЛОЧНЫЕ КЛАССИЧЕСКИЕ сос п/о мгс 2*4_С  ОСТАНКИНО</v>
          </cell>
          <cell r="D210">
            <v>847.7</v>
          </cell>
          <cell r="F210">
            <v>847.7</v>
          </cell>
        </row>
        <row r="211">
          <cell r="A211" t="str">
            <v>6834 ПОСОЛЬСКАЯ ПМ с/к с/н в/у 1/100 10шт.  ОСТАНКИНО</v>
          </cell>
          <cell r="D211">
            <v>1060</v>
          </cell>
          <cell r="F211">
            <v>1060</v>
          </cell>
        </row>
        <row r="212">
          <cell r="A212" t="str">
            <v>6837 ФИЛЕЙНЫЕ Папа Может сос ц/о мгс 0.4кг  ОСТАНКИНО</v>
          </cell>
          <cell r="D212">
            <v>1817</v>
          </cell>
          <cell r="F212">
            <v>1817</v>
          </cell>
        </row>
        <row r="213">
          <cell r="A213" t="str">
            <v>6841 ДОМАШНЯЯ Папа может вар н/о мгс 1*3  ОСТАНКИНО</v>
          </cell>
          <cell r="D213">
            <v>2</v>
          </cell>
          <cell r="F213">
            <v>2</v>
          </cell>
        </row>
        <row r="214">
          <cell r="A214" t="str">
            <v>6852 МОЛОЧНЫЕ ПРЕМИУМ ПМ сос п/о в/ у 1/350  ОСТАНКИНО</v>
          </cell>
          <cell r="D214">
            <v>4405</v>
          </cell>
          <cell r="F214">
            <v>4405</v>
          </cell>
        </row>
        <row r="215">
          <cell r="A215" t="str">
            <v>6853 МОЛОЧНЫЕ ПРЕМИУМ ПМ сос п/о мгс 1*6  ОСТАНКИНО</v>
          </cell>
          <cell r="D215">
            <v>237.3</v>
          </cell>
          <cell r="F215">
            <v>237.3</v>
          </cell>
        </row>
        <row r="216">
          <cell r="A216" t="str">
            <v>6854 МОЛОЧНЫЕ ПРЕМИУМ ПМ сос п/о мгс 0.6кг  ОСТАНКИНО</v>
          </cell>
          <cell r="D216">
            <v>657</v>
          </cell>
          <cell r="F216">
            <v>657</v>
          </cell>
        </row>
        <row r="217">
          <cell r="A217" t="str">
            <v>6861 ДОМАШНИЙ РЕЦЕПТ Коровино вар п/о  ОСТАНКИНО</v>
          </cell>
          <cell r="D217">
            <v>848.1</v>
          </cell>
          <cell r="F217">
            <v>848.1</v>
          </cell>
        </row>
        <row r="218">
          <cell r="A218" t="str">
            <v>6862 ДОМАШНИЙ РЕЦЕПТ СО ШПИК. Коровино вар п/о  ОСТАНКИНО</v>
          </cell>
          <cell r="D218">
            <v>76.5</v>
          </cell>
          <cell r="F218">
            <v>76.5</v>
          </cell>
        </row>
        <row r="219">
          <cell r="A219" t="str">
            <v>6865 ВЕТЧ.НЕЖНАЯ Коровино п/о  ОСТАНКИНО</v>
          </cell>
          <cell r="D219">
            <v>376.6</v>
          </cell>
          <cell r="F219">
            <v>376.6</v>
          </cell>
        </row>
        <row r="220">
          <cell r="A220" t="str">
            <v>6870 С ГОВЯДИНОЙ СН сос п/о мгс 1*6  ОСТАНКИНО</v>
          </cell>
          <cell r="D220">
            <v>109.5</v>
          </cell>
          <cell r="F220">
            <v>109.5</v>
          </cell>
        </row>
        <row r="221">
          <cell r="A221" t="str">
            <v>6903 СОЧНЫЕ ПМ сос п/о мгс 0.41кг_osu  ОСТАНКИНО</v>
          </cell>
          <cell r="D221">
            <v>8</v>
          </cell>
          <cell r="F221">
            <v>8</v>
          </cell>
        </row>
        <row r="222">
          <cell r="A222" t="str">
            <v>6919 БЕКОН с/к с/н в/у 1/180 10шт.  ОСТАНКИНО</v>
          </cell>
          <cell r="D222">
            <v>682</v>
          </cell>
          <cell r="F222">
            <v>682</v>
          </cell>
        </row>
        <row r="223">
          <cell r="A223" t="str">
            <v>Балык говяжий с/к "Эликатессе" 0,10 кг.шт. нарезка (лоток с ср.защ.атм.)  СПК</v>
          </cell>
          <cell r="D223">
            <v>423</v>
          </cell>
          <cell r="F223">
            <v>423</v>
          </cell>
        </row>
        <row r="224">
          <cell r="A224" t="str">
            <v>Балык свиной с/к "Эликатессе" 0,10 кг.шт. нарезка (лоток с ср.защ.атм.)  СПК</v>
          </cell>
          <cell r="D224">
            <v>476</v>
          </cell>
          <cell r="F224">
            <v>476</v>
          </cell>
        </row>
        <row r="225">
          <cell r="A225" t="str">
            <v>БОНУС ДОМАШНИЙ РЕЦЕПТ Коровино 0.5кг 8шт. (6305)</v>
          </cell>
          <cell r="D225">
            <v>43</v>
          </cell>
          <cell r="F225">
            <v>43</v>
          </cell>
        </row>
        <row r="226">
          <cell r="A226" t="str">
            <v>БОНУС ДОМАШНИЙ РЕЦЕПТ Коровино вар п/о (5324)</v>
          </cell>
          <cell r="D226">
            <v>50</v>
          </cell>
          <cell r="F226">
            <v>50</v>
          </cell>
        </row>
        <row r="227">
          <cell r="A227" t="str">
            <v>БОНУС СОЧНЫЕ сос п/о мгс 0.41кг_UZ (6087)  ОСТАНКИНО</v>
          </cell>
          <cell r="D227">
            <v>276</v>
          </cell>
          <cell r="F227">
            <v>276</v>
          </cell>
        </row>
        <row r="228">
          <cell r="A228" t="str">
            <v>БОНУС СОЧНЫЕ сос п/о мгс 1*6_UZ (6088)  ОСТАНКИНО</v>
          </cell>
          <cell r="D228">
            <v>339</v>
          </cell>
          <cell r="F228">
            <v>339</v>
          </cell>
        </row>
        <row r="229">
          <cell r="A229" t="str">
            <v>БОНУС_273  Сосиски Сочинки с сочной грудинкой, МГС 0.4кг,   ПОКОМ</v>
          </cell>
          <cell r="F229">
            <v>1856</v>
          </cell>
        </row>
        <row r="230">
          <cell r="A230" t="str">
            <v>БОНУС_305  Колбаса Сервелат Мясорубский с мелкорубленным окороком в/у  ТМ Стародворье ВЕС   ПОКОМ</v>
          </cell>
          <cell r="F230">
            <v>2.1</v>
          </cell>
        </row>
        <row r="231">
          <cell r="A231" t="str">
            <v>БОНУС_320  Ветчина Нежная ТМ Зареченские,большой батон, ВЕС ПОКОМ</v>
          </cell>
          <cell r="D231">
            <v>19.5</v>
          </cell>
          <cell r="F231">
            <v>19.5</v>
          </cell>
        </row>
        <row r="232">
          <cell r="A232" t="str">
            <v>БОНУС_Колбаса вареная Филейская ТМ Вязанка. ВЕС  ПОКОМ</v>
          </cell>
          <cell r="F232">
            <v>565.55999999999995</v>
          </cell>
        </row>
        <row r="233">
          <cell r="A233" t="str">
            <v>БОНУС_Колбаса Сервелат Филедворский, фиброуз, в/у 0,35 кг срез,  ПОКОМ</v>
          </cell>
          <cell r="F233">
            <v>680</v>
          </cell>
        </row>
        <row r="234">
          <cell r="A234" t="str">
            <v>БОНУС_Мини-чебуречки с мясом  0,3кг ТМ Зареченские  ПОКОМ</v>
          </cell>
          <cell r="D234">
            <v>2</v>
          </cell>
          <cell r="F234">
            <v>2</v>
          </cell>
        </row>
        <row r="235">
          <cell r="A235" t="str">
            <v>БОНУС_Пельмени Бульмени с говядиной и свининой Наваристые 2,7кг Горячая штучка ВЕС  ПОКОМ</v>
          </cell>
          <cell r="F235">
            <v>229.50299999999999</v>
          </cell>
        </row>
        <row r="236">
          <cell r="A236" t="str">
            <v>БОНУС_Пельмени Отборные из свинины и говядины 0,9 кг ТМ Стародворье ТС Медвежье ушко  ПОКОМ</v>
          </cell>
          <cell r="F236">
            <v>615</v>
          </cell>
        </row>
        <row r="237">
          <cell r="A237" t="str">
            <v>БОНУС_Сервелат Фирменный в/к 0,10 кг.шт. нарезка (лоток с ср.защ.атм.)  СПК</v>
          </cell>
          <cell r="D237">
            <v>19</v>
          </cell>
          <cell r="F237">
            <v>19</v>
          </cell>
        </row>
        <row r="238">
          <cell r="A238" t="str">
            <v>БОНУС_Сервелат Фирменый в/к 0,10 кг.шт. нарезка (лоток с ср.защ.атм.)  СПК</v>
          </cell>
          <cell r="D238">
            <v>68</v>
          </cell>
          <cell r="F238">
            <v>68</v>
          </cell>
        </row>
        <row r="239">
          <cell r="A239" t="str">
            <v>Бутербродная вареная 0,47 кг шт.  СПК</v>
          </cell>
          <cell r="D239">
            <v>47</v>
          </cell>
          <cell r="F239">
            <v>47</v>
          </cell>
        </row>
        <row r="240">
          <cell r="A240" t="str">
            <v>Вацлавская п/к (черева) 390 гр.шт. термоус.пак  СПК</v>
          </cell>
          <cell r="D240">
            <v>79</v>
          </cell>
          <cell r="F240">
            <v>79</v>
          </cell>
        </row>
        <row r="241">
          <cell r="A241" t="str">
            <v>Готовые бельмеши сочные с мясом ТМ Горячая штучка 0,3кг зам  ПОКОМ</v>
          </cell>
          <cell r="F241">
            <v>7</v>
          </cell>
        </row>
        <row r="242">
          <cell r="A242" t="str">
            <v>Готовые чебупели острые с мясом Горячая штучка 0,3 кг зам  ПОКОМ</v>
          </cell>
          <cell r="D242">
            <v>2</v>
          </cell>
          <cell r="F242">
            <v>530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375</v>
          </cell>
          <cell r="F243">
            <v>2999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611</v>
          </cell>
          <cell r="F244">
            <v>2422</v>
          </cell>
        </row>
        <row r="245">
          <cell r="A245" t="str">
            <v>Готовые чебуреки с мясом ТМ Горячая штучка 0,09 кг флоу-пак ПОКОМ</v>
          </cell>
          <cell r="F245">
            <v>262</v>
          </cell>
        </row>
        <row r="246">
          <cell r="A246" t="str">
            <v>Готовые чебуреки со свининой и говядиной Гор.шт.0,36 кг зам.  ПОКОМ</v>
          </cell>
          <cell r="F246">
            <v>1</v>
          </cell>
        </row>
        <row r="247">
          <cell r="A247" t="str">
            <v>Грудинка Деревенская в аджике к/в 150 гр.шт. нарезка (лоток с ср.защ.атм.)  СПК</v>
          </cell>
          <cell r="D247">
            <v>34</v>
          </cell>
          <cell r="F247">
            <v>34</v>
          </cell>
        </row>
        <row r="248">
          <cell r="A248" t="str">
            <v>Гуцульская с/к "КолбасГрад" 160 гр.шт. термоус. пак  СПК</v>
          </cell>
          <cell r="D248">
            <v>88</v>
          </cell>
          <cell r="F248">
            <v>88</v>
          </cell>
        </row>
        <row r="249">
          <cell r="A249" t="str">
            <v>Дельгаро с/в "Эликатессе" 140 гр.шт.  СПК</v>
          </cell>
          <cell r="D249">
            <v>99</v>
          </cell>
          <cell r="F249">
            <v>99</v>
          </cell>
        </row>
        <row r="250">
          <cell r="A250" t="str">
            <v>Деревенская рубленая вареная 350 гр.шт. термоус. пак.  СПК</v>
          </cell>
          <cell r="D250">
            <v>23</v>
          </cell>
          <cell r="F250">
            <v>23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459</v>
          </cell>
          <cell r="F251">
            <v>459</v>
          </cell>
        </row>
        <row r="252">
          <cell r="A252" t="str">
            <v>Докторская вареная в/с  СПК</v>
          </cell>
          <cell r="D252">
            <v>11</v>
          </cell>
          <cell r="F252">
            <v>11</v>
          </cell>
        </row>
        <row r="253">
          <cell r="A253" t="str">
            <v>Докторская вареная в/с 0,47 кг шт.  СПК</v>
          </cell>
          <cell r="D253">
            <v>61</v>
          </cell>
          <cell r="F253">
            <v>61</v>
          </cell>
        </row>
        <row r="254">
          <cell r="A254" t="str">
            <v>Докторская вареная термоус.пак. "Высокий вкус"  СПК</v>
          </cell>
          <cell r="D254">
            <v>159</v>
          </cell>
          <cell r="F254">
            <v>159</v>
          </cell>
        </row>
        <row r="255">
          <cell r="A255" t="str">
            <v>Жар-боллы с курочкой и сыром, ВЕС ТМ Зареченские  ПОКОМ</v>
          </cell>
          <cell r="F255">
            <v>9</v>
          </cell>
        </row>
        <row r="256">
          <cell r="A256" t="str">
            <v>Жар-ладушки с клубникой и вишней ВЕС ТМ Зареченские  ПОКОМ</v>
          </cell>
          <cell r="F256">
            <v>7.4</v>
          </cell>
        </row>
        <row r="257">
          <cell r="A257" t="str">
            <v>Жар-ладушки с мясом ТМ Зареченские ВЕС ПОКОМ</v>
          </cell>
          <cell r="F257">
            <v>96</v>
          </cell>
        </row>
        <row r="258">
          <cell r="A258" t="str">
            <v>Жар-ладушки с мясом, картофелем и грибами ВЕС ТМ Зареченские  ПОКОМ</v>
          </cell>
          <cell r="F258">
            <v>7.4</v>
          </cell>
        </row>
        <row r="259">
          <cell r="A259" t="str">
            <v>Жар-ладушки с яблоком и грушей ТМ Зареченские ВЕС ПОКОМ</v>
          </cell>
          <cell r="F259">
            <v>62.901000000000003</v>
          </cell>
        </row>
        <row r="260">
          <cell r="A260" t="str">
            <v>ЖАР-мени ВЕС ТМ Зареченские  ПОКОМ</v>
          </cell>
          <cell r="F260">
            <v>162</v>
          </cell>
        </row>
        <row r="261">
          <cell r="A261" t="str">
            <v>Классика с/к 235 гр.шт. "Высокий вкус"  СПК</v>
          </cell>
          <cell r="D261">
            <v>3</v>
          </cell>
          <cell r="F261">
            <v>3</v>
          </cell>
        </row>
        <row r="262">
          <cell r="A262" t="str">
            <v>Классическая вареная 400 гр.шт.  СПК</v>
          </cell>
          <cell r="D262">
            <v>4</v>
          </cell>
          <cell r="F262">
            <v>4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1224</v>
          </cell>
          <cell r="F263">
            <v>1224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1291</v>
          </cell>
          <cell r="F264">
            <v>1391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327</v>
          </cell>
          <cell r="F265">
            <v>347</v>
          </cell>
        </row>
        <row r="266">
          <cell r="A266" t="str">
            <v>Коньячная с/к 0,10 кг.шт. нарезка (лоток с ср.зад.атм.) "Высокий вкус"  СПК</v>
          </cell>
          <cell r="D266">
            <v>70</v>
          </cell>
          <cell r="F266">
            <v>70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8</v>
          </cell>
          <cell r="F267">
            <v>749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620</v>
          </cell>
          <cell r="F268">
            <v>1955</v>
          </cell>
        </row>
        <row r="269">
          <cell r="A269" t="str">
            <v>Ла Фаворте с/в "Эликатессе" 140 гр.шт.  СПК</v>
          </cell>
          <cell r="D269">
            <v>295</v>
          </cell>
          <cell r="F269">
            <v>295</v>
          </cell>
        </row>
        <row r="270">
          <cell r="A270" t="str">
            <v>Ливерная Печеночная "Просто выгодно" 0,3 кг.шт.  СПК</v>
          </cell>
          <cell r="D270">
            <v>74</v>
          </cell>
          <cell r="F270">
            <v>74</v>
          </cell>
        </row>
        <row r="271">
          <cell r="A271" t="str">
            <v>Любительская вареная термоус.пак. "Высокий вкус"  СПК</v>
          </cell>
          <cell r="D271">
            <v>115</v>
          </cell>
          <cell r="F271">
            <v>115</v>
          </cell>
        </row>
        <row r="272">
          <cell r="A272" t="str">
            <v>Мини-пицца с ветчиной и сыром 0,3кг ТМ Зареченские  ПОКОМ</v>
          </cell>
          <cell r="D272">
            <v>30</v>
          </cell>
          <cell r="F272">
            <v>67</v>
          </cell>
        </row>
        <row r="273">
          <cell r="A273" t="str">
            <v>Мини-сосиски в тесте "Фрайпики" 1,8кг ВЕС, ТМ Зареченские  ПОКОМ</v>
          </cell>
          <cell r="F273">
            <v>12.8</v>
          </cell>
        </row>
        <row r="274">
          <cell r="A274" t="str">
            <v>Мини-сосиски в тесте "Фрайпики" 3,7кг ВЕС, ТМ Зареченские  ПОКОМ</v>
          </cell>
          <cell r="F274">
            <v>129.501</v>
          </cell>
        </row>
        <row r="275">
          <cell r="A275" t="str">
            <v>Мини-сосиски в тесте 0,3кг ТМ Зареченские  ПОКОМ</v>
          </cell>
          <cell r="D275">
            <v>29</v>
          </cell>
          <cell r="F275">
            <v>47</v>
          </cell>
        </row>
        <row r="276">
          <cell r="A276" t="str">
            <v>Мини-сосиски в тесте 3,7кг ВЕС заморож. ТМ Зареченские  ПОКОМ</v>
          </cell>
          <cell r="F276">
            <v>184.30099999999999</v>
          </cell>
        </row>
        <row r="277">
          <cell r="A277" t="str">
            <v>Мини-чебуречки с мясом  0,3кг ТМ Зареченские  ПОКОМ</v>
          </cell>
          <cell r="D277">
            <v>17</v>
          </cell>
          <cell r="F277">
            <v>80</v>
          </cell>
        </row>
        <row r="278">
          <cell r="A278" t="str">
            <v>Мини-чебуречки с сыром и ветчиной 0,3кг ТМ Зареченские  ПОКОМ</v>
          </cell>
          <cell r="D278">
            <v>10</v>
          </cell>
          <cell r="F278">
            <v>74</v>
          </cell>
        </row>
        <row r="279">
          <cell r="A279" t="str">
            <v>Мини-шарики с курочкой и сыром ТМ Зареченские ВЕС  ПОКОМ</v>
          </cell>
          <cell r="F279">
            <v>231.6</v>
          </cell>
        </row>
        <row r="280">
          <cell r="A280" t="str">
            <v>Мусульманская вареная "Просто выгодно"  СПК</v>
          </cell>
          <cell r="D280">
            <v>28</v>
          </cell>
          <cell r="F280">
            <v>28</v>
          </cell>
        </row>
        <row r="281">
          <cell r="A281" t="str">
            <v>Мусульманская п/к "Просто выгодно" термофор.пак.  СПК</v>
          </cell>
          <cell r="D281">
            <v>1.5</v>
          </cell>
          <cell r="F281">
            <v>1.5</v>
          </cell>
        </row>
        <row r="282">
          <cell r="A282" t="str">
            <v>Наггетсы Foodgital 0,25кг ТМ Горячая штучка  ПОКОМ</v>
          </cell>
          <cell r="F282">
            <v>17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21</v>
          </cell>
          <cell r="F283">
            <v>3262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5</v>
          </cell>
          <cell r="F284">
            <v>2109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26</v>
          </cell>
          <cell r="F285">
            <v>2537</v>
          </cell>
        </row>
        <row r="286">
          <cell r="A286" t="str">
            <v>Наггетсы с куриным филе и сыром ТМ Вязанка 0,25 кг ПОКОМ</v>
          </cell>
          <cell r="D286">
            <v>2</v>
          </cell>
          <cell r="F286">
            <v>941</v>
          </cell>
        </row>
        <row r="287">
          <cell r="A287" t="str">
            <v>Наггетсы Хрустящие 0,3кг ТМ Зареченские  ПОКОМ</v>
          </cell>
          <cell r="D287">
            <v>43</v>
          </cell>
          <cell r="F287">
            <v>206</v>
          </cell>
        </row>
        <row r="288">
          <cell r="A288" t="str">
            <v>Наггетсы Хрустящие ТМ Зареченские. ВЕС ПОКОМ</v>
          </cell>
          <cell r="F288">
            <v>1167.001</v>
          </cell>
        </row>
        <row r="289">
          <cell r="A289" t="str">
            <v>Новосибирская с/к 0,10 кг.шт. нарезка (лоток с ср.защ.атм.) "Высокий вкус"  СПК</v>
          </cell>
          <cell r="D289">
            <v>70</v>
          </cell>
          <cell r="F289">
            <v>70</v>
          </cell>
        </row>
        <row r="290">
          <cell r="A290" t="str">
            <v>Оригинальная с перцем с/к  СПК</v>
          </cell>
          <cell r="D290">
            <v>336.15</v>
          </cell>
          <cell r="F290">
            <v>336.15</v>
          </cell>
        </row>
        <row r="291">
          <cell r="A291" t="str">
            <v>Особая вареная  СПК</v>
          </cell>
          <cell r="D291">
            <v>5</v>
          </cell>
          <cell r="F291">
            <v>5</v>
          </cell>
        </row>
        <row r="292">
          <cell r="A292" t="str">
            <v>Пекантино с/в "Эликатессе" 0,10 кг.шт. нарезка (лоток с.ср.защ.атм.)  СПК</v>
          </cell>
          <cell r="D292">
            <v>4</v>
          </cell>
          <cell r="F292">
            <v>4</v>
          </cell>
        </row>
        <row r="293">
          <cell r="A293" t="str">
            <v>Пельмени Grandmeni со сливочным маслом Горячая штучка 0,75 кг ПОКОМ</v>
          </cell>
          <cell r="D293">
            <v>2</v>
          </cell>
          <cell r="F293">
            <v>197</v>
          </cell>
        </row>
        <row r="294">
          <cell r="A294" t="str">
            <v>Пельмени Бигбули #МЕГАВКУСИЩЕ с сочной грудинкой 0,43 кг  ПОКОМ</v>
          </cell>
          <cell r="D294">
            <v>2</v>
          </cell>
          <cell r="F294">
            <v>94</v>
          </cell>
        </row>
        <row r="295">
          <cell r="A295" t="str">
            <v>Пельмени Бигбули #МЕГАВКУСИЩЕ с сочной грудинкой 0,9 кг  ПОКОМ</v>
          </cell>
          <cell r="F295">
            <v>1089</v>
          </cell>
        </row>
        <row r="296">
          <cell r="A296" t="str">
            <v>Пельмени Бигбули с мясом, Горячая штучка 0,43кг  ПОКОМ</v>
          </cell>
          <cell r="D296">
            <v>2</v>
          </cell>
          <cell r="F296">
            <v>265</v>
          </cell>
        </row>
        <row r="297">
          <cell r="A297" t="str">
            <v>Пельмени Бигбули с мясом, Горячая штучка 0,9кг  ПОКОМ</v>
          </cell>
          <cell r="D297">
            <v>800</v>
          </cell>
          <cell r="F297">
            <v>1298</v>
          </cell>
        </row>
        <row r="298">
          <cell r="A298" t="str">
            <v>Пельмени Бигбули со сливоч.маслом (Мегамаслище) ТМ БУЛЬМЕНИ сфера 0,43. замор. ПОКОМ</v>
          </cell>
          <cell r="D298">
            <v>5</v>
          </cell>
          <cell r="F298">
            <v>881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F299">
            <v>370</v>
          </cell>
        </row>
        <row r="300">
          <cell r="A300" t="str">
            <v>Пельмени Бульмени Жюльен Горячая штучка 0,43  ПОКОМ</v>
          </cell>
          <cell r="D300">
            <v>7</v>
          </cell>
          <cell r="F300">
            <v>7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F301">
            <v>343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1082</v>
          </cell>
          <cell r="F302">
            <v>3912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23</v>
          </cell>
          <cell r="F303">
            <v>1802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485.101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10</v>
          </cell>
          <cell r="F305">
            <v>1418.12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1605</v>
          </cell>
          <cell r="F306">
            <v>3983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8</v>
          </cell>
          <cell r="F307">
            <v>1358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D308">
            <v>10</v>
          </cell>
          <cell r="F308">
            <v>35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D309">
            <v>12</v>
          </cell>
          <cell r="F309">
            <v>69</v>
          </cell>
        </row>
        <row r="310">
          <cell r="A310" t="str">
            <v>Пельмени Жемчужные сфера 1,0кг ТМ Зареченские  ПОКОМ</v>
          </cell>
          <cell r="D310">
            <v>7</v>
          </cell>
          <cell r="F310">
            <v>34</v>
          </cell>
        </row>
        <row r="311">
          <cell r="A311" t="str">
            <v>Пельмени Медвежьи ушки с фермерскими сливками 0,7кг  ПОКОМ</v>
          </cell>
          <cell r="F311">
            <v>200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D312">
            <v>1</v>
          </cell>
          <cell r="F312">
            <v>665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F313">
            <v>206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13</v>
          </cell>
          <cell r="F314">
            <v>1605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F315">
            <v>220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770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846</v>
          </cell>
        </row>
        <row r="318">
          <cell r="A318" t="str">
            <v>Пельмени Сочные сфера 0,8 кг ТМ Стародворье  ПОКОМ</v>
          </cell>
          <cell r="F318">
            <v>86</v>
          </cell>
        </row>
        <row r="319">
          <cell r="A319" t="str">
            <v>Пельмени Сочные сфера 0,9 кг ТМ Стародворье ПОКОМ</v>
          </cell>
          <cell r="F319">
            <v>2</v>
          </cell>
        </row>
        <row r="320">
          <cell r="A320" t="str">
            <v>Пельмени Татарские 0,4кг ТМ Особый рецепт  ПОКОМ</v>
          </cell>
          <cell r="F320">
            <v>130</v>
          </cell>
        </row>
        <row r="321">
          <cell r="A321" t="str">
            <v>Пипперони с/к "Эликатессе" 0,10 кг.шт.  СПК</v>
          </cell>
          <cell r="D321">
            <v>75</v>
          </cell>
          <cell r="F321">
            <v>75</v>
          </cell>
        </row>
        <row r="322">
          <cell r="A322" t="str">
            <v>Пипперони с/к "Эликатессе" 0,20 кг.шт.  СПК</v>
          </cell>
          <cell r="D322">
            <v>2</v>
          </cell>
          <cell r="F322">
            <v>2</v>
          </cell>
        </row>
        <row r="323">
          <cell r="A323" t="str">
            <v>Пирожки с мясом 0,3кг ТМ Зареченские  ПОКОМ</v>
          </cell>
          <cell r="D323">
            <v>22</v>
          </cell>
          <cell r="F323">
            <v>46</v>
          </cell>
        </row>
        <row r="324">
          <cell r="A324" t="str">
            <v>Пирожки с мясом 3,7кг ВЕС ТМ Зареченские  ПОКОМ</v>
          </cell>
          <cell r="F324">
            <v>173.90199999999999</v>
          </cell>
        </row>
        <row r="325">
          <cell r="A325" t="str">
            <v>Пирожки с мясом, картофелем и грибами 0,3кг ТМ Зареченские  ПОКОМ</v>
          </cell>
          <cell r="D325">
            <v>23</v>
          </cell>
          <cell r="F325">
            <v>32</v>
          </cell>
        </row>
        <row r="326">
          <cell r="A326" t="str">
            <v>Пирожки с яблоком и грушей 0,3кг ТМ Зареченские  ПОКОМ</v>
          </cell>
          <cell r="D326">
            <v>14</v>
          </cell>
          <cell r="F326">
            <v>21</v>
          </cell>
        </row>
        <row r="327">
          <cell r="A327" t="str">
            <v>Плавленый сыр "Шоколадный" 30% 180 гр ТМ "ПАПА МОЖЕТ"  ОСТАНКИНО</v>
          </cell>
          <cell r="D327">
            <v>24</v>
          </cell>
          <cell r="F327">
            <v>24</v>
          </cell>
        </row>
        <row r="328">
          <cell r="A328" t="str">
            <v>Плавленый Сыр 45% "С ветчиной" СТМ "ПапаМожет" 180гр  ОСТАНКИНО</v>
          </cell>
          <cell r="D328">
            <v>38</v>
          </cell>
          <cell r="F328">
            <v>38</v>
          </cell>
        </row>
        <row r="329">
          <cell r="A329" t="str">
            <v>Плавленый Сыр 45% "С грибами" СТМ "ПапаМожет 180гр  ОСТАНКИНО</v>
          </cell>
          <cell r="D329">
            <v>18</v>
          </cell>
          <cell r="F329">
            <v>18</v>
          </cell>
        </row>
        <row r="330">
          <cell r="A330" t="str">
            <v>По-Австрийски с/к 260 гр.шт. "Высокий вкус"  СПК</v>
          </cell>
          <cell r="D330">
            <v>3</v>
          </cell>
          <cell r="F330">
            <v>3</v>
          </cell>
        </row>
        <row r="331">
          <cell r="A331" t="str">
            <v>Покровская вареная 0,47 кг шт.  СПК</v>
          </cell>
          <cell r="D331">
            <v>27</v>
          </cell>
          <cell r="F331">
            <v>27</v>
          </cell>
        </row>
        <row r="332">
          <cell r="A332" t="str">
            <v>Продукт колбасный с сыром копченый Коровино 400 гр  ОСТАНКИНО</v>
          </cell>
          <cell r="D332">
            <v>14</v>
          </cell>
          <cell r="F332">
            <v>14</v>
          </cell>
        </row>
        <row r="333">
          <cell r="A333" t="str">
            <v>Ричеза с/к 230 гр.шт.  СПК</v>
          </cell>
          <cell r="D333">
            <v>402</v>
          </cell>
          <cell r="F333">
            <v>402</v>
          </cell>
        </row>
        <row r="334">
          <cell r="A334" t="str">
            <v>Сальчетти с/к 230 гр.шт.  СПК</v>
          </cell>
          <cell r="D334">
            <v>273</v>
          </cell>
          <cell r="F334">
            <v>273</v>
          </cell>
        </row>
        <row r="335">
          <cell r="A335" t="str">
            <v>Салями с перчиком с/к "КолбасГрад" 160 гр.шт. термоус. пак.  СПК</v>
          </cell>
          <cell r="D335">
            <v>147</v>
          </cell>
          <cell r="F335">
            <v>147</v>
          </cell>
        </row>
        <row r="336">
          <cell r="A336" t="str">
            <v>Салями Трюфель с/в "Эликатессе" 0,16 кг.шт.  СПК</v>
          </cell>
          <cell r="D336">
            <v>239</v>
          </cell>
          <cell r="F336">
            <v>239</v>
          </cell>
        </row>
        <row r="337">
          <cell r="A337" t="str">
            <v>Салями Финская с/к 235 гр.шт. "Высокий вкус"  СПК</v>
          </cell>
          <cell r="D337">
            <v>3</v>
          </cell>
          <cell r="F337">
            <v>3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179</v>
          </cell>
          <cell r="F338">
            <v>179</v>
          </cell>
        </row>
        <row r="339">
          <cell r="A339" t="str">
            <v>Сардельки "Необыкновенные" (в ср.защ.атм.)  СПК</v>
          </cell>
          <cell r="D339">
            <v>10</v>
          </cell>
          <cell r="F339">
            <v>10</v>
          </cell>
        </row>
        <row r="340">
          <cell r="A340" t="str">
            <v>Сардельки из говядины (черева) (в ср.защ.атм.) "Высокий вкус"  СПК</v>
          </cell>
          <cell r="D340">
            <v>112</v>
          </cell>
          <cell r="F340">
            <v>112</v>
          </cell>
        </row>
        <row r="341">
          <cell r="A341" t="str">
            <v>Семейная с чесночком Экстра вареная  СПК</v>
          </cell>
          <cell r="D341">
            <v>51.5</v>
          </cell>
          <cell r="F341">
            <v>51.5</v>
          </cell>
        </row>
        <row r="342">
          <cell r="A342" t="str">
            <v>Семейная с чесночком Экстра вареная 0,5 кг.шт.  СПК</v>
          </cell>
          <cell r="D342">
            <v>2</v>
          </cell>
          <cell r="F342">
            <v>2</v>
          </cell>
        </row>
        <row r="343">
          <cell r="A343" t="str">
            <v>Сервелат Европейский в/к, в/с 0,38 кг.шт.термофор.пак  СПК</v>
          </cell>
          <cell r="D343">
            <v>10</v>
          </cell>
          <cell r="F343">
            <v>10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57</v>
          </cell>
          <cell r="F344">
            <v>57</v>
          </cell>
        </row>
        <row r="345">
          <cell r="A345" t="str">
            <v>Сервелат Финский в/к 0,38 кг.шт. термофор.пак.  СПК</v>
          </cell>
          <cell r="D345">
            <v>15</v>
          </cell>
          <cell r="F345">
            <v>15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97</v>
          </cell>
          <cell r="F346">
            <v>97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505</v>
          </cell>
          <cell r="F347">
            <v>505</v>
          </cell>
        </row>
        <row r="348">
          <cell r="A348" t="str">
            <v>Сибирская особая с/к 0,235 кг шт.  СПК</v>
          </cell>
          <cell r="D348">
            <v>328</v>
          </cell>
          <cell r="F348">
            <v>328</v>
          </cell>
        </row>
        <row r="349">
          <cell r="A349" t="str">
            <v>Славянская п/к 0,38 кг шт.термофор.пак.  СПК</v>
          </cell>
          <cell r="D349">
            <v>6</v>
          </cell>
          <cell r="F349">
            <v>6</v>
          </cell>
        </row>
        <row r="350">
          <cell r="A350" t="str">
            <v>Смак-мени с картофелем и сочной грудинкой 1кг ТМ Зареченские ПОКОМ</v>
          </cell>
          <cell r="D350">
            <v>1</v>
          </cell>
          <cell r="F350">
            <v>5</v>
          </cell>
        </row>
        <row r="351">
          <cell r="A351" t="str">
            <v>Смак-мени с мясом 1кг ТМ Зареченские ПОКОМ</v>
          </cell>
          <cell r="D351">
            <v>1</v>
          </cell>
          <cell r="F351">
            <v>1</v>
          </cell>
        </row>
        <row r="352">
          <cell r="A352" t="str">
            <v>Смаколадьи с яблоком и грушей ТМ Зареченские,0,9 кг ПОКОМ</v>
          </cell>
          <cell r="D352">
            <v>1</v>
          </cell>
          <cell r="F352">
            <v>8</v>
          </cell>
        </row>
        <row r="353">
          <cell r="A353" t="str">
            <v>Сосиски "Баварские" 0,36 кг.шт. вак.упак.  СПК</v>
          </cell>
          <cell r="D353">
            <v>31</v>
          </cell>
          <cell r="F353">
            <v>31</v>
          </cell>
        </row>
        <row r="354">
          <cell r="A354" t="str">
            <v>Сосиски "Молочные" 0,36 кг.шт. вак.упак.  СПК</v>
          </cell>
          <cell r="D354">
            <v>40</v>
          </cell>
          <cell r="F354">
            <v>40</v>
          </cell>
        </row>
        <row r="355">
          <cell r="A355" t="str">
            <v>Сосиски Мини (коллаген) (лоток с ср.защ.атм.) (для ХОРЕКА)  СПК</v>
          </cell>
          <cell r="D355">
            <v>4</v>
          </cell>
          <cell r="F355">
            <v>4</v>
          </cell>
        </row>
        <row r="356">
          <cell r="A356" t="str">
            <v>Сосиски Мусульманские "Просто выгодно" (в ср.защ.атм.)  СПК</v>
          </cell>
          <cell r="D356">
            <v>13</v>
          </cell>
          <cell r="F356">
            <v>13</v>
          </cell>
        </row>
        <row r="357">
          <cell r="A357" t="str">
            <v>Сосиски Хот-дог ВЕС (лоток с ср.защ.атм.)   СПК</v>
          </cell>
          <cell r="D357">
            <v>53</v>
          </cell>
          <cell r="F357">
            <v>53</v>
          </cell>
        </row>
        <row r="358">
          <cell r="A358" t="str">
            <v>Сосисоны в темпуре ВЕС  ПОКОМ</v>
          </cell>
          <cell r="F358">
            <v>16</v>
          </cell>
        </row>
        <row r="359">
          <cell r="A359" t="str">
            <v>Сочный мегачебурек ТМ Зареченские ВЕС ПОКОМ</v>
          </cell>
          <cell r="D359">
            <v>4.4000000000000004</v>
          </cell>
          <cell r="F359">
            <v>344.11599999999999</v>
          </cell>
        </row>
        <row r="360">
          <cell r="A360" t="str">
            <v>Сыр "Пармезан" 40% колотый 100 гр  ОСТАНКИНО</v>
          </cell>
          <cell r="D360">
            <v>28</v>
          </cell>
          <cell r="F360">
            <v>28</v>
          </cell>
        </row>
        <row r="361">
          <cell r="A361" t="str">
            <v>Сыр "Пармезан" 40% кусок 180 гр  ОСТАНКИНО</v>
          </cell>
          <cell r="D361">
            <v>216</v>
          </cell>
          <cell r="F361">
            <v>216</v>
          </cell>
        </row>
        <row r="362">
          <cell r="A362" t="str">
            <v>Сыр Боккончини копченый 40% 100 гр.  ОСТАНКИНО</v>
          </cell>
          <cell r="D362">
            <v>140</v>
          </cell>
          <cell r="F362">
            <v>140</v>
          </cell>
        </row>
        <row r="363">
          <cell r="A363" t="str">
            <v>Сыр Гауда 45% тм Папа Может, нарезанные ломтики 125г (МИНИ)  Останкино</v>
          </cell>
          <cell r="D363">
            <v>67</v>
          </cell>
          <cell r="F363">
            <v>67</v>
          </cell>
        </row>
        <row r="364">
          <cell r="A364" t="str">
            <v>Сыр колбасный копченый Папа Может 400 гр  ОСТАНКИНО</v>
          </cell>
          <cell r="D364">
            <v>8</v>
          </cell>
          <cell r="F364">
            <v>8</v>
          </cell>
        </row>
        <row r="365">
          <cell r="A365" t="str">
            <v>Сыр Останкино "Алтайский Gold" 50% вес  ОСТАНКИНО</v>
          </cell>
          <cell r="D365">
            <v>1.3</v>
          </cell>
          <cell r="F365">
            <v>1.3</v>
          </cell>
        </row>
        <row r="366">
          <cell r="A366" t="str">
            <v>Сыр ПАПА МОЖЕТ "Гауда Голд" 45% 180 г  ОСТАНКИНО</v>
          </cell>
          <cell r="D366">
            <v>286</v>
          </cell>
          <cell r="F366">
            <v>286</v>
          </cell>
        </row>
        <row r="367">
          <cell r="A367" t="str">
            <v>Сыр Папа Может "Гауда Голд", 45% брусок ВЕС ОСТАНКИНО</v>
          </cell>
          <cell r="D367">
            <v>13.5</v>
          </cell>
          <cell r="F367">
            <v>13.5</v>
          </cell>
        </row>
        <row r="368">
          <cell r="A368" t="str">
            <v>Сыр ПАПА МОЖЕТ "Голландский традиционный" 45% 180 г  ОСТАНКИНО</v>
          </cell>
          <cell r="D368">
            <v>705</v>
          </cell>
          <cell r="F368">
            <v>705</v>
          </cell>
        </row>
        <row r="369">
          <cell r="A369" t="str">
            <v>Сыр Папа Может "Голландский традиционный", 45% брусок ВЕС ОСТАНКИНО</v>
          </cell>
          <cell r="D369">
            <v>28</v>
          </cell>
          <cell r="F369">
            <v>28</v>
          </cell>
        </row>
        <row r="370">
          <cell r="A370" t="str">
            <v>Сыр ПАПА МОЖЕТ "Министерский" 180гр, 45 %  ОСТАНКИНО</v>
          </cell>
          <cell r="D370">
            <v>100</v>
          </cell>
          <cell r="F370">
            <v>100</v>
          </cell>
        </row>
        <row r="371">
          <cell r="A371" t="str">
            <v>Сыр ПАПА МОЖЕТ "Папин завтрак" 180гр, 45 %  ОСТАНКИНО</v>
          </cell>
          <cell r="D371">
            <v>43</v>
          </cell>
          <cell r="F371">
            <v>43</v>
          </cell>
        </row>
        <row r="372">
          <cell r="A372" t="str">
            <v>Сыр Папа Может "Пошехонский" 45% вес (= 3 кг)  ОСТАНКИНО</v>
          </cell>
          <cell r="D372">
            <v>19</v>
          </cell>
          <cell r="F372">
            <v>19</v>
          </cell>
        </row>
        <row r="373">
          <cell r="A373" t="str">
            <v>Сыр ПАПА МОЖЕТ "Российский традиционный" 45% 180 г  ОСТАНКИНО</v>
          </cell>
          <cell r="D373">
            <v>1116</v>
          </cell>
          <cell r="F373">
            <v>1116</v>
          </cell>
        </row>
        <row r="374">
          <cell r="A374" t="str">
            <v>Сыр Папа Может "Российский традиционный" ВЕС брусок массовая доля жира 50%  ОСТАНКИНО</v>
          </cell>
          <cell r="D374">
            <v>86</v>
          </cell>
          <cell r="F374">
            <v>86</v>
          </cell>
        </row>
        <row r="375">
          <cell r="A375" t="str">
            <v>Сыр Папа Может "Сметанковый" 50% вес (=3кг)  ОСТАНКИНО</v>
          </cell>
          <cell r="D375">
            <v>18.100000000000001</v>
          </cell>
          <cell r="F375">
            <v>18.100000000000001</v>
          </cell>
        </row>
        <row r="376">
          <cell r="A376" t="str">
            <v>Сыр ПАПА МОЖЕТ "Тильзитер" 45% 180 г  ОСТАНКИНО</v>
          </cell>
          <cell r="D376">
            <v>63</v>
          </cell>
          <cell r="F376">
            <v>63</v>
          </cell>
        </row>
        <row r="377">
          <cell r="A377" t="str">
            <v>Сыр Папа Может "Тильзитер", 45% брусок ВЕС   ОСТАНКИНО</v>
          </cell>
          <cell r="D377">
            <v>45</v>
          </cell>
          <cell r="F377">
            <v>45</v>
          </cell>
        </row>
        <row r="378">
          <cell r="A378" t="str">
            <v>Сыр Папа Может Гауда  45% 200гр     Останкино</v>
          </cell>
          <cell r="D378">
            <v>325</v>
          </cell>
          <cell r="F378">
            <v>325</v>
          </cell>
        </row>
        <row r="379">
          <cell r="A379" t="str">
            <v>Сыр Папа Может Голландский  45% 200гр     Останкино</v>
          </cell>
          <cell r="D379">
            <v>468</v>
          </cell>
          <cell r="F379">
            <v>468</v>
          </cell>
        </row>
        <row r="380">
          <cell r="A380" t="str">
            <v>Сыр Папа Может Голландский 45%, нарез, 125г (9 шт)  Останкино</v>
          </cell>
          <cell r="D380">
            <v>313</v>
          </cell>
          <cell r="F380">
            <v>313</v>
          </cell>
        </row>
        <row r="381">
          <cell r="A381" t="str">
            <v>Сыр Папа Может Российский 50%, нарезка 125г  Останкино</v>
          </cell>
          <cell r="D381">
            <v>143</v>
          </cell>
          <cell r="F381">
            <v>143</v>
          </cell>
        </row>
        <row r="382">
          <cell r="A382" t="str">
            <v>Сыр Папа Может Сливочный со вкусом.топл.молока 50% вес (=3,5кг)  Останкино</v>
          </cell>
          <cell r="D382">
            <v>132.1</v>
          </cell>
          <cell r="F382">
            <v>132.1</v>
          </cell>
        </row>
        <row r="383">
          <cell r="A383" t="str">
            <v>Сыр Папа Может Тильзитер   45% 200гр     Останкино</v>
          </cell>
          <cell r="D383">
            <v>445</v>
          </cell>
          <cell r="F383">
            <v>445</v>
          </cell>
        </row>
        <row r="384">
          <cell r="A384" t="str">
            <v>Сыр Папа Может Тильзитер 50%, нарезка 125г  Останкино</v>
          </cell>
          <cell r="D384">
            <v>37</v>
          </cell>
          <cell r="F384">
            <v>37</v>
          </cell>
        </row>
        <row r="385">
          <cell r="A385" t="str">
            <v>Сыр плавленый Сливочный ж 45 % 180г ТМ Папа Может (16шт) ОСТАНКИНО</v>
          </cell>
          <cell r="D385">
            <v>72</v>
          </cell>
          <cell r="F385">
            <v>72</v>
          </cell>
        </row>
        <row r="386">
          <cell r="A386" t="str">
            <v>Сыр Российский сливочный 45% тм Папа Может, нарезанные ломтики 125г (МИНИ)  ОСТАНКИНО</v>
          </cell>
          <cell r="D386">
            <v>293</v>
          </cell>
          <cell r="F386">
            <v>293</v>
          </cell>
        </row>
        <row r="387">
          <cell r="A387" t="str">
            <v>Сыр Скаморца свежий 40% 100 гр.  ОСТАНКИНО</v>
          </cell>
          <cell r="D387">
            <v>174</v>
          </cell>
          <cell r="F387">
            <v>174</v>
          </cell>
        </row>
        <row r="388">
          <cell r="A388" t="str">
            <v>Сыр творожный с зеленью 60% Папа может 140 гр.  ОСТАНКИНО</v>
          </cell>
          <cell r="D388">
            <v>51</v>
          </cell>
          <cell r="F388">
            <v>51</v>
          </cell>
        </row>
        <row r="389">
          <cell r="A389" t="str">
            <v>Сыр Чечил копченый 43% 100г/6шт ТМ Папа Может  ОСТАНКИНО</v>
          </cell>
          <cell r="D389">
            <v>240</v>
          </cell>
          <cell r="F389">
            <v>240</v>
          </cell>
        </row>
        <row r="390">
          <cell r="A390" t="str">
            <v>Сыр Чечил свежий 45% 100г/6шт ТМ Папа Может  ОСТАНКИНО</v>
          </cell>
          <cell r="D390">
            <v>315</v>
          </cell>
          <cell r="F390">
            <v>315</v>
          </cell>
        </row>
        <row r="391">
          <cell r="A391" t="str">
            <v>Сыч/Прод Коровино Российский 50% 200г СЗМЖ  ОСТАНКИНО</v>
          </cell>
          <cell r="D391">
            <v>144</v>
          </cell>
          <cell r="F391">
            <v>144</v>
          </cell>
        </row>
        <row r="392">
          <cell r="A392" t="str">
            <v>Сыч/Прод Коровино Российский Ориг 50% ВЕС (7,5 кг круг) ОСТАНКИНО</v>
          </cell>
          <cell r="D392">
            <v>38.5</v>
          </cell>
          <cell r="F392">
            <v>38.5</v>
          </cell>
        </row>
        <row r="393">
          <cell r="A393" t="str">
            <v>Сыч/Прод Коровино Российский Оригин 50% ВЕС (5 кг)  ОСТАНКИНО</v>
          </cell>
          <cell r="D393">
            <v>300</v>
          </cell>
          <cell r="F393">
            <v>300</v>
          </cell>
        </row>
        <row r="394">
          <cell r="A394" t="str">
            <v>Сыч/Прод Коровино Тильзитер 50% 200г СЗМЖ  ОСТАНКИНО</v>
          </cell>
          <cell r="D394">
            <v>129</v>
          </cell>
          <cell r="F394">
            <v>129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257</v>
          </cell>
          <cell r="F395">
            <v>257</v>
          </cell>
        </row>
        <row r="396">
          <cell r="A396" t="str">
            <v>Творожный Сыр 60% С маринованными огурчиками и укропом 140 гр  ОСТАНКИНО</v>
          </cell>
          <cell r="D396">
            <v>25</v>
          </cell>
          <cell r="F396">
            <v>25</v>
          </cell>
        </row>
        <row r="397">
          <cell r="A397" t="str">
            <v>Творожный Сыр 60% Сливочный  СТМ "ПапаМожет" - 140гр  ОСТАНКИНО</v>
          </cell>
          <cell r="D397">
            <v>244</v>
          </cell>
          <cell r="F397">
            <v>244</v>
          </cell>
        </row>
        <row r="398">
          <cell r="A398" t="str">
            <v>Торо Неро с/в "Эликатессе" 140 гр.шт.  СПК</v>
          </cell>
          <cell r="D398">
            <v>195</v>
          </cell>
          <cell r="F398">
            <v>195</v>
          </cell>
        </row>
        <row r="399">
          <cell r="A399" t="str">
            <v>Уши свиные копченые к пиву 0,15кг нар. д/ф шт.  СПК</v>
          </cell>
          <cell r="D399">
            <v>66</v>
          </cell>
          <cell r="F399">
            <v>66</v>
          </cell>
        </row>
        <row r="400">
          <cell r="A400" t="str">
            <v>Фестивальная пора с/к 100 гр.шт.нар. (лоток с ср.защ.атм.)  СПК</v>
          </cell>
          <cell r="D400">
            <v>587</v>
          </cell>
          <cell r="F400">
            <v>587</v>
          </cell>
        </row>
        <row r="401">
          <cell r="A401" t="str">
            <v>Фестивальная пора с/к 235 гр.шт.  СПК</v>
          </cell>
          <cell r="D401">
            <v>1266</v>
          </cell>
          <cell r="F401">
            <v>1266</v>
          </cell>
        </row>
        <row r="402">
          <cell r="A402" t="str">
            <v>Фестивальная пора с/к термоус.пак  СПК</v>
          </cell>
          <cell r="D402">
            <v>11.2</v>
          </cell>
          <cell r="F402">
            <v>11.2</v>
          </cell>
        </row>
        <row r="403">
          <cell r="A403" t="str">
            <v>Фрай-пицца с ветчиной и грибами 3,0 кг ТМ Зареченские ТС Зареченские продукты. ВЕС ПОКОМ</v>
          </cell>
          <cell r="F403">
            <v>3</v>
          </cell>
        </row>
        <row r="404">
          <cell r="A404" t="str">
            <v>Фуэт с/в "Эликатессе" 160 гр.шт.  СПК</v>
          </cell>
          <cell r="D404">
            <v>273</v>
          </cell>
          <cell r="F404">
            <v>273</v>
          </cell>
        </row>
        <row r="405">
          <cell r="A405" t="str">
            <v>Хинкали Классические ТМ Зареченские ВЕС ПОКОМ</v>
          </cell>
          <cell r="F405">
            <v>115</v>
          </cell>
        </row>
        <row r="406">
          <cell r="A406" t="str">
            <v>Хотстеры Foodgital 0,25кг ТМ Горячая штучка  ПОКОМ</v>
          </cell>
          <cell r="F406">
            <v>4</v>
          </cell>
        </row>
        <row r="407">
          <cell r="A407" t="str">
            <v>Хотстеры с сыром 0,25кг ТМ Горячая штучка  ПОКОМ</v>
          </cell>
          <cell r="D407">
            <v>3</v>
          </cell>
          <cell r="F407">
            <v>393</v>
          </cell>
        </row>
        <row r="408">
          <cell r="A408" t="str">
            <v>Хотстеры ТМ Горячая штучка ТС Хотстеры 0,25 кг зам  ПОКОМ</v>
          </cell>
          <cell r="D408">
            <v>606</v>
          </cell>
          <cell r="F408">
            <v>2161</v>
          </cell>
        </row>
        <row r="409">
          <cell r="A409" t="str">
            <v>Хрустящие крылышки острые к пиву ТМ Горячая штучка 0,3кг зам  ПОКОМ</v>
          </cell>
          <cell r="D409">
            <v>2</v>
          </cell>
          <cell r="F409">
            <v>530</v>
          </cell>
        </row>
        <row r="410">
          <cell r="A410" t="str">
            <v>Хрустящие крылышки ТМ Горячая штучка 0,3 кг зам  ПОКОМ</v>
          </cell>
          <cell r="D410">
            <v>1</v>
          </cell>
          <cell r="F410">
            <v>484</v>
          </cell>
        </row>
        <row r="411">
          <cell r="A411" t="str">
            <v>Хрустящие крылышки ТМ Зареченские ТС Зареченские продукты. ВЕС ПОКОМ</v>
          </cell>
          <cell r="F411">
            <v>13.6</v>
          </cell>
        </row>
        <row r="412">
          <cell r="A412" t="str">
            <v>Чебупай сочное яблоко ТМ Горячая штучка 0,2 кг зам.  ПОКОМ</v>
          </cell>
          <cell r="D412">
            <v>1</v>
          </cell>
          <cell r="F412">
            <v>163</v>
          </cell>
        </row>
        <row r="413">
          <cell r="A413" t="str">
            <v>Чебупай спелая вишня ТМ Горячая штучка 0,2 кг зам.  ПОКОМ</v>
          </cell>
          <cell r="F413">
            <v>234</v>
          </cell>
        </row>
        <row r="414">
          <cell r="A414" t="str">
            <v>Чебупели Курочка гриль ТМ Горячая штучка, 0,3 кг зам  ПОКОМ</v>
          </cell>
          <cell r="D414">
            <v>7</v>
          </cell>
          <cell r="F414">
            <v>285</v>
          </cell>
        </row>
        <row r="415">
          <cell r="A415" t="str">
            <v>Чебупицца курочка по-итальянски Горячая штучка 0,25 кг зам  ПОКОМ</v>
          </cell>
          <cell r="D415">
            <v>621</v>
          </cell>
          <cell r="F415">
            <v>2548</v>
          </cell>
        </row>
        <row r="416">
          <cell r="A416" t="str">
            <v>Чебупицца Пепперони ТМ Горячая штучка ТС Чебупицца 0.25кг зам  ПОКОМ</v>
          </cell>
          <cell r="D416">
            <v>1830</v>
          </cell>
          <cell r="F416">
            <v>5112</v>
          </cell>
        </row>
        <row r="417">
          <cell r="A417" t="str">
            <v>Чебуреки Мясные вес 2,7 кг ТМ Зареченские ВЕС ПОКОМ</v>
          </cell>
          <cell r="F417">
            <v>27.001999999999999</v>
          </cell>
        </row>
        <row r="418">
          <cell r="A418" t="str">
            <v>Чебуреки сочные ВЕС ТМ Зареченские  ПОКОМ</v>
          </cell>
          <cell r="F418">
            <v>486.90100000000001</v>
          </cell>
        </row>
        <row r="419">
          <cell r="A419" t="str">
            <v>Шпикачки Русские (черева) (в ср.защ.атм.) "Высокий вкус"  СПК</v>
          </cell>
          <cell r="D419">
            <v>117</v>
          </cell>
          <cell r="F419">
            <v>117</v>
          </cell>
        </row>
        <row r="420">
          <cell r="A420" t="str">
            <v>Эликапреза с/в "Эликатессе" 0,10 кг.шт. нарезка (лоток с ср.защ.атм.)  СПК</v>
          </cell>
          <cell r="D420">
            <v>261</v>
          </cell>
          <cell r="F420">
            <v>261</v>
          </cell>
        </row>
        <row r="421">
          <cell r="A421" t="str">
            <v>Юбилейная с/к 0,10 кг.шт. нарезка (лоток с ср.защ.атм.)  СПК</v>
          </cell>
          <cell r="D421">
            <v>125</v>
          </cell>
          <cell r="F421">
            <v>125</v>
          </cell>
        </row>
        <row r="422">
          <cell r="A422" t="str">
            <v>Юбилейная с/к 0,235 кг.шт.  СПК</v>
          </cell>
          <cell r="D422">
            <v>1379</v>
          </cell>
          <cell r="F422">
            <v>1379</v>
          </cell>
        </row>
        <row r="423">
          <cell r="A423" t="str">
            <v>Итого</v>
          </cell>
          <cell r="D423">
            <v>161271.342</v>
          </cell>
          <cell r="F423">
            <v>347894.87300000002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16.08.2024 - 16.08.2024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150.67099999999999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143.803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599.73099999999999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45.712000000000003</v>
          </cell>
        </row>
        <row r="11">
          <cell r="A11" t="str">
            <v xml:space="preserve"> 022  Колбаса Вязанка со шпиком, вектор 0,5кг, ПОКОМ</v>
          </cell>
          <cell r="D11">
            <v>51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776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1007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1021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90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296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2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200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56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40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210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125.09</v>
          </cell>
        </row>
        <row r="26">
          <cell r="A26" t="str">
            <v xml:space="preserve"> 201  Ветчина Нежная ТМ Особый рецепт, (2,5кг), ПОКОМ</v>
          </cell>
          <cell r="D26">
            <v>1351.951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71.105999999999995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0.88500000000000001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129.73500000000001</v>
          </cell>
        </row>
        <row r="30">
          <cell r="A30" t="str">
            <v xml:space="preserve"> 230  Колбаса Молочная Особая ТМ Особый рецепт, п/а, ВЕС. ПОКОМ</v>
          </cell>
          <cell r="D30">
            <v>57.048999999999999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49.448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56.582000000000001</v>
          </cell>
        </row>
        <row r="33">
          <cell r="A33" t="str">
            <v xml:space="preserve"> 240  Колбаса Салями охотничья, ВЕС. ПОКОМ</v>
          </cell>
          <cell r="D33">
            <v>7.7210000000000001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122.148</v>
          </cell>
        </row>
        <row r="35">
          <cell r="A35" t="str">
            <v xml:space="preserve"> 247  Сардельки Нежные, ВЕС.  ПОКОМ</v>
          </cell>
          <cell r="D35">
            <v>28.457999999999998</v>
          </cell>
        </row>
        <row r="36">
          <cell r="A36" t="str">
            <v xml:space="preserve"> 248  Сардельки Сочные ТМ Особый рецепт,   ПОКОМ</v>
          </cell>
          <cell r="D36">
            <v>36.835999999999999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294.40800000000002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D38">
            <v>29.771000000000001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D39">
            <v>38.276000000000003</v>
          </cell>
        </row>
        <row r="40">
          <cell r="A40" t="str">
            <v xml:space="preserve"> 263  Шпикачки Стародворские, ВЕС.  ПОКОМ</v>
          </cell>
          <cell r="D40">
            <v>26.721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60.536999999999999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47.404000000000003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43.213000000000001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270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560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968</v>
          </cell>
        </row>
        <row r="47">
          <cell r="A47" t="str">
            <v xml:space="preserve"> 278  Сосиски Сочинки с сочным окороком, МГС 0.4кг,   ПОКОМ</v>
          </cell>
          <cell r="D47">
            <v>1</v>
          </cell>
        </row>
        <row r="48">
          <cell r="A48" t="str">
            <v xml:space="preserve"> 283  Сосиски Сочинки, ВЕС, ТМ Стародворье ПОКОМ</v>
          </cell>
          <cell r="D48">
            <v>185.24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178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241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61.819000000000003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378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859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33.561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60.177999999999997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306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464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234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86.954999999999998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289.447</v>
          </cell>
        </row>
        <row r="61">
          <cell r="A61" t="str">
            <v xml:space="preserve"> 316  Колбаса Нежная ТМ Зареченские ВЕС  ПОКОМ</v>
          </cell>
          <cell r="D61">
            <v>10.513999999999999</v>
          </cell>
        </row>
        <row r="62">
          <cell r="A62" t="str">
            <v xml:space="preserve"> 317 Колбаса Сервелат Рижский ТМ Зареченские, ВЕС  ПОКОМ</v>
          </cell>
          <cell r="D62">
            <v>12.946999999999999</v>
          </cell>
        </row>
        <row r="63">
          <cell r="A63" t="str">
            <v xml:space="preserve"> 318  Сосиски Датские ТМ Зареченские, ВЕС  ПОКОМ</v>
          </cell>
          <cell r="D63">
            <v>742.20500000000004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852</v>
          </cell>
        </row>
        <row r="65">
          <cell r="A65" t="str">
            <v xml:space="preserve"> 320  Ветчина Нежная ТМ Зареченские,большой батон, ВЕС ПОКОМ</v>
          </cell>
          <cell r="D65">
            <v>6.4640000000000004</v>
          </cell>
        </row>
        <row r="66">
          <cell r="A66" t="str">
            <v xml:space="preserve"> 321  Колбаса Сервелат Пражский ТМ Зареченские, ВЕС ПОКОМ</v>
          </cell>
          <cell r="D66">
            <v>1.528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714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412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111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98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185.416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111</v>
          </cell>
        </row>
        <row r="73">
          <cell r="A73" t="str">
            <v xml:space="preserve"> 335  Колбаса Сливушка ТМ Вязанка. ВЕС.  ПОКОМ </v>
          </cell>
          <cell r="D73">
            <v>64.394999999999996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718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655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118.842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80.739999999999995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150.977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92.650999999999996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27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75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90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38.052999999999997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163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370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365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1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193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119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828</v>
          </cell>
        </row>
        <row r="91">
          <cell r="A91" t="str">
            <v xml:space="preserve"> 411  Колбаса Муромская ТМ Зареченские в оболочке полиамид ВЕС ПОКОМ</v>
          </cell>
          <cell r="D91">
            <v>3.9</v>
          </cell>
        </row>
        <row r="92">
          <cell r="A92" t="str">
            <v xml:space="preserve"> 412  Сосиски Баварские ТМ Стародворье 0,35 кг ПОКОМ</v>
          </cell>
          <cell r="D92">
            <v>1422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D93">
            <v>8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D94">
            <v>27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D95">
            <v>133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D96">
            <v>17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D97">
            <v>24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68</v>
          </cell>
        </row>
        <row r="99">
          <cell r="A99" t="str">
            <v xml:space="preserve"> 423  Колбаса Сервелат Рижский ТМ Зареченские ТС Зареченские продукты, 0,28 кг срез ПОКОМ</v>
          </cell>
          <cell r="D99">
            <v>18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80.747</v>
          </cell>
        </row>
        <row r="101">
          <cell r="A101" t="str">
            <v xml:space="preserve"> 429  Колбаса Нежная со шпиком.ТС Зареченские продукты в оболочке полиамид ВЕС ПОКОМ</v>
          </cell>
          <cell r="D101">
            <v>13.52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210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53.65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80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44.95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17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69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6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118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71</v>
          </cell>
        </row>
        <row r="111">
          <cell r="A111" t="str">
            <v xml:space="preserve"> 449  Колбаса Дугушка Стародворская ВЕС ТС Дугушка ПОКОМ</v>
          </cell>
          <cell r="D111">
            <v>100.96599999999999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879.23500000000001</v>
          </cell>
        </row>
        <row r="113">
          <cell r="A113" t="str">
            <v xml:space="preserve"> 456  Колбаса Филейная ТМ Особый рецепт ВЕС большой батон  ПОКОМ</v>
          </cell>
          <cell r="D113">
            <v>1517.354</v>
          </cell>
        </row>
        <row r="114">
          <cell r="A114" t="str">
            <v xml:space="preserve"> 457  Колбаса Молочная ТМ Особый рецепт ВЕС большой батон  ПОКОМ</v>
          </cell>
          <cell r="D114">
            <v>1207.1400000000001</v>
          </cell>
        </row>
        <row r="115">
          <cell r="A115" t="str">
            <v xml:space="preserve"> 465  Колбаса Филейная оригинальная ВЕС 0,8кг ТМ Особый рецепт в оболочке полиамид  ПОКОМ</v>
          </cell>
          <cell r="D115">
            <v>11.438000000000001</v>
          </cell>
        </row>
        <row r="116">
          <cell r="A116" t="str">
            <v xml:space="preserve"> 467  Колбаса Филейная 0,5кг ТМ Особый рецепт  ПОКОМ</v>
          </cell>
          <cell r="D116">
            <v>29</v>
          </cell>
        </row>
        <row r="117">
          <cell r="A117" t="str">
            <v xml:space="preserve"> 472  Колбаса Молочная ВЕС ТМ Зареченские  ПОКОМ</v>
          </cell>
          <cell r="D117">
            <v>19.292000000000002</v>
          </cell>
        </row>
        <row r="118">
          <cell r="A118" t="str">
            <v xml:space="preserve"> 473  Ветчина Рубленая ВЕС ТМ Зареченские  ПОКОМ</v>
          </cell>
          <cell r="D118">
            <v>21.568000000000001</v>
          </cell>
        </row>
        <row r="119">
          <cell r="A119" t="str">
            <v xml:space="preserve"> 474  Колбаса Молочная 0,4кг ТМ Зареченские  ПОКОМ</v>
          </cell>
          <cell r="D119">
            <v>6</v>
          </cell>
        </row>
        <row r="120">
          <cell r="A120" t="str">
            <v xml:space="preserve"> 475  Колбаса Нежная 0,4кг ТМ Зареченские  ПОКОМ</v>
          </cell>
          <cell r="D120">
            <v>15</v>
          </cell>
        </row>
        <row r="121">
          <cell r="A121" t="str">
            <v xml:space="preserve"> 476  Колбаса Нежная со шпиком 0,4кг ТМ Зареченские  ПОКОМ</v>
          </cell>
          <cell r="D121">
            <v>1</v>
          </cell>
        </row>
        <row r="122">
          <cell r="A122" t="str">
            <v xml:space="preserve"> 477  Ветчина Рубленая 0,4кг ТМ Зареченские  ПОКОМ</v>
          </cell>
          <cell r="D122">
            <v>7</v>
          </cell>
        </row>
        <row r="123">
          <cell r="A123" t="str">
            <v xml:space="preserve"> 478  Сардельки Зареченские ВЕС ТМ Зареченские  ПОКОМ</v>
          </cell>
          <cell r="D123">
            <v>25.28</v>
          </cell>
        </row>
        <row r="124">
          <cell r="A124" t="str">
            <v xml:space="preserve"> 479  Шпикачки Зареченские ВЕС ТМ Зареченские  ПОКОМ</v>
          </cell>
          <cell r="D124">
            <v>15.962</v>
          </cell>
        </row>
        <row r="125">
          <cell r="A125" t="str">
            <v xml:space="preserve"> 481  Колбаса Филейная оригинальная ВЕС 1,87кг ТМ Особый рецепт большой батон  ПОКОМ</v>
          </cell>
          <cell r="D125">
            <v>1.8009999999999999</v>
          </cell>
        </row>
        <row r="126">
          <cell r="A126" t="str">
            <v xml:space="preserve"> 486  Колбаски Бюргерсы с сыром 0,27кг ТМ Баварушка  ПОКОМ</v>
          </cell>
          <cell r="D126">
            <v>10</v>
          </cell>
        </row>
        <row r="127">
          <cell r="A127" t="str">
            <v>3215 ВЕТЧ.МЯСНАЯ Папа может п/о 0.4кг 8шт.    ОСТАНКИНО</v>
          </cell>
          <cell r="D127">
            <v>73</v>
          </cell>
        </row>
        <row r="128">
          <cell r="A128" t="str">
            <v>3812 СОЧНЫЕ сос п/о мгс 2*2  ОСТАНКИНО</v>
          </cell>
          <cell r="D128">
            <v>333.98599999999999</v>
          </cell>
        </row>
        <row r="129">
          <cell r="A129" t="str">
            <v>4063 МЯСНАЯ Папа может вар п/о_Л   ОСТАНКИНО</v>
          </cell>
          <cell r="D129">
            <v>478.07100000000003</v>
          </cell>
        </row>
        <row r="130">
          <cell r="A130" t="str">
            <v>4117 ЭКСТРА Папа может с/к в/у_Л   ОСТАНКИНО</v>
          </cell>
          <cell r="D130">
            <v>3.4660000000000002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25.56</v>
          </cell>
        </row>
        <row r="132">
          <cell r="A132" t="str">
            <v>4813 ФИЛЕЙНАЯ Папа может вар п/о_Л   ОСТАНКИНО</v>
          </cell>
          <cell r="D132">
            <v>175.59100000000001</v>
          </cell>
        </row>
        <row r="133">
          <cell r="A133" t="str">
            <v>4993 САЛЯМИ ИТАЛЬЯНСКАЯ с/к в/у 1/250*8_120c ОСТАНКИНО</v>
          </cell>
          <cell r="D133">
            <v>120</v>
          </cell>
        </row>
        <row r="134">
          <cell r="A134" t="str">
            <v>5246 ДОКТОРСКАЯ ПРЕМИУМ вар б/о мгс_30с ОСТАНКИНО</v>
          </cell>
          <cell r="D134">
            <v>39.262999999999998</v>
          </cell>
        </row>
        <row r="135">
          <cell r="A135" t="str">
            <v>5341 СЕРВЕЛАТ ОХОТНИЧИЙ в/к в/у  ОСТАНКИНО</v>
          </cell>
          <cell r="D135">
            <v>127.246</v>
          </cell>
        </row>
        <row r="136">
          <cell r="A136" t="str">
            <v>5483 ЭКСТРА Папа может с/к в/у 1/250 8шт.   ОСТАНКИНО</v>
          </cell>
          <cell r="D136">
            <v>242</v>
          </cell>
        </row>
        <row r="137">
          <cell r="A137" t="str">
            <v>5544 Сервелат Финский в/к в/у_45с НОВАЯ ОСТАНКИНО</v>
          </cell>
          <cell r="D137">
            <v>270.01600000000002</v>
          </cell>
        </row>
        <row r="138">
          <cell r="A138" t="str">
            <v>5682 САЛЯМИ МЕЛКОЗЕРНЕНАЯ с/к в/у 1/120_60с   ОСТАНКИНО</v>
          </cell>
          <cell r="D138">
            <v>891</v>
          </cell>
        </row>
        <row r="139">
          <cell r="A139" t="str">
            <v>5698 СЫТНЫЕ Папа может сар б/о мгс 1*3_Маяк  ОСТАНКИНО</v>
          </cell>
          <cell r="D139">
            <v>111.423</v>
          </cell>
        </row>
        <row r="140">
          <cell r="A140" t="str">
            <v>5706 АРОМАТНАЯ Папа может с/к в/у 1/250 8шт.  ОСТАНКИНО</v>
          </cell>
          <cell r="D140">
            <v>217</v>
          </cell>
        </row>
        <row r="141">
          <cell r="A141" t="str">
            <v>5820 СЛИВОЧНЫЕ Папа может сос п/о мгс 2*2_45с   ОСТАНКИНО</v>
          </cell>
          <cell r="D141">
            <v>32.066000000000003</v>
          </cell>
        </row>
        <row r="142">
          <cell r="A142" t="str">
            <v>5851 ЭКСТРА Папа может вар п/о   ОСТАНКИНО</v>
          </cell>
          <cell r="D142">
            <v>96.629000000000005</v>
          </cell>
        </row>
        <row r="143">
          <cell r="A143" t="str">
            <v>5931 ОХОТНИЧЬЯ Папа может с/к в/у 1/220 8шт.   ОСТАНКИНО</v>
          </cell>
          <cell r="D143">
            <v>247</v>
          </cell>
        </row>
        <row r="144">
          <cell r="A144" t="str">
            <v>5992 ВРЕМЯ ОКРОШКИ Папа может вар п/о 0.4кг   ОСТАНКИНО</v>
          </cell>
          <cell r="D144">
            <v>260</v>
          </cell>
        </row>
        <row r="145">
          <cell r="A145" t="str">
            <v>6113 СОЧНЫЕ сос п/о мгс 1*6_Ашан  ОСТАНКИНО</v>
          </cell>
          <cell r="D145">
            <v>506.57100000000003</v>
          </cell>
        </row>
        <row r="146">
          <cell r="A146" t="str">
            <v>6206 СВИНИНА ПО-ДОМАШНЕМУ к/в мл/к в/у 0.3кг  ОСТАНКИНО</v>
          </cell>
          <cell r="D146">
            <v>213</v>
          </cell>
        </row>
        <row r="147">
          <cell r="A147" t="str">
            <v>6221 НЕАПОЛИТАНСКИЙ ДУЭТ с/к с/н мгс 1/90  ОСТАНКИНО</v>
          </cell>
          <cell r="D147">
            <v>-1</v>
          </cell>
        </row>
        <row r="148">
          <cell r="A148" t="str">
            <v>6228 МЯСНОЕ АССОРТИ к/з с/н мгс 1/90 10шт.  ОСТАНКИНО</v>
          </cell>
          <cell r="D148">
            <v>168</v>
          </cell>
        </row>
        <row r="149">
          <cell r="A149" t="str">
            <v>6247 ДОМАШНЯЯ Папа может вар п/о 0,4кг 8шт.  ОСТАНКИНО</v>
          </cell>
          <cell r="D149">
            <v>73</v>
          </cell>
        </row>
        <row r="150">
          <cell r="A150" t="str">
            <v>6268 ГОВЯЖЬЯ Папа может вар п/о 0,4кг 8 шт.  ОСТАНКИНО</v>
          </cell>
          <cell r="D150">
            <v>82</v>
          </cell>
        </row>
        <row r="151">
          <cell r="A151" t="str">
            <v>6297 ФИЛЕЙНЫЕ сос ц/о в/у 1/270 12шт_45с  ОСТАНКИНО</v>
          </cell>
          <cell r="D151">
            <v>-3</v>
          </cell>
        </row>
        <row r="152">
          <cell r="A152" t="str">
            <v>6303 МЯСНЫЕ Папа может сос п/о мгс 1.5*3  ОСТАНКИНО</v>
          </cell>
          <cell r="D152">
            <v>125.941</v>
          </cell>
        </row>
        <row r="153">
          <cell r="A153" t="str">
            <v>6325 ДОКТОРСКАЯ ПРЕМИУМ вар п/о 0.4кг 8шт.  ОСТАНКИНО</v>
          </cell>
          <cell r="D153">
            <v>156</v>
          </cell>
        </row>
        <row r="154">
          <cell r="A154" t="str">
            <v>6333 МЯСНАЯ Папа может вар п/о 0.4кг 8шт.  ОСТАНКИНО</v>
          </cell>
          <cell r="D154">
            <v>1528</v>
          </cell>
        </row>
        <row r="155">
          <cell r="A155" t="str">
            <v>6340 ДОМАШНИЙ РЕЦЕПТ Коровино 0.5кг 8шт.  ОСТАНКИНО</v>
          </cell>
          <cell r="D155">
            <v>270</v>
          </cell>
        </row>
        <row r="156">
          <cell r="A156" t="str">
            <v>6341 ДОМАШНИЙ РЕЦЕПТ СО ШПИКОМ Коровино 0.5кг  ОСТАНКИНО</v>
          </cell>
          <cell r="D156">
            <v>15</v>
          </cell>
        </row>
        <row r="157">
          <cell r="A157" t="str">
            <v>6353 ЭКСТРА Папа может вар п/о 0.4кг 8шт.  ОСТАНКИНО</v>
          </cell>
          <cell r="D157">
            <v>534</v>
          </cell>
        </row>
        <row r="158">
          <cell r="A158" t="str">
            <v>6392 ФИЛЕЙНАЯ Папа может вар п/о 0.4кг. ОСТАНКИНО</v>
          </cell>
          <cell r="D158">
            <v>1096</v>
          </cell>
        </row>
        <row r="159">
          <cell r="A159" t="str">
            <v>6426 КЛАССИЧЕСКАЯ ПМ вар п/о 0.3кг 8шт.  ОСТАНКИНО</v>
          </cell>
          <cell r="D159">
            <v>317</v>
          </cell>
        </row>
        <row r="160">
          <cell r="A160" t="str">
            <v>6453 ЭКСТРА Папа может с/к с/н в/у 1/100 14шт.   ОСТАНКИНО</v>
          </cell>
          <cell r="D160">
            <v>548</v>
          </cell>
        </row>
        <row r="161">
          <cell r="A161" t="str">
            <v>6454 АРОМАТНАЯ с/к с/н в/у 1/100 14шт.  ОСТАНКИНО</v>
          </cell>
          <cell r="D161">
            <v>457</v>
          </cell>
        </row>
        <row r="162">
          <cell r="A162" t="str">
            <v>6470 ВЕТЧ.МРАМОРНАЯ в/у_45с  ОСТАНКИНО</v>
          </cell>
          <cell r="D162">
            <v>-0.3</v>
          </cell>
        </row>
        <row r="163">
          <cell r="A163" t="str">
            <v>6475 С СЫРОМ Папа может сос ц/о мгс 0.4кг6шт  ОСТАНКИНО</v>
          </cell>
          <cell r="D163">
            <v>-3</v>
          </cell>
        </row>
        <row r="164">
          <cell r="A164" t="str">
            <v>6527 ШПИКАЧКИ СОЧНЫЕ ПМ сар б/о мгс 1*3 45с ОСТАНКИНО</v>
          </cell>
          <cell r="D164">
            <v>107.345</v>
          </cell>
        </row>
        <row r="165">
          <cell r="A165" t="str">
            <v>6528 ШПИКАЧКИ СОЧНЫЕ ПМ сар б/о мгс 0.4кг 45с  ОСТАНКИНО</v>
          </cell>
          <cell r="D165">
            <v>-6</v>
          </cell>
        </row>
        <row r="166">
          <cell r="A166" t="str">
            <v>6586 МРАМОРНАЯ И БАЛЫКОВАЯ в/к с/н мгс 1/90 ОСТАНКИНО</v>
          </cell>
          <cell r="D166">
            <v>108</v>
          </cell>
        </row>
        <row r="167">
          <cell r="A167" t="str">
            <v>6602 БАВАРСКИЕ ПМ сос ц/о мгс 0,35кг 8шт.  ОСТАНКИНО</v>
          </cell>
          <cell r="D167">
            <v>55</v>
          </cell>
        </row>
        <row r="168">
          <cell r="A168" t="str">
            <v>6661 СОЧНЫЙ ГРИЛЬ ПМ сос п/о мгс 1.5*4_Маяк  ОСТАНКИНО</v>
          </cell>
          <cell r="D168">
            <v>8.6910000000000007</v>
          </cell>
        </row>
        <row r="169">
          <cell r="A169" t="str">
            <v>6666 БОЯНСКАЯ Папа может п/к в/у 0,28кг 8 шт. ОСТАНКИНО</v>
          </cell>
          <cell r="D169">
            <v>316</v>
          </cell>
        </row>
        <row r="170">
          <cell r="A170" t="str">
            <v>6683 СЕРВЕЛАТ ЗЕРНИСТЫЙ ПМ в/к в/у 0,35кг  ОСТАНКИНО</v>
          </cell>
          <cell r="D170">
            <v>1112</v>
          </cell>
        </row>
        <row r="171">
          <cell r="A171" t="str">
            <v>6684 СЕРВЕЛАТ КАРЕЛЬСКИЙ ПМ в/к в/у 0.28кг  ОСТАНКИНО</v>
          </cell>
          <cell r="D171">
            <v>836</v>
          </cell>
        </row>
        <row r="172">
          <cell r="A172" t="str">
            <v>6689 СЕРВЕЛАТ ОХОТНИЧИЙ ПМ в/к в/у 0,35кг 8шт  ОСТАНКИНО</v>
          </cell>
          <cell r="D172">
            <v>1031</v>
          </cell>
        </row>
        <row r="173">
          <cell r="A173" t="str">
            <v>6692 СЕРВЕЛАТ ПРИМА в/к в/у 0.28кг 8шт.  ОСТАНКИНО</v>
          </cell>
          <cell r="D173">
            <v>-1</v>
          </cell>
        </row>
        <row r="174">
          <cell r="A174" t="str">
            <v>6697 СЕРВЕЛАТ ФИНСКИЙ ПМ в/к в/у 0,35кг 8шт.  ОСТАНКИНО</v>
          </cell>
          <cell r="D174">
            <v>1515</v>
          </cell>
        </row>
        <row r="175">
          <cell r="A175" t="str">
            <v>6713 СОЧНЫЙ ГРИЛЬ ПМ сос п/о мгс 0.41кг 8шт.  ОСТАНКИНО</v>
          </cell>
          <cell r="D175">
            <v>420</v>
          </cell>
        </row>
        <row r="176">
          <cell r="A176" t="str">
            <v>6722 СОЧНЫЕ ПМ сос п/о мгс 0,41кг 10шт.  ОСТАНКИНО</v>
          </cell>
          <cell r="D176">
            <v>1804</v>
          </cell>
        </row>
        <row r="177">
          <cell r="A177" t="str">
            <v>6726 СЛИВОЧНЫЕ ПМ сос п/о мгс 0.41кг 10шт.  ОСТАНКИНО</v>
          </cell>
          <cell r="D177">
            <v>983</v>
          </cell>
        </row>
        <row r="178">
          <cell r="A178" t="str">
            <v>6747 РУССКАЯ ПРЕМИУМ ПМ вар ф/о в/у  ОСТАНКИНО</v>
          </cell>
          <cell r="D178">
            <v>9.09</v>
          </cell>
        </row>
        <row r="179">
          <cell r="A179" t="str">
            <v>6759 МОЛОЧНЫЕ ГОСТ сос ц/о мгс 0.4кг 7шт.  ОСТАНКИНО</v>
          </cell>
          <cell r="D179">
            <v>6</v>
          </cell>
        </row>
        <row r="180">
          <cell r="A180" t="str">
            <v>6761 МОЛОЧНЫЕ ГОСТ сос ц/о мгс 1*4  ОСТАНКИНО</v>
          </cell>
          <cell r="D180">
            <v>7.4960000000000004</v>
          </cell>
        </row>
        <row r="181">
          <cell r="A181" t="str">
            <v>6762 СЛИВОЧНЫЕ сос ц/о мгс 0.41кг 8шт.  ОСТАНКИНО</v>
          </cell>
          <cell r="D181">
            <v>74</v>
          </cell>
        </row>
        <row r="182">
          <cell r="A182" t="str">
            <v>6764 СЛИВОЧНЫЕ сос ц/о мгс 1*4  ОСТАНКИНО</v>
          </cell>
          <cell r="D182">
            <v>1.097</v>
          </cell>
        </row>
        <row r="183">
          <cell r="A183" t="str">
            <v>6765 РУБЛЕНЫЕ сос ц/о мгс 0.36кг 6шт.  ОСТАНКИНО</v>
          </cell>
          <cell r="D183">
            <v>185</v>
          </cell>
        </row>
        <row r="184">
          <cell r="A184" t="str">
            <v>6767 РУБЛЕНЫЕ сос ц/о мгс 1*4  ОСТАНКИНО</v>
          </cell>
          <cell r="D184">
            <v>11.875</v>
          </cell>
        </row>
        <row r="185">
          <cell r="A185" t="str">
            <v>6768 С СЫРОМ сос ц/о мгс 0.41кг 6шт.  ОСТАНКИНО</v>
          </cell>
          <cell r="D185">
            <v>38</v>
          </cell>
        </row>
        <row r="186">
          <cell r="A186" t="str">
            <v>6770 ИСПАНСКИЕ сос ц/о мгс 0.41кг 6шт.  ОСТАНКИНО</v>
          </cell>
          <cell r="D186">
            <v>16</v>
          </cell>
        </row>
        <row r="187">
          <cell r="A187" t="str">
            <v>6773 САЛЯМИ Папа может п/к в/у 0,28кг 8шт.  ОСТАНКИНО</v>
          </cell>
          <cell r="D187">
            <v>171</v>
          </cell>
        </row>
        <row r="188">
          <cell r="A188" t="str">
            <v>6776 ХОТ-ДОГ Папа может сос п/о мгс 0.35кг  ОСТАНКИНО</v>
          </cell>
          <cell r="D188">
            <v>-1</v>
          </cell>
        </row>
        <row r="189">
          <cell r="A189" t="str">
            <v>6777 МЯСНЫЕ С ГОВЯДИНОЙ ПМ сос п/о мгс 0.4кг  ОСТАНКИНО</v>
          </cell>
          <cell r="D189">
            <v>428</v>
          </cell>
        </row>
        <row r="190">
          <cell r="A190" t="str">
            <v>6785 ВЕНСКАЯ САЛЯМИ п/к в/у 0.33кг 8шт.  ОСТАНКИНО</v>
          </cell>
          <cell r="D190">
            <v>157</v>
          </cell>
        </row>
        <row r="191">
          <cell r="A191" t="str">
            <v>6786 ВЕНСКАЯ САЛЯМИ п/к в/у  ОСТАНКИНО</v>
          </cell>
          <cell r="D191">
            <v>0.66900000000000004</v>
          </cell>
        </row>
        <row r="192">
          <cell r="A192" t="str">
            <v>6787 СЕРВЕЛАТ КРЕМЛЕВСКИЙ в/к в/у 0,33кг 8шт.  ОСТАНКИНО</v>
          </cell>
          <cell r="D192">
            <v>68</v>
          </cell>
        </row>
        <row r="193">
          <cell r="A193" t="str">
            <v>6793 БАЛЫКОВАЯ в/к в/у 0,33кг 8шт.  ОСТАНКИНО</v>
          </cell>
          <cell r="D193">
            <v>211</v>
          </cell>
        </row>
        <row r="194">
          <cell r="A194" t="str">
            <v>6794 БАЛЫКОВАЯ в/к в/у  ОСТАНКИНО</v>
          </cell>
          <cell r="D194">
            <v>5.2469999999999999</v>
          </cell>
        </row>
        <row r="195">
          <cell r="A195" t="str">
            <v>6795 ОСТАНКИНСКАЯ в/к в/у 0,33кг 8шт.  ОСТАНКИНО</v>
          </cell>
          <cell r="D195">
            <v>11</v>
          </cell>
        </row>
        <row r="196">
          <cell r="A196" t="str">
            <v>6807 СЕРВЕЛАТ ЕВРОПЕЙСКИЙ в/к в/у 0,33кг 8шт.  ОСТАНКИНО</v>
          </cell>
          <cell r="D196">
            <v>53</v>
          </cell>
        </row>
        <row r="197">
          <cell r="A197" t="str">
            <v>6829 МОЛОЧНЫЕ КЛАССИЧЕСКИЕ сос п/о мгс 2*4_С  ОСТАНКИНО</v>
          </cell>
          <cell r="D197">
            <v>131.12</v>
          </cell>
        </row>
        <row r="198">
          <cell r="A198" t="str">
            <v>6834 ПОСОЛЬСКАЯ ПМ с/к с/н в/у 1/100 10шт.  ОСТАНКИНО</v>
          </cell>
          <cell r="D198">
            <v>142</v>
          </cell>
        </row>
        <row r="199">
          <cell r="A199" t="str">
            <v>6837 ФИЛЕЙНЫЕ Папа Может сос ц/о мгс 0.4кг  ОСТАНКИНО</v>
          </cell>
          <cell r="D199">
            <v>460</v>
          </cell>
        </row>
        <row r="200">
          <cell r="A200" t="str">
            <v>6852 МОЛОЧНЫЕ ПРЕМИУМ ПМ сос п/о в/ у 1/350  ОСТАНКИНО</v>
          </cell>
          <cell r="D200">
            <v>1000</v>
          </cell>
        </row>
        <row r="201">
          <cell r="A201" t="str">
            <v>6853 МОЛОЧНЫЕ ПРЕМИУМ ПМ сос п/о мгс 1*6  ОСТАНКИНО</v>
          </cell>
          <cell r="D201">
            <v>45.024999999999999</v>
          </cell>
        </row>
        <row r="202">
          <cell r="A202" t="str">
            <v>6854 МОЛОЧНЫЕ ПРЕМИУМ ПМ сос п/о мгс 0.6кг  ОСТАНКИНО</v>
          </cell>
          <cell r="D202">
            <v>84</v>
          </cell>
        </row>
        <row r="203">
          <cell r="A203" t="str">
            <v>6861 ДОМАШНИЙ РЕЦЕПТ Коровино вар п/о  ОСТАНКИНО</v>
          </cell>
          <cell r="D203">
            <v>179.71700000000001</v>
          </cell>
        </row>
        <row r="204">
          <cell r="A204" t="str">
            <v>6862 ДОМАШНИЙ РЕЦЕПТ СО ШПИК. Коровино вар п/о  ОСТАНКИНО</v>
          </cell>
          <cell r="D204">
            <v>11.9</v>
          </cell>
        </row>
        <row r="205">
          <cell r="A205" t="str">
            <v>6865 ВЕТЧ.НЕЖНАЯ Коровино п/о  ОСТАНКИНО</v>
          </cell>
          <cell r="D205">
            <v>150.36699999999999</v>
          </cell>
        </row>
        <row r="206">
          <cell r="A206" t="str">
            <v>6870 С ГОВЯДИНОЙ СН сос п/о мгс 1*6  ОСТАНКИНО</v>
          </cell>
          <cell r="D206">
            <v>8.4749999999999996</v>
          </cell>
        </row>
        <row r="207">
          <cell r="A207" t="str">
            <v>6919 БЕКОН с/к с/н в/у 1/180 10шт.  ОСТАНКИНО</v>
          </cell>
          <cell r="D207">
            <v>99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147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159</v>
          </cell>
        </row>
        <row r="210">
          <cell r="A210" t="str">
            <v>БОНУС ДОМАШНИЙ РЕЦЕПТ Коровино 0.5кг 8шт. (6305)</v>
          </cell>
          <cell r="D210">
            <v>7</v>
          </cell>
        </row>
        <row r="211">
          <cell r="A211" t="str">
            <v>БОНУС ДОМАШНИЙ РЕЦЕПТ Коровино вар п/о (5324)</v>
          </cell>
          <cell r="D211">
            <v>7.84</v>
          </cell>
        </row>
        <row r="212">
          <cell r="A212" t="str">
            <v>БОНУС СОЧНЫЕ сос п/о мгс 0.41кг_UZ (6087)  ОСТАНКИНО</v>
          </cell>
          <cell r="D212">
            <v>25</v>
          </cell>
        </row>
        <row r="213">
          <cell r="A213" t="str">
            <v>БОНУС СОЧНЫЕ сос п/о мгс 1*6_UZ (6088)  ОСТАНКИНО</v>
          </cell>
          <cell r="D213">
            <v>48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299</v>
          </cell>
        </row>
        <row r="215">
          <cell r="A215" t="str">
            <v>БОНУС_Колбаса вареная Филейская ТМ Вязанка. ВЕС  ПОКОМ</v>
          </cell>
          <cell r="D215">
            <v>100.265</v>
          </cell>
        </row>
        <row r="216">
          <cell r="A216" t="str">
            <v>БОНУС_Колбаса Сервелат Филедворский, фиброуз, в/у 0,35 кг срез,  ПОКОМ</v>
          </cell>
          <cell r="D216">
            <v>101</v>
          </cell>
        </row>
        <row r="217">
          <cell r="A217" t="str">
            <v>БОНУС_Пельмени Бульмени с говядиной и свининой Наваристые 2,7кг Горячая штучка ВЕС  ПОКОМ</v>
          </cell>
          <cell r="D217">
            <v>19.2</v>
          </cell>
        </row>
        <row r="218">
          <cell r="A218" t="str">
            <v>БОНУС_Пельмени Отборные из свинины и говядины 0,9 кг ТМ Стародворье ТС Медвежье ушко  ПОКОМ</v>
          </cell>
          <cell r="D218">
            <v>73</v>
          </cell>
        </row>
        <row r="219">
          <cell r="A219" t="str">
            <v>БОНУС_Сервелат Фирменый в/к 0,10 кг.шт. нарезка (лоток с ср.защ.атм.)  СПК</v>
          </cell>
          <cell r="D219">
            <v>21</v>
          </cell>
        </row>
        <row r="220">
          <cell r="A220" t="str">
            <v>Бутербродная вареная 0,47 кг шт.  СПК</v>
          </cell>
          <cell r="D220">
            <v>25</v>
          </cell>
        </row>
        <row r="221">
          <cell r="A221" t="str">
            <v>Вацлавская п/к (черева) 390 гр.шт. термоус.пак  СПК</v>
          </cell>
          <cell r="D221">
            <v>4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7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63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546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247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110</v>
          </cell>
        </row>
        <row r="227">
          <cell r="A227" t="str">
            <v>Готовые чебуреки со свининой и говядиной Гор.шт.0,36 кг зам.  ПОКОМ</v>
          </cell>
          <cell r="D227">
            <v>1</v>
          </cell>
        </row>
        <row r="228">
          <cell r="A228" t="str">
            <v>Грудинка Деревенская в аджике к/в 150 гр.шт. нарезка (лоток с ср.защ.атм.)  СПК</v>
          </cell>
          <cell r="D228">
            <v>3</v>
          </cell>
        </row>
        <row r="229">
          <cell r="A229" t="str">
            <v>Дельгаро с/в "Эликатессе" 140 гр.шт.  СПК</v>
          </cell>
          <cell r="D229">
            <v>12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108</v>
          </cell>
        </row>
        <row r="231">
          <cell r="A231" t="str">
            <v>Докторская вареная в/с  СПК</v>
          </cell>
          <cell r="D231">
            <v>3.6320000000000001</v>
          </cell>
        </row>
        <row r="232">
          <cell r="A232" t="str">
            <v>Докторская вареная в/с 0,47 кг шт.  СПК</v>
          </cell>
          <cell r="D232">
            <v>28</v>
          </cell>
        </row>
        <row r="233">
          <cell r="A233" t="str">
            <v>Докторская вареная термоус.пак. "Высокий вкус"  СПК</v>
          </cell>
          <cell r="D233">
            <v>68.183000000000007</v>
          </cell>
        </row>
        <row r="234">
          <cell r="A234" t="str">
            <v>Жар-ладушки с клубникой и вишней ВЕС ТМ Зареченские  ПОКОМ</v>
          </cell>
          <cell r="D234">
            <v>7.4</v>
          </cell>
        </row>
        <row r="235">
          <cell r="A235" t="str">
            <v>Жар-ладушки с яблоком и грушей ТМ Зареченские ВЕС ПОКОМ</v>
          </cell>
          <cell r="D235">
            <v>44.4</v>
          </cell>
        </row>
        <row r="236">
          <cell r="A236" t="str">
            <v>ЖАР-мени ВЕС ТМ Зареченские  ПОКОМ</v>
          </cell>
          <cell r="D236">
            <v>16.5</v>
          </cell>
        </row>
        <row r="237">
          <cell r="A237" t="str">
            <v>Колбаски ПодПивасики оригинальные с/к 0,10 кг.шт. термофор.пак.  СПК</v>
          </cell>
          <cell r="D237">
            <v>261</v>
          </cell>
        </row>
        <row r="238">
          <cell r="A238" t="str">
            <v>Колбаски ПодПивасики острые с/к 0,10 кг.шт. термофор.пак.  СПК</v>
          </cell>
          <cell r="D238">
            <v>243</v>
          </cell>
        </row>
        <row r="239">
          <cell r="A239" t="str">
            <v>Колбаски ПодПивасики с сыром с/к 100 гр.шт. (в ср.защ.атм.)  СПК</v>
          </cell>
          <cell r="D239">
            <v>51</v>
          </cell>
        </row>
        <row r="240">
          <cell r="A240" t="str">
            <v>Коньячная с/к 0,10 кг.шт. нарезка (лоток с ср.зад.атм.) "Высокий вкус"  СПК</v>
          </cell>
          <cell r="D240">
            <v>70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88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335</v>
          </cell>
        </row>
        <row r="243">
          <cell r="A243" t="str">
            <v>Ла Фаворте с/в "Эликатессе" 140 гр.шт.  СПК</v>
          </cell>
          <cell r="D243">
            <v>6</v>
          </cell>
        </row>
        <row r="244">
          <cell r="A244" t="str">
            <v>Ливерная Печеночная "Просто выгодно" 0,3 кг.шт.  СПК</v>
          </cell>
          <cell r="D244">
            <v>1</v>
          </cell>
        </row>
        <row r="245">
          <cell r="A245" t="str">
            <v>Любительская вареная термоус.пак. "Высокий вкус"  СПК</v>
          </cell>
          <cell r="D245">
            <v>25.783999999999999</v>
          </cell>
        </row>
        <row r="246">
          <cell r="A246" t="str">
            <v>Мини-пицца с ветчиной и сыром 0,3кг ТМ Зареченские  ПОКОМ</v>
          </cell>
          <cell r="D246">
            <v>19</v>
          </cell>
        </row>
        <row r="247">
          <cell r="A247" t="str">
            <v>Мини-сосиски в тесте "Фрайпики" 1,8кг ВЕС, ТМ Зареченские  ПОКОМ</v>
          </cell>
          <cell r="D247">
            <v>7.3</v>
          </cell>
        </row>
        <row r="248">
          <cell r="A248" t="str">
            <v>Мини-сосиски в тесте "Фрайпики" 3,7кг ВЕС, ТМ Зареченские  ПОКОМ</v>
          </cell>
          <cell r="D248">
            <v>3.7</v>
          </cell>
        </row>
        <row r="249">
          <cell r="A249" t="str">
            <v>Мини-сосиски в тесте 0,3кг ТМ Зареченские  ПОКОМ</v>
          </cell>
          <cell r="D249">
            <v>17</v>
          </cell>
        </row>
        <row r="250">
          <cell r="A250" t="str">
            <v>Мини-сосиски в тесте 3,7кг ВЕС заморож. ТМ Зареченские  ПОКОМ</v>
          </cell>
          <cell r="D250">
            <v>29.6</v>
          </cell>
        </row>
        <row r="251">
          <cell r="A251" t="str">
            <v>Мини-чебуречки с мясом  0,3кг ТМ Зареченские  ПОКОМ</v>
          </cell>
          <cell r="D251">
            <v>19</v>
          </cell>
        </row>
        <row r="252">
          <cell r="A252" t="str">
            <v>Мини-чебуречки с сыром и ветчиной 0,3кг ТМ Зареченские  ПОКОМ</v>
          </cell>
          <cell r="D252">
            <v>20</v>
          </cell>
        </row>
        <row r="253">
          <cell r="A253" t="str">
            <v>Мини-шарики с курочкой и сыром ТМ Зареченские ВЕС  ПОКОМ</v>
          </cell>
          <cell r="D253">
            <v>63</v>
          </cell>
        </row>
        <row r="254">
          <cell r="A254" t="str">
            <v>Мусульманская вареная "Просто выгодно"  СПК</v>
          </cell>
          <cell r="D254">
            <v>1.7110000000000001</v>
          </cell>
        </row>
        <row r="255">
          <cell r="A255" t="str">
            <v>Мусульманская п/к "Просто выгодно" термофор.пак.  СПК</v>
          </cell>
          <cell r="D255">
            <v>0.48799999999999999</v>
          </cell>
        </row>
        <row r="256">
          <cell r="A256" t="str">
            <v>Наггетсы Foodgital 0,25кг ТМ Горячая штучка  ПОКОМ</v>
          </cell>
          <cell r="D256">
            <v>5</v>
          </cell>
        </row>
        <row r="257">
          <cell r="A257" t="str">
            <v>Наггетсы из печи 0,25кг ТМ Вязанка ТС Няняггетсы Сливушки замор.  ПОКОМ</v>
          </cell>
          <cell r="D257">
            <v>833</v>
          </cell>
        </row>
        <row r="258">
          <cell r="A258" t="str">
            <v>Наггетсы Нагетосы Сочная курочка ТМ Горячая штучка 0,25 кг зам  ПОКОМ</v>
          </cell>
          <cell r="D258">
            <v>354</v>
          </cell>
        </row>
        <row r="259">
          <cell r="A259" t="str">
            <v>Наггетсы с индейкой 0,25кг ТМ Вязанка ТС Няняггетсы Сливушки НД2 замор.  ПОКОМ</v>
          </cell>
          <cell r="D259">
            <v>599</v>
          </cell>
        </row>
        <row r="260">
          <cell r="A260" t="str">
            <v>Наггетсы с куриным филе и сыром ТМ Вязанка 0,25 кг ПОКОМ</v>
          </cell>
          <cell r="D260">
            <v>119</v>
          </cell>
        </row>
        <row r="261">
          <cell r="A261" t="str">
            <v>Наггетсы Хрустящие 0,3кг ТМ Зареченские  ПОКОМ</v>
          </cell>
          <cell r="D261">
            <v>47</v>
          </cell>
        </row>
        <row r="262">
          <cell r="A262" t="str">
            <v>Наггетсы Хрустящие ТМ Зареченские. ВЕС ПОКОМ</v>
          </cell>
          <cell r="D262">
            <v>137</v>
          </cell>
        </row>
        <row r="263">
          <cell r="A263" t="str">
            <v>Новосибирская с/к 0,10 кг.шт. нарезка (лоток с ср.защ.атм.) "Высокий вкус"  СПК</v>
          </cell>
          <cell r="D263">
            <v>70</v>
          </cell>
        </row>
        <row r="264">
          <cell r="A264" t="str">
            <v>Оригинальная с перцем с/к  СПК</v>
          </cell>
          <cell r="D264">
            <v>101.12</v>
          </cell>
        </row>
        <row r="265">
          <cell r="A265" t="str">
            <v>Особая вареная  СПК</v>
          </cell>
          <cell r="D265">
            <v>0.40400000000000003</v>
          </cell>
        </row>
        <row r="266">
          <cell r="A266" t="str">
            <v>Пельмени Grandmeni со сливочным маслом Горячая штучка 0,75 кг ПОКОМ</v>
          </cell>
          <cell r="D266">
            <v>25</v>
          </cell>
        </row>
        <row r="267">
          <cell r="A267" t="str">
            <v>Пельмени Бигбули #МЕГАВКУСИЩЕ с сочной грудинкой 0,43 кг  ПОКОМ</v>
          </cell>
          <cell r="D267">
            <v>15</v>
          </cell>
        </row>
        <row r="268">
          <cell r="A268" t="str">
            <v>Пельмени Бигбули #МЕГАВКУСИЩЕ с сочной грудинкой 0,9 кг  ПОКОМ</v>
          </cell>
          <cell r="D268">
            <v>278</v>
          </cell>
        </row>
        <row r="269">
          <cell r="A269" t="str">
            <v>Пельмени Бигбули с мясом, Горячая штучка 0,43кг  ПОКОМ</v>
          </cell>
          <cell r="D269">
            <v>52</v>
          </cell>
        </row>
        <row r="270">
          <cell r="A270" t="str">
            <v>Пельмени Бигбули с мясом, Горячая штучка 0,9кг  ПОКОМ</v>
          </cell>
          <cell r="D270">
            <v>74</v>
          </cell>
        </row>
        <row r="271">
          <cell r="A271" t="str">
            <v>Пельмени Бигбули со сливоч.маслом (Мегамаслище) ТМ БУЛЬМЕНИ сфера 0,43. замор. ПОКОМ</v>
          </cell>
          <cell r="D271">
            <v>272</v>
          </cell>
        </row>
        <row r="272">
          <cell r="A272" t="str">
            <v>Пельмени Бигбули со сливочным маслом #МЕГАМАСЛИЩЕ Горячая штучка 0,9 кг  ПОКОМ</v>
          </cell>
          <cell r="D272">
            <v>40</v>
          </cell>
        </row>
        <row r="273">
          <cell r="A273" t="str">
            <v>Пельмени Бульмени по-сибирски с говядиной и свининой ТМ Горячая штучка 0,8 кг ПОКОМ</v>
          </cell>
          <cell r="D273">
            <v>72</v>
          </cell>
        </row>
        <row r="274">
          <cell r="A274" t="str">
            <v>Пельмени Бульмени с говядиной и свининой Горячая шт. 0,9 кг  ПОКОМ</v>
          </cell>
          <cell r="D274">
            <v>550</v>
          </cell>
        </row>
        <row r="275">
          <cell r="A275" t="str">
            <v>Пельмени Бульмени с говядиной и свининой Горячая штучка 0,43  ПОКОМ</v>
          </cell>
          <cell r="D275">
            <v>396</v>
          </cell>
        </row>
        <row r="276">
          <cell r="A276" t="str">
            <v>Пельмени Бульмени с говядиной и свининой Наваристые 2,7кг Горячая штучка ВЕС  ПОКОМ</v>
          </cell>
          <cell r="D276">
            <v>52.8</v>
          </cell>
        </row>
        <row r="277">
          <cell r="A277" t="str">
            <v>Пельмени Бульмени с говядиной и свининой Наваристые 5кг Горячая штучка ВЕС  ПОКОМ</v>
          </cell>
          <cell r="D277">
            <v>180</v>
          </cell>
        </row>
        <row r="278">
          <cell r="A278" t="str">
            <v>Пельмени Бульмени со сливочным маслом Горячая штучка 0,9 кг  ПОКОМ</v>
          </cell>
          <cell r="D278">
            <v>410</v>
          </cell>
        </row>
        <row r="279">
          <cell r="A279" t="str">
            <v>Пельмени Бульмени со сливочным маслом ТМ Горячая шт. 0,43 кг  ПОКОМ</v>
          </cell>
          <cell r="D279">
            <v>173</v>
          </cell>
        </row>
        <row r="280">
          <cell r="A280" t="str">
            <v>Пельмени Домашние с говядиной и свининой 0,7кг, сфера ТМ Зареченские  ПОКОМ</v>
          </cell>
          <cell r="D280">
            <v>3</v>
          </cell>
        </row>
        <row r="281">
          <cell r="A281" t="str">
            <v>Пельмени Домашние со сливочным маслом 0,7кг, сфера ТМ Зареченские  ПОКОМ</v>
          </cell>
          <cell r="D281">
            <v>10</v>
          </cell>
        </row>
        <row r="282">
          <cell r="A282" t="str">
            <v>Пельмени Жемчужные сфера 1,0кг ТМ Зареченские  ПОКОМ</v>
          </cell>
          <cell r="D282">
            <v>9</v>
          </cell>
        </row>
        <row r="283">
          <cell r="A283" t="str">
            <v>Пельмени Медвежьи ушки с фермерскими сливками 0,7кг  ПОКОМ</v>
          </cell>
          <cell r="D283">
            <v>27</v>
          </cell>
        </row>
        <row r="284">
          <cell r="A284" t="str">
            <v>Пельмени Медвежьи ушки с фермерской свининой и говядиной Малые 0,7кг  ПОКОМ</v>
          </cell>
          <cell r="D284">
            <v>78</v>
          </cell>
        </row>
        <row r="285">
          <cell r="A285" t="str">
            <v>Пельмени Мясорубские с рубленой грудинкой ТМ Стародворье флоупак  0,7 кг. ПОКОМ</v>
          </cell>
          <cell r="D285">
            <v>33</v>
          </cell>
        </row>
        <row r="286">
          <cell r="A286" t="str">
            <v>Пельмени Мясорубские ТМ Стародворье фоупак равиоли 0,7 кг  ПОКОМ</v>
          </cell>
          <cell r="D286">
            <v>317</v>
          </cell>
        </row>
        <row r="287">
          <cell r="A287" t="str">
            <v>Пельмени Отборные из свинины и говядины 0,9 кг ТМ Стародворье ТС Медвежье ушко  ПОКОМ</v>
          </cell>
          <cell r="D287">
            <v>12</v>
          </cell>
        </row>
        <row r="288">
          <cell r="A288" t="str">
            <v>Пельмени С говядиной и свининой, ВЕС, сфера пуговки Мясная Галерея  ПОКОМ</v>
          </cell>
          <cell r="D288">
            <v>160</v>
          </cell>
        </row>
        <row r="289">
          <cell r="A289" t="str">
            <v>Пельмени Со свининой и говядиной ТМ Особый рецепт Любимая ложка 1,0 кг  ПОКОМ</v>
          </cell>
          <cell r="D289">
            <v>120</v>
          </cell>
        </row>
        <row r="290">
          <cell r="A290" t="str">
            <v>Пельмени Сочные сфера 0,8 кг ТМ Стародворье  ПОКОМ</v>
          </cell>
          <cell r="D290">
            <v>7</v>
          </cell>
        </row>
        <row r="291">
          <cell r="A291" t="str">
            <v>Пельмени Татарские 0,4кг ТМ Особый рецепт  ПОКОМ</v>
          </cell>
          <cell r="D291">
            <v>27</v>
          </cell>
        </row>
        <row r="292">
          <cell r="A292" t="str">
            <v>Пипперони с/к "Эликатессе" 0,10 кг.шт.  СПК</v>
          </cell>
          <cell r="D292">
            <v>71</v>
          </cell>
        </row>
        <row r="293">
          <cell r="A293" t="str">
            <v>Пирожки с мясом 0,3кг ТМ Зареченские  ПОКОМ</v>
          </cell>
          <cell r="D293">
            <v>21</v>
          </cell>
        </row>
        <row r="294">
          <cell r="A294" t="str">
            <v>Пирожки с мясом 3,7кг ВЕС ТМ Зареченские  ПОКОМ</v>
          </cell>
          <cell r="D294">
            <v>77.7</v>
          </cell>
        </row>
        <row r="295">
          <cell r="A295" t="str">
            <v>Пирожки с мясом, картофелем и грибами 0,3кг ТМ Зареченские  ПОКОМ</v>
          </cell>
          <cell r="D295">
            <v>9</v>
          </cell>
        </row>
        <row r="296">
          <cell r="A296" t="str">
            <v>Пирожки с яблоком и грушей 0,3кг ТМ Зареченские  ПОКОМ</v>
          </cell>
          <cell r="D296">
            <v>8</v>
          </cell>
        </row>
        <row r="297">
          <cell r="A297" t="str">
            <v>Покровская вареная 0,47 кг шт.  СПК</v>
          </cell>
          <cell r="D297">
            <v>4</v>
          </cell>
        </row>
        <row r="298">
          <cell r="A298" t="str">
            <v>Сальчетти с/к 230 гр.шт.  СПК</v>
          </cell>
          <cell r="D298">
            <v>80</v>
          </cell>
        </row>
        <row r="299">
          <cell r="A299" t="str">
            <v>Салями с перчиком с/к "КолбасГрад" 160 гр.шт. термоус. пак.  СПК</v>
          </cell>
          <cell r="D299">
            <v>10</v>
          </cell>
        </row>
        <row r="300">
          <cell r="A300" t="str">
            <v>Сардельки "Докторские" (черева) ( в ср.защ.атм.) 1.0 кг. "Высокий вкус"  СПК</v>
          </cell>
          <cell r="D300">
            <v>41.725999999999999</v>
          </cell>
        </row>
        <row r="301">
          <cell r="A301" t="str">
            <v>Сардельки "Необыкновенные" (в ср.защ.атм.)  СПК</v>
          </cell>
          <cell r="D301">
            <v>7.7119999999999997</v>
          </cell>
        </row>
        <row r="302">
          <cell r="A302" t="str">
            <v>Сардельки из говядины (черева) (в ср.защ.атм.) "Высокий вкус"  СПК</v>
          </cell>
          <cell r="D302">
            <v>16.724</v>
          </cell>
        </row>
        <row r="303">
          <cell r="A303" t="str">
            <v>Семейная с чесночком Экстра вареная  СПК</v>
          </cell>
          <cell r="D303">
            <v>15.007999999999999</v>
          </cell>
        </row>
        <row r="304">
          <cell r="A304" t="str">
            <v>Сервелат Финский в/к 0,38 кг.шт. термофор.пак.  СПК</v>
          </cell>
          <cell r="D304">
            <v>1</v>
          </cell>
        </row>
        <row r="305">
          <cell r="A305" t="str">
            <v>Сервелат Фирменный в/к 0,10 кг.шт. нарезка (лоток с ср.защ.атм.)  СПК</v>
          </cell>
          <cell r="D305">
            <v>6</v>
          </cell>
        </row>
        <row r="306">
          <cell r="A306" t="str">
            <v>Сибирская особая с/к 0,10 кг.шт. нарезка (лоток с ср.защ.атм.)  СПК</v>
          </cell>
          <cell r="D306">
            <v>193</v>
          </cell>
        </row>
        <row r="307">
          <cell r="A307" t="str">
            <v>Сибирская особая с/к 0,235 кг шт.  СПК</v>
          </cell>
          <cell r="D307">
            <v>81</v>
          </cell>
        </row>
        <row r="308">
          <cell r="A308" t="str">
            <v>Смак-мени с картофелем и сочной грудинкой 1кг ТМ Зареченские ПОКОМ</v>
          </cell>
          <cell r="D308">
            <v>1</v>
          </cell>
        </row>
        <row r="309">
          <cell r="A309" t="str">
            <v>Смаколадьи с яблоком и грушей ТМ Зареченские,0,9 кг ПОКОМ</v>
          </cell>
          <cell r="D309">
            <v>4</v>
          </cell>
        </row>
        <row r="310">
          <cell r="A310" t="str">
            <v>Сосиски "Баварские" 0,36 кг.шт. вак.упак.  СПК</v>
          </cell>
          <cell r="D310">
            <v>12</v>
          </cell>
        </row>
        <row r="311">
          <cell r="A311" t="str">
            <v>Сосиски "Молочные" 0,36 кг.шт. вак.упак.  СПК</v>
          </cell>
          <cell r="D311">
            <v>12</v>
          </cell>
        </row>
        <row r="312">
          <cell r="A312" t="str">
            <v>Сосиски Мини (коллаген) (лоток с ср.защ.атм.) (для ХОРЕКА)  СПК</v>
          </cell>
          <cell r="D312">
            <v>8.3160000000000007</v>
          </cell>
        </row>
        <row r="313">
          <cell r="A313" t="str">
            <v>Сосиски Мусульманские "Просто выгодно" (в ср.защ.атм.)  СПК</v>
          </cell>
          <cell r="D313">
            <v>2.762</v>
          </cell>
        </row>
        <row r="314">
          <cell r="A314" t="str">
            <v>Сосиски Хот-дог ВЕС (лоток с ср.защ.атм.)   СПК</v>
          </cell>
          <cell r="D314">
            <v>11.585000000000001</v>
          </cell>
        </row>
        <row r="315">
          <cell r="A315" t="str">
            <v>Сосисоны в темпуре ВЕС  ПОКОМ</v>
          </cell>
          <cell r="D315">
            <v>10.8</v>
          </cell>
        </row>
        <row r="316">
          <cell r="A316" t="str">
            <v>Сочный мегачебурек ТМ Зареченские ВЕС ПОКОМ</v>
          </cell>
          <cell r="D316">
            <v>58.24</v>
          </cell>
        </row>
        <row r="317">
          <cell r="A317" t="str">
            <v>Уши свиные копченые к пиву 0,15кг нар. д/ф шт.  СПК</v>
          </cell>
          <cell r="D317">
            <v>14</v>
          </cell>
        </row>
        <row r="318">
          <cell r="A318" t="str">
            <v>Фестивальная пора с/к 100 гр.шт.нар. (лоток с ср.защ.атм.)  СПК</v>
          </cell>
          <cell r="D318">
            <v>255</v>
          </cell>
        </row>
        <row r="319">
          <cell r="A319" t="str">
            <v>Фестивальная пора с/к 235 гр.шт.  СПК</v>
          </cell>
          <cell r="D319">
            <v>314</v>
          </cell>
        </row>
        <row r="320">
          <cell r="A320" t="str">
            <v>Фуэт с/в "Эликатессе" 160 гр.шт.  СПК</v>
          </cell>
          <cell r="D320">
            <v>63</v>
          </cell>
        </row>
        <row r="321">
          <cell r="A321" t="str">
            <v>Хинкали Классические ТМ Зареченские ВЕС ПОКОМ</v>
          </cell>
          <cell r="D321">
            <v>15</v>
          </cell>
        </row>
        <row r="322">
          <cell r="A322" t="str">
            <v>Хотстеры Foodgital 0,25кг ТМ Горячая штучка  ПОКОМ</v>
          </cell>
          <cell r="D322">
            <v>2</v>
          </cell>
        </row>
        <row r="323">
          <cell r="A323" t="str">
            <v>Хотстеры с сыром 0,25кг ТМ Горячая штучка  ПОКОМ</v>
          </cell>
          <cell r="D323">
            <v>84</v>
          </cell>
        </row>
        <row r="324">
          <cell r="A324" t="str">
            <v>Хотстеры ТМ Горячая штучка ТС Хотстеры 0,25 кг зам  ПОКОМ</v>
          </cell>
          <cell r="D324">
            <v>310</v>
          </cell>
        </row>
        <row r="325">
          <cell r="A325" t="str">
            <v>Хрустящие крылышки острые к пиву ТМ Горячая штучка 0,3кг зам  ПОКОМ</v>
          </cell>
          <cell r="D325">
            <v>121</v>
          </cell>
        </row>
        <row r="326">
          <cell r="A326" t="str">
            <v>Хрустящие крылышки ТМ Горячая штучка 0,3 кг зам  ПОКОМ</v>
          </cell>
          <cell r="D326">
            <v>88</v>
          </cell>
        </row>
        <row r="327">
          <cell r="A327" t="str">
            <v>Хрустящие крылышки ТМ Зареченские ТС Зареченские продукты. ВЕС ПОКОМ</v>
          </cell>
          <cell r="D327">
            <v>1.8</v>
          </cell>
        </row>
        <row r="328">
          <cell r="A328" t="str">
            <v>Чебупай сочное яблоко ТМ Горячая штучка 0,2 кг зам.  ПОКОМ</v>
          </cell>
          <cell r="D328">
            <v>43</v>
          </cell>
        </row>
        <row r="329">
          <cell r="A329" t="str">
            <v>Чебупай спелая вишня ТМ Горячая штучка 0,2 кг зам.  ПОКОМ</v>
          </cell>
          <cell r="D329">
            <v>58</v>
          </cell>
        </row>
        <row r="330">
          <cell r="A330" t="str">
            <v>Чебупели Курочка гриль ТМ Горячая штучка, 0,3 кг зам  ПОКОМ</v>
          </cell>
          <cell r="D330">
            <v>61</v>
          </cell>
        </row>
        <row r="331">
          <cell r="A331" t="str">
            <v>Чебупицца курочка по-итальянски Горячая штучка 0,25 кг зам  ПОКОМ</v>
          </cell>
          <cell r="D331">
            <v>271</v>
          </cell>
        </row>
        <row r="332">
          <cell r="A332" t="str">
            <v>Чебупицца Пепперони ТМ Горячая штучка ТС Чебупицца 0.25кг зам  ПОКОМ</v>
          </cell>
          <cell r="D332">
            <v>755</v>
          </cell>
        </row>
        <row r="333">
          <cell r="A333" t="str">
            <v>Чебуреки Мясные вес 2,7 кг ТМ Зареченские ВЕС ПОКОМ</v>
          </cell>
          <cell r="D333">
            <v>5.4</v>
          </cell>
        </row>
        <row r="334">
          <cell r="A334" t="str">
            <v>Чебуреки сочные ВЕС ТМ Зареченские  ПОКОМ</v>
          </cell>
          <cell r="D334">
            <v>60</v>
          </cell>
        </row>
        <row r="335">
          <cell r="A335" t="str">
            <v>Шпикачки Русские (черева) (в ср.защ.атм.) "Высокий вкус"  СПК</v>
          </cell>
          <cell r="D335">
            <v>26.452000000000002</v>
          </cell>
        </row>
        <row r="336">
          <cell r="A336" t="str">
            <v>Эликапреза с/в "Эликатессе" 0,10 кг.шт. нарезка (лоток с ср.защ.атм.)  СПК</v>
          </cell>
        </row>
        <row r="337">
          <cell r="A337" t="str">
            <v>Юбилейная с/к 0,10 кг.шт. нарезка (лоток с ср.защ.атм.)  СПК</v>
          </cell>
          <cell r="D337">
            <v>9</v>
          </cell>
        </row>
        <row r="338">
          <cell r="A338" t="str">
            <v>Юбилейная с/к 0,235 кг.шт.  СПК</v>
          </cell>
          <cell r="D338">
            <v>288</v>
          </cell>
        </row>
        <row r="339">
          <cell r="A339" t="str">
            <v>Итого</v>
          </cell>
          <cell r="D339">
            <v>61027.186000000002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89"/>
  <sheetViews>
    <sheetView tabSelected="1" workbookViewId="0">
      <pane xSplit="2" ySplit="6" topLeftCell="C49" activePane="bottomRight" state="frozen"/>
      <selection pane="topRight" activeCell="C1" sqref="C1"/>
      <selection pane="bottomLeft" activeCell="A7" sqref="A7"/>
      <selection pane="bottomRight" activeCell="T86" sqref="T86"/>
    </sheetView>
  </sheetViews>
  <sheetFormatPr defaultColWidth="10.5" defaultRowHeight="11.45" customHeight="1" outlineLevelRow="1" x14ac:dyDescent="0.2"/>
  <cols>
    <col min="1" max="1" width="52.33203125" style="1" customWidth="1"/>
    <col min="2" max="2" width="3.8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4" width="6.5" style="5" bestFit="1" customWidth="1"/>
    <col min="15" max="16" width="1" style="5" customWidth="1"/>
    <col min="17" max="18" width="6.5" style="5" bestFit="1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6640625" style="5" bestFit="1" customWidth="1"/>
    <col min="33" max="33" width="6.1640625" style="5" bestFit="1" customWidth="1"/>
    <col min="34" max="35" width="1.332031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  <c r="AG2" s="19" t="s">
        <v>120</v>
      </c>
    </row>
    <row r="3" spans="1:35" s="1" customFormat="1" ht="9.9499999999999993" customHeight="1" x14ac:dyDescent="0.2">
      <c r="AE3" s="19" t="s">
        <v>117</v>
      </c>
      <c r="AF3" s="19" t="s">
        <v>118</v>
      </c>
      <c r="AG3" s="19" t="s">
        <v>119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93</v>
      </c>
      <c r="H4" s="10" t="s">
        <v>94</v>
      </c>
      <c r="I4" s="10" t="s">
        <v>95</v>
      </c>
      <c r="J4" s="10" t="s">
        <v>96</v>
      </c>
      <c r="K4" s="10" t="s">
        <v>97</v>
      </c>
      <c r="L4" s="10" t="s">
        <v>97</v>
      </c>
      <c r="M4" s="10" t="s">
        <v>97</v>
      </c>
      <c r="N4" s="10" t="s">
        <v>97</v>
      </c>
      <c r="O4" s="11" t="s">
        <v>97</v>
      </c>
      <c r="P4" s="11" t="s">
        <v>97</v>
      </c>
      <c r="Q4" s="11" t="s">
        <v>97</v>
      </c>
      <c r="R4" s="11" t="s">
        <v>97</v>
      </c>
      <c r="S4" s="10" t="s">
        <v>94</v>
      </c>
      <c r="T4" s="12" t="s">
        <v>97</v>
      </c>
      <c r="U4" s="10" t="s">
        <v>98</v>
      </c>
      <c r="V4" s="13" t="s">
        <v>99</v>
      </c>
      <c r="W4" s="10" t="s">
        <v>100</v>
      </c>
      <c r="X4" s="10" t="s">
        <v>101</v>
      </c>
      <c r="Y4" s="10" t="s">
        <v>94</v>
      </c>
      <c r="Z4" s="10" t="s">
        <v>94</v>
      </c>
      <c r="AA4" s="10" t="s">
        <v>94</v>
      </c>
      <c r="AB4" s="10" t="s">
        <v>102</v>
      </c>
      <c r="AC4" s="10" t="s">
        <v>103</v>
      </c>
      <c r="AD4" s="10" t="s">
        <v>104</v>
      </c>
      <c r="AE4" s="13" t="s">
        <v>105</v>
      </c>
      <c r="AF4" s="13" t="s">
        <v>105</v>
      </c>
      <c r="AG4" s="13" t="s">
        <v>105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106</v>
      </c>
      <c r="L5" s="15" t="s">
        <v>107</v>
      </c>
      <c r="M5" s="15" t="s">
        <v>108</v>
      </c>
      <c r="N5" s="15" t="s">
        <v>109</v>
      </c>
      <c r="Q5" s="15" t="s">
        <v>110</v>
      </c>
      <c r="R5" s="15" t="s">
        <v>111</v>
      </c>
      <c r="T5" s="15" t="s">
        <v>112</v>
      </c>
      <c r="Y5" s="15" t="s">
        <v>113</v>
      </c>
      <c r="Z5" s="15" t="s">
        <v>114</v>
      </c>
      <c r="AA5" s="15" t="s">
        <v>115</v>
      </c>
      <c r="AB5" s="15" t="s">
        <v>116</v>
      </c>
      <c r="AE5" s="15" t="s">
        <v>110</v>
      </c>
      <c r="AF5" s="15" t="s">
        <v>111</v>
      </c>
      <c r="AG5" s="15" t="s">
        <v>112</v>
      </c>
    </row>
    <row r="6" spans="1:35" ht="11.1" customHeight="1" x14ac:dyDescent="0.2">
      <c r="A6" s="6"/>
      <c r="B6" s="6"/>
      <c r="C6" s="3"/>
      <c r="D6" s="3"/>
      <c r="E6" s="9">
        <f>SUM(E7:E105)</f>
        <v>113255.397</v>
      </c>
      <c r="F6" s="9">
        <f>SUM(F7:F105)</f>
        <v>59943.126000000011</v>
      </c>
      <c r="I6" s="9">
        <f>SUM(I7:I105)</f>
        <v>114016.22</v>
      </c>
      <c r="J6" s="9">
        <f t="shared" ref="J6:T6" si="0">SUM(J7:J105)</f>
        <v>-760.82300000000009</v>
      </c>
      <c r="K6" s="9">
        <f t="shared" si="0"/>
        <v>18900</v>
      </c>
      <c r="L6" s="9">
        <f t="shared" si="0"/>
        <v>3770</v>
      </c>
      <c r="M6" s="9">
        <f t="shared" si="0"/>
        <v>9990</v>
      </c>
      <c r="N6" s="9">
        <f t="shared" si="0"/>
        <v>41710</v>
      </c>
      <c r="O6" s="9">
        <f t="shared" si="0"/>
        <v>0</v>
      </c>
      <c r="P6" s="9">
        <f t="shared" si="0"/>
        <v>0</v>
      </c>
      <c r="Q6" s="9">
        <f t="shared" si="0"/>
        <v>12360</v>
      </c>
      <c r="R6" s="9">
        <f t="shared" si="0"/>
        <v>23405</v>
      </c>
      <c r="S6" s="9">
        <f t="shared" si="0"/>
        <v>22651.079399999995</v>
      </c>
      <c r="T6" s="9">
        <f t="shared" si="0"/>
        <v>18550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21462.685199999989</v>
      </c>
      <c r="Z6" s="9">
        <f t="shared" ref="Z6" si="4">SUM(Z7:Z105)</f>
        <v>20732.989000000001</v>
      </c>
      <c r="AA6" s="9">
        <f t="shared" ref="AA6" si="5">SUM(AA7:AA105)</f>
        <v>21517.589</v>
      </c>
      <c r="AB6" s="9">
        <f t="shared" ref="AB6" si="6">SUM(AB7:AB105)</f>
        <v>21981.483000000004</v>
      </c>
      <c r="AC6" s="9"/>
      <c r="AD6" s="9"/>
      <c r="AE6" s="9">
        <f t="shared" ref="AE6" si="7">SUM(AE7:AE105)</f>
        <v>5199.3</v>
      </c>
      <c r="AF6" s="9">
        <f t="shared" ref="AF6" si="8">SUM(AF7:AF105)</f>
        <v>10101.199999999999</v>
      </c>
      <c r="AG6" s="9">
        <f t="shared" ref="AG6" si="9">SUM(AG7:AG105)</f>
        <v>8007.7000000000007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-3</v>
      </c>
      <c r="D7" s="8">
        <v>774</v>
      </c>
      <c r="E7" s="8">
        <v>414</v>
      </c>
      <c r="F7" s="8">
        <v>346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425</v>
      </c>
      <c r="J7" s="14">
        <f>E7-I7</f>
        <v>-11</v>
      </c>
      <c r="K7" s="14">
        <f>VLOOKUP(A:A,[1]TDSheet!$A:$K,11,0)</f>
        <v>80</v>
      </c>
      <c r="L7" s="14">
        <f>VLOOKUP(A:A,[1]TDSheet!$A:$L,12,0)</f>
        <v>0</v>
      </c>
      <c r="M7" s="14">
        <f>VLOOKUP(A:A,[1]TDSheet!$A:$R,18,0)</f>
        <v>0</v>
      </c>
      <c r="N7" s="14">
        <f>VLOOKUP(A:A,[1]TDSheet!$A:$T,20,0)</f>
        <v>160</v>
      </c>
      <c r="O7" s="14"/>
      <c r="P7" s="14"/>
      <c r="Q7" s="16"/>
      <c r="R7" s="16">
        <v>40</v>
      </c>
      <c r="S7" s="14">
        <f>E7/5</f>
        <v>82.8</v>
      </c>
      <c r="T7" s="16">
        <v>80</v>
      </c>
      <c r="U7" s="17">
        <f>(F7+K7+L7+M7+N7+Q7+R7+T7)/S7</f>
        <v>8.5265700483091784</v>
      </c>
      <c r="V7" s="14">
        <f>F7/S7</f>
        <v>4.1787439613526569</v>
      </c>
      <c r="W7" s="14"/>
      <c r="X7" s="14"/>
      <c r="Y7" s="14">
        <f>VLOOKUP(A:A,[1]TDSheet!$A:$Y,25,0)</f>
        <v>98.4</v>
      </c>
      <c r="Z7" s="14">
        <f>VLOOKUP(A:A,[1]TDSheet!$A:$Z,26,0)</f>
        <v>87.2</v>
      </c>
      <c r="AA7" s="14">
        <f>VLOOKUP(A:A,[1]TDSheet!$A:$AA,27,0)</f>
        <v>96.8</v>
      </c>
      <c r="AB7" s="14">
        <f>VLOOKUP(A:A,[3]TDSheet!$A:$D,4,0)</f>
        <v>73</v>
      </c>
      <c r="AC7" s="14">
        <f>VLOOKUP(A:A,[1]TDSheet!$A:$AC,29,0)</f>
        <v>0</v>
      </c>
      <c r="AD7" s="14" t="str">
        <f>VLOOKUP(A:A,[1]TDSheet!$A:$AD,30,0)</f>
        <v>скидка</v>
      </c>
      <c r="AE7" s="14">
        <f>Q7*G7</f>
        <v>0</v>
      </c>
      <c r="AF7" s="14">
        <f>R7*G7</f>
        <v>16</v>
      </c>
      <c r="AG7" s="14">
        <f>T7*G7</f>
        <v>32</v>
      </c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730.26</v>
      </c>
      <c r="D8" s="8">
        <v>3130.7020000000002</v>
      </c>
      <c r="E8" s="8">
        <v>2320.261</v>
      </c>
      <c r="F8" s="8">
        <v>1525.8789999999999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2286.1</v>
      </c>
      <c r="J8" s="14">
        <f t="shared" ref="J8:J71" si="10">E8-I8</f>
        <v>34.161000000000058</v>
      </c>
      <c r="K8" s="14">
        <f>VLOOKUP(A:A,[1]TDSheet!$A:$K,11,0)</f>
        <v>500</v>
      </c>
      <c r="L8" s="14">
        <f>VLOOKUP(A:A,[1]TDSheet!$A:$L,12,0)</f>
        <v>0</v>
      </c>
      <c r="M8" s="14">
        <f>VLOOKUP(A:A,[1]TDSheet!$A:$R,18,0)</f>
        <v>400</v>
      </c>
      <c r="N8" s="14">
        <f>VLOOKUP(A:A,[1]TDSheet!$A:$T,20,0)</f>
        <v>580</v>
      </c>
      <c r="O8" s="14"/>
      <c r="P8" s="14"/>
      <c r="Q8" s="16"/>
      <c r="R8" s="16">
        <v>470</v>
      </c>
      <c r="S8" s="14">
        <f t="shared" ref="S8:S71" si="11">E8/5</f>
        <v>464.05219999999997</v>
      </c>
      <c r="T8" s="16">
        <v>400</v>
      </c>
      <c r="U8" s="17">
        <f t="shared" ref="U8:U71" si="12">(F8+K8+L8+M8+N8+Q8+R8+T8)/S8</f>
        <v>8.352247872114388</v>
      </c>
      <c r="V8" s="14">
        <f t="shared" ref="V8:V71" si="13">F8/S8</f>
        <v>3.2881624093151589</v>
      </c>
      <c r="W8" s="14"/>
      <c r="X8" s="14"/>
      <c r="Y8" s="14">
        <f>VLOOKUP(A:A,[1]TDSheet!$A:$Y,25,0)</f>
        <v>614.53239999999994</v>
      </c>
      <c r="Z8" s="14">
        <f>VLOOKUP(A:A,[1]TDSheet!$A:$Z,26,0)</f>
        <v>487.83479999999997</v>
      </c>
      <c r="AA8" s="14">
        <f>VLOOKUP(A:A,[1]TDSheet!$A:$AA,27,0)</f>
        <v>482.63860000000005</v>
      </c>
      <c r="AB8" s="14">
        <f>VLOOKUP(A:A,[3]TDSheet!$A:$D,4,0)</f>
        <v>333.98599999999999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1" si="14">Q8*G8</f>
        <v>0</v>
      </c>
      <c r="AF8" s="14">
        <f t="shared" ref="AF8:AF71" si="15">R8*G8</f>
        <v>470</v>
      </c>
      <c r="AG8" s="14">
        <f t="shared" ref="AG8:AG71" si="16">T8*G8</f>
        <v>400</v>
      </c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775.35</v>
      </c>
      <c r="D9" s="8">
        <v>3777.4279999999999</v>
      </c>
      <c r="E9" s="8">
        <v>2424.6950000000002</v>
      </c>
      <c r="F9" s="8">
        <v>1700.9480000000001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2357.65</v>
      </c>
      <c r="J9" s="14">
        <f t="shared" si="10"/>
        <v>67.045000000000073</v>
      </c>
      <c r="K9" s="14">
        <f>VLOOKUP(A:A,[1]TDSheet!$A:$K,11,0)</f>
        <v>400</v>
      </c>
      <c r="L9" s="14">
        <f>VLOOKUP(A:A,[1]TDSheet!$A:$L,12,0)</f>
        <v>0</v>
      </c>
      <c r="M9" s="14">
        <f>VLOOKUP(A:A,[1]TDSheet!$A:$R,18,0)</f>
        <v>0</v>
      </c>
      <c r="N9" s="14">
        <f>VLOOKUP(A:A,[1]TDSheet!$A:$T,20,0)</f>
        <v>700</v>
      </c>
      <c r="O9" s="14"/>
      <c r="P9" s="14"/>
      <c r="Q9" s="16">
        <v>310</v>
      </c>
      <c r="R9" s="16">
        <v>500</v>
      </c>
      <c r="S9" s="14">
        <f t="shared" si="11"/>
        <v>484.93900000000002</v>
      </c>
      <c r="T9" s="16">
        <v>450</v>
      </c>
      <c r="U9" s="17">
        <f t="shared" si="12"/>
        <v>8.3741419023835988</v>
      </c>
      <c r="V9" s="14">
        <f t="shared" si="13"/>
        <v>3.5075504341783192</v>
      </c>
      <c r="W9" s="14"/>
      <c r="X9" s="14"/>
      <c r="Y9" s="14">
        <f>VLOOKUP(A:A,[1]TDSheet!$A:$Y,25,0)</f>
        <v>525.77340000000004</v>
      </c>
      <c r="Z9" s="14">
        <f>VLOOKUP(A:A,[1]TDSheet!$A:$Z,26,0)</f>
        <v>455.69560000000001</v>
      </c>
      <c r="AA9" s="14">
        <f>VLOOKUP(A:A,[1]TDSheet!$A:$AA,27,0)</f>
        <v>481.68079999999998</v>
      </c>
      <c r="AB9" s="14">
        <f>VLOOKUP(A:A,[3]TDSheet!$A:$D,4,0)</f>
        <v>478.07100000000003</v>
      </c>
      <c r="AC9" s="14" t="str">
        <f>VLOOKUP(A:A,[1]TDSheet!$A:$AC,29,0)</f>
        <v>кор</v>
      </c>
      <c r="AD9" s="14">
        <f>VLOOKUP(A:A,[1]TDSheet!$A:$AD,30,0)</f>
        <v>0</v>
      </c>
      <c r="AE9" s="14">
        <f t="shared" si="14"/>
        <v>310</v>
      </c>
      <c r="AF9" s="14">
        <f t="shared" si="15"/>
        <v>500</v>
      </c>
      <c r="AG9" s="14">
        <f t="shared" si="16"/>
        <v>450</v>
      </c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83.004000000000005</v>
      </c>
      <c r="D10" s="8">
        <v>84.087000000000003</v>
      </c>
      <c r="E10" s="8">
        <v>85.001999999999995</v>
      </c>
      <c r="F10" s="8">
        <v>81.582999999999998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83.2</v>
      </c>
      <c r="J10" s="14">
        <f t="shared" si="10"/>
        <v>1.8019999999999925</v>
      </c>
      <c r="K10" s="14">
        <f>VLOOKUP(A:A,[1]TDSheet!$A:$K,11,0)</f>
        <v>0</v>
      </c>
      <c r="L10" s="14">
        <f>VLOOKUP(A:A,[1]TDSheet!$A:$L,12,0)</f>
        <v>10</v>
      </c>
      <c r="M10" s="14">
        <f>VLOOKUP(A:A,[1]TDSheet!$A:$R,18,0)</f>
        <v>0</v>
      </c>
      <c r="N10" s="14">
        <f>VLOOKUP(A:A,[1]TDSheet!$A:$T,20,0)</f>
        <v>50</v>
      </c>
      <c r="O10" s="14"/>
      <c r="P10" s="14"/>
      <c r="Q10" s="16"/>
      <c r="R10" s="16"/>
      <c r="S10" s="14">
        <f t="shared" si="11"/>
        <v>17.000399999999999</v>
      </c>
      <c r="T10" s="16">
        <v>20</v>
      </c>
      <c r="U10" s="17">
        <f t="shared" si="12"/>
        <v>9.5046587139126135</v>
      </c>
      <c r="V10" s="14">
        <f t="shared" si="13"/>
        <v>4.7988870850097642</v>
      </c>
      <c r="W10" s="14"/>
      <c r="X10" s="14"/>
      <c r="Y10" s="14">
        <f>VLOOKUP(A:A,[1]TDSheet!$A:$Y,25,0)</f>
        <v>16.765999999999998</v>
      </c>
      <c r="Z10" s="14">
        <f>VLOOKUP(A:A,[1]TDSheet!$A:$Z,26,0)</f>
        <v>12.043600000000001</v>
      </c>
      <c r="AA10" s="14">
        <f>VLOOKUP(A:A,[1]TDSheet!$A:$AA,27,0)</f>
        <v>14.925000000000001</v>
      </c>
      <c r="AB10" s="14">
        <f>VLOOKUP(A:A,[3]TDSheet!$A:$D,4,0)</f>
        <v>3.4660000000000002</v>
      </c>
      <c r="AC10" s="14">
        <f>VLOOKUP(A:A,[1]TDSheet!$A:$AC,29,0)</f>
        <v>0</v>
      </c>
      <c r="AD10" s="14" t="e">
        <f>VLOOKUP(A:A,[1]TDSheet!$A:$AD,30,0)</f>
        <v>#N/A</v>
      </c>
      <c r="AE10" s="14">
        <f t="shared" si="14"/>
        <v>0</v>
      </c>
      <c r="AF10" s="14">
        <f t="shared" si="15"/>
        <v>0</v>
      </c>
      <c r="AG10" s="14">
        <f t="shared" si="16"/>
        <v>20</v>
      </c>
      <c r="AH10" s="14"/>
      <c r="AI10" s="14"/>
    </row>
    <row r="11" spans="1:35" s="1" customFormat="1" ht="21.95" customHeight="1" outlineLevel="1" x14ac:dyDescent="0.2">
      <c r="A11" s="7" t="s">
        <v>14</v>
      </c>
      <c r="B11" s="7" t="s">
        <v>9</v>
      </c>
      <c r="C11" s="8">
        <v>55.49</v>
      </c>
      <c r="D11" s="8">
        <v>412.31400000000002</v>
      </c>
      <c r="E11" s="8">
        <v>174.142</v>
      </c>
      <c r="F11" s="8">
        <v>79.756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170.15</v>
      </c>
      <c r="J11" s="14">
        <f t="shared" si="10"/>
        <v>3.9919999999999902</v>
      </c>
      <c r="K11" s="14">
        <f>VLOOKUP(A:A,[1]TDSheet!$A:$K,11,0)</f>
        <v>20</v>
      </c>
      <c r="L11" s="14">
        <f>VLOOKUP(A:A,[1]TDSheet!$A:$L,12,0)</f>
        <v>0</v>
      </c>
      <c r="M11" s="14">
        <f>VLOOKUP(A:A,[1]TDSheet!$A:$R,18,0)</f>
        <v>0</v>
      </c>
      <c r="N11" s="14">
        <f>VLOOKUP(A:A,[1]TDSheet!$A:$T,20,0)</f>
        <v>100</v>
      </c>
      <c r="O11" s="14"/>
      <c r="P11" s="14"/>
      <c r="Q11" s="16">
        <v>20</v>
      </c>
      <c r="R11" s="16">
        <v>40</v>
      </c>
      <c r="S11" s="14">
        <f t="shared" si="11"/>
        <v>34.828400000000002</v>
      </c>
      <c r="T11" s="16">
        <v>30</v>
      </c>
      <c r="U11" s="17">
        <f t="shared" si="12"/>
        <v>8.3195323356800763</v>
      </c>
      <c r="V11" s="14">
        <f t="shared" si="13"/>
        <v>2.2899702541603979</v>
      </c>
      <c r="W11" s="14"/>
      <c r="X11" s="14"/>
      <c r="Y11" s="14">
        <f>VLOOKUP(A:A,[1]TDSheet!$A:$Y,25,0)</f>
        <v>28.077999999999996</v>
      </c>
      <c r="Z11" s="14">
        <f>VLOOKUP(A:A,[1]TDSheet!$A:$Z,26,0)</f>
        <v>31.742000000000001</v>
      </c>
      <c r="AA11" s="14">
        <f>VLOOKUP(A:A,[1]TDSheet!$A:$AA,27,0)</f>
        <v>31.282</v>
      </c>
      <c r="AB11" s="14">
        <f>VLOOKUP(A:A,[3]TDSheet!$A:$D,4,0)</f>
        <v>25.56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4"/>
        <v>20</v>
      </c>
      <c r="AF11" s="14">
        <f t="shared" si="15"/>
        <v>40</v>
      </c>
      <c r="AG11" s="14">
        <f t="shared" si="16"/>
        <v>30</v>
      </c>
      <c r="AH11" s="14"/>
      <c r="AI11" s="14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108.727</v>
      </c>
      <c r="D12" s="8">
        <v>1175.4190000000001</v>
      </c>
      <c r="E12" s="8">
        <v>699.77300000000002</v>
      </c>
      <c r="F12" s="8">
        <v>459.82900000000001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673.15</v>
      </c>
      <c r="J12" s="14">
        <f t="shared" si="10"/>
        <v>26.623000000000047</v>
      </c>
      <c r="K12" s="14">
        <f>VLOOKUP(A:A,[1]TDSheet!$A:$K,11,0)</f>
        <v>100</v>
      </c>
      <c r="L12" s="14">
        <f>VLOOKUP(A:A,[1]TDSheet!$A:$L,12,0)</f>
        <v>0</v>
      </c>
      <c r="M12" s="14">
        <f>VLOOKUP(A:A,[1]TDSheet!$A:$R,18,0)</f>
        <v>0</v>
      </c>
      <c r="N12" s="14">
        <f>VLOOKUP(A:A,[1]TDSheet!$A:$T,20,0)</f>
        <v>200</v>
      </c>
      <c r="O12" s="14"/>
      <c r="P12" s="14"/>
      <c r="Q12" s="16">
        <v>150</v>
      </c>
      <c r="R12" s="16">
        <v>150</v>
      </c>
      <c r="S12" s="14">
        <f t="shared" si="11"/>
        <v>139.9546</v>
      </c>
      <c r="T12" s="16">
        <v>120</v>
      </c>
      <c r="U12" s="17">
        <f t="shared" si="12"/>
        <v>8.4300837557322161</v>
      </c>
      <c r="V12" s="14">
        <f t="shared" si="13"/>
        <v>3.2855583167684377</v>
      </c>
      <c r="W12" s="14"/>
      <c r="X12" s="14"/>
      <c r="Y12" s="14">
        <f>VLOOKUP(A:A,[1]TDSheet!$A:$Y,25,0)</f>
        <v>153.00659999999999</v>
      </c>
      <c r="Z12" s="14">
        <f>VLOOKUP(A:A,[1]TDSheet!$A:$Z,26,0)</f>
        <v>119.58699999999999</v>
      </c>
      <c r="AA12" s="14">
        <f>VLOOKUP(A:A,[1]TDSheet!$A:$AA,27,0)</f>
        <v>142.27260000000001</v>
      </c>
      <c r="AB12" s="14">
        <f>VLOOKUP(A:A,[3]TDSheet!$A:$D,4,0)</f>
        <v>175.59100000000001</v>
      </c>
      <c r="AC12" s="14" t="str">
        <f>VLOOKUP(A:A,[1]TDSheet!$A:$AC,29,0)</f>
        <v>м90з</v>
      </c>
      <c r="AD12" s="14" t="e">
        <f>VLOOKUP(A:A,[1]TDSheet!$A:$AD,30,0)</f>
        <v>#N/A</v>
      </c>
      <c r="AE12" s="14">
        <f t="shared" si="14"/>
        <v>150</v>
      </c>
      <c r="AF12" s="14">
        <f t="shared" si="15"/>
        <v>150</v>
      </c>
      <c r="AG12" s="14">
        <f t="shared" si="16"/>
        <v>120</v>
      </c>
      <c r="AH12" s="14"/>
      <c r="AI12" s="14"/>
    </row>
    <row r="13" spans="1:35" s="1" customFormat="1" ht="11.1" customHeight="1" outlineLevel="1" x14ac:dyDescent="0.2">
      <c r="A13" s="7" t="s">
        <v>16</v>
      </c>
      <c r="B13" s="7" t="s">
        <v>8</v>
      </c>
      <c r="C13" s="8">
        <v>97</v>
      </c>
      <c r="D13" s="8">
        <v>934</v>
      </c>
      <c r="E13" s="8">
        <v>588</v>
      </c>
      <c r="F13" s="8">
        <v>430</v>
      </c>
      <c r="G13" s="1">
        <f>VLOOKUP(A:A,[1]TDSheet!$A:$G,7,0)</f>
        <v>0.25</v>
      </c>
      <c r="H13" s="1">
        <f>VLOOKUP(A:A,[1]TDSheet!$A:$H,8,0)</f>
        <v>120</v>
      </c>
      <c r="I13" s="14">
        <f>VLOOKUP(A:A,[2]TDSheet!$A:$F,6,0)</f>
        <v>599</v>
      </c>
      <c r="J13" s="14">
        <f t="shared" si="10"/>
        <v>-11</v>
      </c>
      <c r="K13" s="14">
        <f>VLOOKUP(A:A,[1]TDSheet!$A:$K,11,0)</f>
        <v>120</v>
      </c>
      <c r="L13" s="14">
        <f>VLOOKUP(A:A,[1]TDSheet!$A:$L,12,0)</f>
        <v>0</v>
      </c>
      <c r="M13" s="14">
        <f>VLOOKUP(A:A,[1]TDSheet!$A:$R,18,0)</f>
        <v>0</v>
      </c>
      <c r="N13" s="14">
        <f>VLOOKUP(A:A,[1]TDSheet!$A:$T,20,0)</f>
        <v>120</v>
      </c>
      <c r="O13" s="14"/>
      <c r="P13" s="14"/>
      <c r="Q13" s="16">
        <v>120</v>
      </c>
      <c r="R13" s="16">
        <v>120</v>
      </c>
      <c r="S13" s="14">
        <f t="shared" si="11"/>
        <v>117.6</v>
      </c>
      <c r="T13" s="16">
        <v>80</v>
      </c>
      <c r="U13" s="17">
        <f t="shared" si="12"/>
        <v>8.4183673469387763</v>
      </c>
      <c r="V13" s="14">
        <f t="shared" si="13"/>
        <v>3.656462585034014</v>
      </c>
      <c r="W13" s="14"/>
      <c r="X13" s="14"/>
      <c r="Y13" s="14">
        <f>VLOOKUP(A:A,[1]TDSheet!$A:$Y,25,0)</f>
        <v>122.6</v>
      </c>
      <c r="Z13" s="14">
        <f>VLOOKUP(A:A,[1]TDSheet!$A:$Z,26,0)</f>
        <v>111.6</v>
      </c>
      <c r="AA13" s="14">
        <f>VLOOKUP(A:A,[1]TDSheet!$A:$AA,27,0)</f>
        <v>125.8</v>
      </c>
      <c r="AB13" s="14">
        <f>VLOOKUP(A:A,[3]TDSheet!$A:$D,4,0)</f>
        <v>120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4"/>
        <v>30</v>
      </c>
      <c r="AF13" s="14">
        <f t="shared" si="15"/>
        <v>30</v>
      </c>
      <c r="AG13" s="14">
        <f t="shared" si="16"/>
        <v>20</v>
      </c>
      <c r="AH13" s="14"/>
      <c r="AI13" s="14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3.044</v>
      </c>
      <c r="D14" s="8">
        <v>388.44799999999998</v>
      </c>
      <c r="E14" s="8">
        <v>111.59699999999999</v>
      </c>
      <c r="F14" s="8">
        <v>38.676000000000002</v>
      </c>
      <c r="G14" s="1">
        <f>VLOOKUP(A:A,[1]TDSheet!$A:$G,7,0)</f>
        <v>1</v>
      </c>
      <c r="H14" s="1">
        <f>VLOOKUP(A:A,[1]TDSheet!$A:$H,8,0)</f>
        <v>30</v>
      </c>
      <c r="I14" s="14">
        <f>VLOOKUP(A:A,[2]TDSheet!$A:$F,6,0)</f>
        <v>108.9</v>
      </c>
      <c r="J14" s="14">
        <f t="shared" si="10"/>
        <v>2.6969999999999885</v>
      </c>
      <c r="K14" s="14">
        <f>VLOOKUP(A:A,[1]TDSheet!$A:$K,11,0)</f>
        <v>20</v>
      </c>
      <c r="L14" s="14">
        <f>VLOOKUP(A:A,[1]TDSheet!$A:$L,12,0)</f>
        <v>20</v>
      </c>
      <c r="M14" s="14">
        <f>VLOOKUP(A:A,[1]TDSheet!$A:$R,18,0)</f>
        <v>0</v>
      </c>
      <c r="N14" s="14">
        <f>VLOOKUP(A:A,[1]TDSheet!$A:$T,20,0)</f>
        <v>20</v>
      </c>
      <c r="O14" s="14"/>
      <c r="P14" s="14"/>
      <c r="Q14" s="16">
        <v>30</v>
      </c>
      <c r="R14" s="16">
        <v>30</v>
      </c>
      <c r="S14" s="14">
        <f t="shared" si="11"/>
        <v>22.319399999999998</v>
      </c>
      <c r="T14" s="16">
        <v>20</v>
      </c>
      <c r="U14" s="17">
        <f t="shared" si="12"/>
        <v>8.0054123318727211</v>
      </c>
      <c r="V14" s="14">
        <f t="shared" si="13"/>
        <v>1.7328422807064707</v>
      </c>
      <c r="W14" s="14"/>
      <c r="X14" s="14"/>
      <c r="Y14" s="14">
        <f>VLOOKUP(A:A,[1]TDSheet!$A:$Y,25,0)</f>
        <v>20.9878</v>
      </c>
      <c r="Z14" s="14">
        <f>VLOOKUP(A:A,[1]TDSheet!$A:$Z,26,0)</f>
        <v>16.817</v>
      </c>
      <c r="AA14" s="14">
        <f>VLOOKUP(A:A,[1]TDSheet!$A:$AA,27,0)</f>
        <v>19.645400000000002</v>
      </c>
      <c r="AB14" s="14">
        <f>VLOOKUP(A:A,[3]TDSheet!$A:$D,4,0)</f>
        <v>39.262999999999998</v>
      </c>
      <c r="AC14" s="14">
        <f>VLOOKUP(A:A,[1]TDSheet!$A:$AC,29,0)</f>
        <v>0</v>
      </c>
      <c r="AD14" s="14" t="str">
        <f>VLOOKUP(A:A,[1]TDSheet!$A:$AD,30,0)</f>
        <v>увел</v>
      </c>
      <c r="AE14" s="14">
        <f t="shared" si="14"/>
        <v>30</v>
      </c>
      <c r="AF14" s="14">
        <f t="shared" si="15"/>
        <v>30</v>
      </c>
      <c r="AG14" s="14">
        <f t="shared" si="16"/>
        <v>20</v>
      </c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105.32299999999999</v>
      </c>
      <c r="D15" s="8">
        <v>762.03599999999994</v>
      </c>
      <c r="E15" s="8">
        <v>582.005</v>
      </c>
      <c r="F15" s="8">
        <v>281.66899999999998</v>
      </c>
      <c r="G15" s="1">
        <f>VLOOKUP(A:A,[1]TDSheet!$A:$G,7,0)</f>
        <v>1</v>
      </c>
      <c r="H15" s="1">
        <f>VLOOKUP(A:A,[1]TDSheet!$A:$H,8,0)</f>
        <v>45</v>
      </c>
      <c r="I15" s="14">
        <f>VLOOKUP(A:A,[2]TDSheet!$A:$F,6,0)</f>
        <v>578.16</v>
      </c>
      <c r="J15" s="14">
        <f t="shared" si="10"/>
        <v>3.8450000000000273</v>
      </c>
      <c r="K15" s="14">
        <f>VLOOKUP(A:A,[1]TDSheet!$A:$K,11,0)</f>
        <v>100</v>
      </c>
      <c r="L15" s="14">
        <f>VLOOKUP(A:A,[1]TDSheet!$A:$L,12,0)</f>
        <v>0</v>
      </c>
      <c r="M15" s="14">
        <f>VLOOKUP(A:A,[1]TDSheet!$A:$R,18,0)</f>
        <v>0</v>
      </c>
      <c r="N15" s="14">
        <f>VLOOKUP(A:A,[1]TDSheet!$A:$T,20,0)</f>
        <v>300</v>
      </c>
      <c r="O15" s="14"/>
      <c r="P15" s="14"/>
      <c r="Q15" s="16">
        <v>150</v>
      </c>
      <c r="R15" s="16">
        <v>150</v>
      </c>
      <c r="S15" s="14">
        <f t="shared" si="11"/>
        <v>116.401</v>
      </c>
      <c r="T15" s="16">
        <v>100</v>
      </c>
      <c r="U15" s="17">
        <f t="shared" si="12"/>
        <v>9.2926091700243116</v>
      </c>
      <c r="V15" s="14">
        <f t="shared" si="13"/>
        <v>2.4198159809623627</v>
      </c>
      <c r="W15" s="14"/>
      <c r="X15" s="14"/>
      <c r="Y15" s="14">
        <f>VLOOKUP(A:A,[1]TDSheet!$A:$Y,25,0)</f>
        <v>99.86</v>
      </c>
      <c r="Z15" s="14">
        <f>VLOOKUP(A:A,[1]TDSheet!$A:$Z,26,0)</f>
        <v>103.3128</v>
      </c>
      <c r="AA15" s="14">
        <f>VLOOKUP(A:A,[1]TDSheet!$A:$AA,27,0)</f>
        <v>107.7672</v>
      </c>
      <c r="AB15" s="14">
        <f>VLOOKUP(A:A,[3]TDSheet!$A:$D,4,0)</f>
        <v>127.246</v>
      </c>
      <c r="AC15" s="14">
        <f>VLOOKUP(A:A,[1]TDSheet!$A:$AC,29,0)</f>
        <v>0</v>
      </c>
      <c r="AD15" s="14">
        <f>VLOOKUP(A:A,[1]TDSheet!$A:$AD,30,0)</f>
        <v>0</v>
      </c>
      <c r="AE15" s="14">
        <f t="shared" si="14"/>
        <v>150</v>
      </c>
      <c r="AF15" s="14">
        <f t="shared" si="15"/>
        <v>150</v>
      </c>
      <c r="AG15" s="14">
        <f t="shared" si="16"/>
        <v>100</v>
      </c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247</v>
      </c>
      <c r="D16" s="8">
        <v>1844</v>
      </c>
      <c r="E16" s="8">
        <v>1262</v>
      </c>
      <c r="F16" s="8">
        <v>796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1290</v>
      </c>
      <c r="J16" s="14">
        <f t="shared" si="10"/>
        <v>-28</v>
      </c>
      <c r="K16" s="14">
        <f>VLOOKUP(A:A,[1]TDSheet!$A:$K,11,0)</f>
        <v>200</v>
      </c>
      <c r="L16" s="14">
        <f>VLOOKUP(A:A,[1]TDSheet!$A:$L,12,0)</f>
        <v>0</v>
      </c>
      <c r="M16" s="14">
        <f>VLOOKUP(A:A,[1]TDSheet!$A:$R,18,0)</f>
        <v>0</v>
      </c>
      <c r="N16" s="14">
        <f>VLOOKUP(A:A,[1]TDSheet!$A:$T,20,0)</f>
        <v>600</v>
      </c>
      <c r="O16" s="14"/>
      <c r="P16" s="14"/>
      <c r="Q16" s="16">
        <v>80</v>
      </c>
      <c r="R16" s="16">
        <v>200</v>
      </c>
      <c r="S16" s="14">
        <f t="shared" si="11"/>
        <v>252.4</v>
      </c>
      <c r="T16" s="16">
        <v>240</v>
      </c>
      <c r="U16" s="17">
        <f t="shared" si="12"/>
        <v>8.3835182250396194</v>
      </c>
      <c r="V16" s="14">
        <f t="shared" si="13"/>
        <v>3.1537242472266245</v>
      </c>
      <c r="W16" s="14"/>
      <c r="X16" s="14"/>
      <c r="Y16" s="14">
        <f>VLOOKUP(A:A,[1]TDSheet!$A:$Y,25,0)</f>
        <v>245.4</v>
      </c>
      <c r="Z16" s="14">
        <f>VLOOKUP(A:A,[1]TDSheet!$A:$Z,26,0)</f>
        <v>248</v>
      </c>
      <c r="AA16" s="14">
        <f>VLOOKUP(A:A,[1]TDSheet!$A:$AA,27,0)</f>
        <v>253.2</v>
      </c>
      <c r="AB16" s="14">
        <f>VLOOKUP(A:A,[3]TDSheet!$A:$D,4,0)</f>
        <v>242</v>
      </c>
      <c r="AC16" s="14">
        <f>VLOOKUP(A:A,[1]TDSheet!$A:$AC,29,0)</f>
        <v>0</v>
      </c>
      <c r="AD16" s="14" t="str">
        <f>VLOOKUP(A:A,[1]TDSheet!$A:$AD,30,0)</f>
        <v>скидка</v>
      </c>
      <c r="AE16" s="14">
        <f t="shared" si="14"/>
        <v>20</v>
      </c>
      <c r="AF16" s="14">
        <f t="shared" si="15"/>
        <v>50</v>
      </c>
      <c r="AG16" s="14">
        <f t="shared" si="16"/>
        <v>60</v>
      </c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350.62700000000001</v>
      </c>
      <c r="D17" s="8">
        <v>1630.519</v>
      </c>
      <c r="E17" s="8">
        <v>1374.963</v>
      </c>
      <c r="F17" s="8">
        <v>607.51300000000003</v>
      </c>
      <c r="G17" s="1">
        <f>VLOOKUP(A:A,[1]TDSheet!$A:$G,7,0)</f>
        <v>1</v>
      </c>
      <c r="H17" s="1">
        <f>VLOOKUP(A:A,[1]TDSheet!$A:$H,8,0)</f>
        <v>45</v>
      </c>
      <c r="I17" s="14">
        <f>VLOOKUP(A:A,[2]TDSheet!$A:$F,6,0)</f>
        <v>1353.6</v>
      </c>
      <c r="J17" s="14">
        <f t="shared" si="10"/>
        <v>21.363000000000056</v>
      </c>
      <c r="K17" s="14">
        <f>VLOOKUP(A:A,[1]TDSheet!$A:$K,11,0)</f>
        <v>350</v>
      </c>
      <c r="L17" s="14">
        <f>VLOOKUP(A:A,[1]TDSheet!$A:$L,12,0)</f>
        <v>250</v>
      </c>
      <c r="M17" s="14">
        <f>VLOOKUP(A:A,[1]TDSheet!$A:$R,18,0)</f>
        <v>0</v>
      </c>
      <c r="N17" s="14">
        <f>VLOOKUP(A:A,[1]TDSheet!$A:$T,20,0)</f>
        <v>400</v>
      </c>
      <c r="O17" s="14"/>
      <c r="P17" s="14"/>
      <c r="Q17" s="16">
        <v>180</v>
      </c>
      <c r="R17" s="16">
        <v>300</v>
      </c>
      <c r="S17" s="14">
        <f t="shared" si="11"/>
        <v>274.99259999999998</v>
      </c>
      <c r="T17" s="16">
        <v>250</v>
      </c>
      <c r="U17" s="17">
        <f t="shared" si="12"/>
        <v>8.5002760074271091</v>
      </c>
      <c r="V17" s="14">
        <f t="shared" si="13"/>
        <v>2.2091976293180258</v>
      </c>
      <c r="W17" s="14"/>
      <c r="X17" s="14"/>
      <c r="Y17" s="14">
        <f>VLOOKUP(A:A,[1]TDSheet!$A:$Y,25,0)</f>
        <v>308.73</v>
      </c>
      <c r="Z17" s="14">
        <f>VLOOKUP(A:A,[1]TDSheet!$A:$Z,26,0)</f>
        <v>237.29740000000001</v>
      </c>
      <c r="AA17" s="14">
        <f>VLOOKUP(A:A,[1]TDSheet!$A:$AA,27,0)</f>
        <v>250.91219999999998</v>
      </c>
      <c r="AB17" s="14">
        <f>VLOOKUP(A:A,[3]TDSheet!$A:$D,4,0)</f>
        <v>270.01600000000002</v>
      </c>
      <c r="AC17" s="14">
        <f>VLOOKUP(A:A,[1]TDSheet!$A:$AC,29,0)</f>
        <v>0</v>
      </c>
      <c r="AD17" s="14" t="str">
        <f>VLOOKUP(A:A,[1]TDSheet!$A:$AD,30,0)</f>
        <v>скидка</v>
      </c>
      <c r="AE17" s="14">
        <f t="shared" si="14"/>
        <v>180</v>
      </c>
      <c r="AF17" s="14">
        <f t="shared" si="15"/>
        <v>300</v>
      </c>
      <c r="AG17" s="14">
        <f t="shared" si="16"/>
        <v>250</v>
      </c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8</v>
      </c>
      <c r="C18" s="8">
        <v>841</v>
      </c>
      <c r="D18" s="8">
        <v>5608</v>
      </c>
      <c r="E18" s="8">
        <v>4241</v>
      </c>
      <c r="F18" s="8">
        <v>2171</v>
      </c>
      <c r="G18" s="1">
        <f>VLOOKUP(A:A,[1]TDSheet!$A:$G,7,0)</f>
        <v>0.12</v>
      </c>
      <c r="H18" s="1">
        <f>VLOOKUP(A:A,[1]TDSheet!$A:$H,8,0)</f>
        <v>60</v>
      </c>
      <c r="I18" s="14">
        <f>VLOOKUP(A:A,[2]TDSheet!$A:$F,6,0)</f>
        <v>4301</v>
      </c>
      <c r="J18" s="14">
        <f t="shared" si="10"/>
        <v>-60</v>
      </c>
      <c r="K18" s="14">
        <f>VLOOKUP(A:A,[1]TDSheet!$A:$K,11,0)</f>
        <v>600</v>
      </c>
      <c r="L18" s="14">
        <f>VLOOKUP(A:A,[1]TDSheet!$A:$L,12,0)</f>
        <v>0</v>
      </c>
      <c r="M18" s="14">
        <f>VLOOKUP(A:A,[1]TDSheet!$A:$R,18,0)</f>
        <v>0</v>
      </c>
      <c r="N18" s="14">
        <f>VLOOKUP(A:A,[1]TDSheet!$A:$T,20,0)</f>
        <v>2000</v>
      </c>
      <c r="O18" s="14"/>
      <c r="P18" s="14"/>
      <c r="Q18" s="16">
        <v>800</v>
      </c>
      <c r="R18" s="16">
        <v>800</v>
      </c>
      <c r="S18" s="14">
        <f t="shared" si="11"/>
        <v>848.2</v>
      </c>
      <c r="T18" s="16">
        <v>650</v>
      </c>
      <c r="U18" s="17">
        <f t="shared" si="12"/>
        <v>8.2775288846970057</v>
      </c>
      <c r="V18" s="14">
        <f t="shared" si="13"/>
        <v>2.5595378448479131</v>
      </c>
      <c r="W18" s="14"/>
      <c r="X18" s="14"/>
      <c r="Y18" s="14">
        <f>VLOOKUP(A:A,[1]TDSheet!$A:$Y,25,0)</f>
        <v>781.8</v>
      </c>
      <c r="Z18" s="14">
        <f>VLOOKUP(A:A,[1]TDSheet!$A:$Z,26,0)</f>
        <v>859.8</v>
      </c>
      <c r="AA18" s="14">
        <f>VLOOKUP(A:A,[1]TDSheet!$A:$AA,27,0)</f>
        <v>830</v>
      </c>
      <c r="AB18" s="14">
        <f>VLOOKUP(A:A,[3]TDSheet!$A:$D,4,0)</f>
        <v>891</v>
      </c>
      <c r="AC18" s="14">
        <f>VLOOKUP(A:A,[1]TDSheet!$A:$AC,29,0)</f>
        <v>0</v>
      </c>
      <c r="AD18" s="14" t="str">
        <f>VLOOKUP(A:A,[1]TDSheet!$A:$AD,30,0)</f>
        <v>скидка</v>
      </c>
      <c r="AE18" s="14">
        <f t="shared" si="14"/>
        <v>96</v>
      </c>
      <c r="AF18" s="14">
        <f t="shared" si="15"/>
        <v>96</v>
      </c>
      <c r="AG18" s="14">
        <f t="shared" si="16"/>
        <v>78</v>
      </c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60.039000000000001</v>
      </c>
      <c r="D19" s="8">
        <v>319.57499999999999</v>
      </c>
      <c r="E19" s="8">
        <v>356.54399999999998</v>
      </c>
      <c r="F19" s="8">
        <v>22.067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357.6</v>
      </c>
      <c r="J19" s="14">
        <f t="shared" si="10"/>
        <v>-1.05600000000004</v>
      </c>
      <c r="K19" s="14">
        <f>VLOOKUP(A:A,[1]TDSheet!$A:$K,11,0)</f>
        <v>40</v>
      </c>
      <c r="L19" s="14">
        <f>VLOOKUP(A:A,[1]TDSheet!$A:$L,12,0)</f>
        <v>20</v>
      </c>
      <c r="M19" s="14">
        <f>VLOOKUP(A:A,[1]TDSheet!$A:$R,18,0)</f>
        <v>0</v>
      </c>
      <c r="N19" s="14">
        <f>VLOOKUP(A:A,[1]TDSheet!$A:$T,20,0)</f>
        <v>150</v>
      </c>
      <c r="O19" s="14"/>
      <c r="P19" s="14"/>
      <c r="Q19" s="16">
        <v>150</v>
      </c>
      <c r="R19" s="16">
        <v>105</v>
      </c>
      <c r="S19" s="14">
        <f t="shared" si="11"/>
        <v>71.308799999999991</v>
      </c>
      <c r="T19" s="16">
        <v>100</v>
      </c>
      <c r="U19" s="17">
        <f t="shared" si="12"/>
        <v>8.232742662897147</v>
      </c>
      <c r="V19" s="14">
        <f t="shared" si="13"/>
        <v>0.30945689732543535</v>
      </c>
      <c r="W19" s="14"/>
      <c r="X19" s="14"/>
      <c r="Y19" s="14">
        <f>VLOOKUP(A:A,[1]TDSheet!$A:$Y,25,0)</f>
        <v>67.001999999999995</v>
      </c>
      <c r="Z19" s="14">
        <f>VLOOKUP(A:A,[1]TDSheet!$A:$Z,26,0)</f>
        <v>51.195800000000006</v>
      </c>
      <c r="AA19" s="14">
        <f>VLOOKUP(A:A,[1]TDSheet!$A:$AA,27,0)</f>
        <v>49.757799999999996</v>
      </c>
      <c r="AB19" s="14">
        <f>VLOOKUP(A:A,[3]TDSheet!$A:$D,4,0)</f>
        <v>111.423</v>
      </c>
      <c r="AC19" s="14" t="e">
        <f>VLOOKUP(A:A,[1]TDSheet!$A:$AC,29,0)</f>
        <v>#N/A</v>
      </c>
      <c r="AD19" s="14" t="e">
        <f>VLOOKUP(A:A,[1]TDSheet!$A:$AD,30,0)</f>
        <v>#N/A</v>
      </c>
      <c r="AE19" s="14">
        <f t="shared" si="14"/>
        <v>150</v>
      </c>
      <c r="AF19" s="14">
        <f t="shared" si="15"/>
        <v>105</v>
      </c>
      <c r="AG19" s="14">
        <f t="shared" si="16"/>
        <v>100</v>
      </c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233</v>
      </c>
      <c r="D20" s="8">
        <v>1669</v>
      </c>
      <c r="E20" s="8">
        <v>1352</v>
      </c>
      <c r="F20" s="8">
        <v>523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1384</v>
      </c>
      <c r="J20" s="14">
        <f t="shared" si="10"/>
        <v>-32</v>
      </c>
      <c r="K20" s="14">
        <f>VLOOKUP(A:A,[1]TDSheet!$A:$K,11,0)</f>
        <v>200</v>
      </c>
      <c r="L20" s="14">
        <f>VLOOKUP(A:A,[1]TDSheet!$A:$L,12,0)</f>
        <v>0</v>
      </c>
      <c r="M20" s="14">
        <f>VLOOKUP(A:A,[1]TDSheet!$A:$R,18,0)</f>
        <v>0</v>
      </c>
      <c r="N20" s="14">
        <f>VLOOKUP(A:A,[1]TDSheet!$A:$T,20,0)</f>
        <v>1000</v>
      </c>
      <c r="O20" s="14"/>
      <c r="P20" s="14"/>
      <c r="Q20" s="16">
        <v>80</v>
      </c>
      <c r="R20" s="16">
        <v>240</v>
      </c>
      <c r="S20" s="14">
        <f t="shared" si="11"/>
        <v>270.39999999999998</v>
      </c>
      <c r="T20" s="16">
        <v>200</v>
      </c>
      <c r="U20" s="17">
        <f t="shared" si="12"/>
        <v>8.2951183431952664</v>
      </c>
      <c r="V20" s="14">
        <f t="shared" si="13"/>
        <v>1.9341715976331362</v>
      </c>
      <c r="W20" s="14"/>
      <c r="X20" s="14"/>
      <c r="Y20" s="14">
        <f>VLOOKUP(A:A,[1]TDSheet!$A:$Y,25,0)</f>
        <v>229.2</v>
      </c>
      <c r="Z20" s="14">
        <f>VLOOKUP(A:A,[1]TDSheet!$A:$Z,26,0)</f>
        <v>243.8</v>
      </c>
      <c r="AA20" s="14">
        <f>VLOOKUP(A:A,[1]TDSheet!$A:$AA,27,0)</f>
        <v>241</v>
      </c>
      <c r="AB20" s="14">
        <f>VLOOKUP(A:A,[3]TDSheet!$A:$D,4,0)</f>
        <v>217</v>
      </c>
      <c r="AC20" s="14">
        <f>VLOOKUP(A:A,[1]TDSheet!$A:$AC,29,0)</f>
        <v>0</v>
      </c>
      <c r="AD20" s="14">
        <f>VLOOKUP(A:A,[1]TDSheet!$A:$AD,30,0)</f>
        <v>0</v>
      </c>
      <c r="AE20" s="14">
        <f t="shared" si="14"/>
        <v>20</v>
      </c>
      <c r="AF20" s="14">
        <f t="shared" si="15"/>
        <v>60</v>
      </c>
      <c r="AG20" s="14">
        <f t="shared" si="16"/>
        <v>50</v>
      </c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39.546999999999997</v>
      </c>
      <c r="D21" s="8">
        <v>45.017000000000003</v>
      </c>
      <c r="E21" s="8">
        <v>71.144000000000005</v>
      </c>
      <c r="F21" s="8">
        <v>5</v>
      </c>
      <c r="G21" s="1">
        <f>VLOOKUP(A:A,[1]TDSheet!$A:$G,7,0)</f>
        <v>1</v>
      </c>
      <c r="H21" s="1">
        <f>VLOOKUP(A:A,[1]TDSheet!$A:$H,8,0)</f>
        <v>120</v>
      </c>
      <c r="I21" s="14">
        <f>VLOOKUP(A:A,[2]TDSheet!$A:$F,6,0)</f>
        <v>81.7</v>
      </c>
      <c r="J21" s="14">
        <f t="shared" si="10"/>
        <v>-10.555999999999997</v>
      </c>
      <c r="K21" s="14">
        <f>VLOOKUP(A:A,[1]TDSheet!$A:$K,11,0)</f>
        <v>0</v>
      </c>
      <c r="L21" s="14">
        <f>VLOOKUP(A:A,[1]TDSheet!$A:$L,12,0)</f>
        <v>50</v>
      </c>
      <c r="M21" s="14">
        <f>VLOOKUP(A:A,[1]TDSheet!$A:$R,18,0)</f>
        <v>0</v>
      </c>
      <c r="N21" s="14">
        <f>VLOOKUP(A:A,[1]TDSheet!$A:$T,20,0)</f>
        <v>100</v>
      </c>
      <c r="O21" s="14"/>
      <c r="P21" s="14"/>
      <c r="Q21" s="16"/>
      <c r="R21" s="16"/>
      <c r="S21" s="14">
        <f t="shared" si="11"/>
        <v>14.228800000000001</v>
      </c>
      <c r="T21" s="16"/>
      <c r="U21" s="17">
        <f t="shared" si="12"/>
        <v>10.893399302822443</v>
      </c>
      <c r="V21" s="14">
        <f t="shared" si="13"/>
        <v>0.35139997751040142</v>
      </c>
      <c r="W21" s="14"/>
      <c r="X21" s="14"/>
      <c r="Y21" s="14">
        <f>VLOOKUP(A:A,[1]TDSheet!$A:$Y,25,0)</f>
        <v>19.109000000000002</v>
      </c>
      <c r="Z21" s="14">
        <f>VLOOKUP(A:A,[1]TDSheet!$A:$Z,26,0)</f>
        <v>9.8225999999999996</v>
      </c>
      <c r="AA21" s="14">
        <f>VLOOKUP(A:A,[1]TDSheet!$A:$AA,27,0)</f>
        <v>12.340199999999999</v>
      </c>
      <c r="AB21" s="14">
        <v>0</v>
      </c>
      <c r="AC21" s="14">
        <f>VLOOKUP(A:A,[1]TDSheet!$A:$AC,29,0)</f>
        <v>0</v>
      </c>
      <c r="AD21" s="14">
        <f>VLOOKUP(A:A,[1]TDSheet!$A:$AD,30,0)</f>
        <v>0</v>
      </c>
      <c r="AE21" s="14">
        <f t="shared" si="14"/>
        <v>0</v>
      </c>
      <c r="AF21" s="14">
        <f t="shared" si="15"/>
        <v>0</v>
      </c>
      <c r="AG21" s="14">
        <f t="shared" si="16"/>
        <v>0</v>
      </c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57.564999999999998</v>
      </c>
      <c r="D22" s="8">
        <v>212.57599999999999</v>
      </c>
      <c r="E22" s="8">
        <v>223.68700000000001</v>
      </c>
      <c r="F22" s="8">
        <v>42.262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220.2</v>
      </c>
      <c r="J22" s="14">
        <f t="shared" si="10"/>
        <v>3.4870000000000232</v>
      </c>
      <c r="K22" s="14">
        <f>VLOOKUP(A:A,[1]TDSheet!$A:$K,11,0)</f>
        <v>40</v>
      </c>
      <c r="L22" s="14">
        <f>VLOOKUP(A:A,[1]TDSheet!$A:$L,12,0)</f>
        <v>0</v>
      </c>
      <c r="M22" s="14">
        <f>VLOOKUP(A:A,[1]TDSheet!$A:$R,18,0)</f>
        <v>0</v>
      </c>
      <c r="N22" s="14">
        <f>VLOOKUP(A:A,[1]TDSheet!$A:$T,20,0)</f>
        <v>160</v>
      </c>
      <c r="O22" s="14"/>
      <c r="P22" s="14"/>
      <c r="Q22" s="16">
        <v>40</v>
      </c>
      <c r="R22" s="16">
        <v>50</v>
      </c>
      <c r="S22" s="14">
        <f t="shared" si="11"/>
        <v>44.737400000000001</v>
      </c>
      <c r="T22" s="16">
        <v>40</v>
      </c>
      <c r="U22" s="17">
        <f t="shared" si="12"/>
        <v>8.3210468198867158</v>
      </c>
      <c r="V22" s="14">
        <f t="shared" si="13"/>
        <v>0.9446682194316165</v>
      </c>
      <c r="W22" s="14"/>
      <c r="X22" s="14"/>
      <c r="Y22" s="14">
        <f>VLOOKUP(A:A,[1]TDSheet!$A:$Y,25,0)</f>
        <v>41.447600000000001</v>
      </c>
      <c r="Z22" s="14">
        <f>VLOOKUP(A:A,[1]TDSheet!$A:$Z,26,0)</f>
        <v>41.4636</v>
      </c>
      <c r="AA22" s="14">
        <f>VLOOKUP(A:A,[1]TDSheet!$A:$AA,27,0)</f>
        <v>38.074799999999996</v>
      </c>
      <c r="AB22" s="14">
        <f>VLOOKUP(A:A,[3]TDSheet!$A:$D,4,0)</f>
        <v>32.066000000000003</v>
      </c>
      <c r="AC22" s="14" t="str">
        <f>VLOOKUP(A:A,[1]TDSheet!$A:$AC,29,0)</f>
        <v>м21з</v>
      </c>
      <c r="AD22" s="14" t="str">
        <f>VLOOKUP(A:A,[1]TDSheet!$A:$AD,30,0)</f>
        <v>костик</v>
      </c>
      <c r="AE22" s="14">
        <f t="shared" si="14"/>
        <v>40</v>
      </c>
      <c r="AF22" s="14">
        <f t="shared" si="15"/>
        <v>50</v>
      </c>
      <c r="AG22" s="14">
        <f t="shared" si="16"/>
        <v>40</v>
      </c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9</v>
      </c>
      <c r="C23" s="8">
        <v>79.938000000000002</v>
      </c>
      <c r="D23" s="8">
        <v>757.85400000000004</v>
      </c>
      <c r="E23" s="8">
        <v>428.09</v>
      </c>
      <c r="F23" s="8">
        <v>344.88</v>
      </c>
      <c r="G23" s="1">
        <f>VLOOKUP(A:A,[1]TDSheet!$A:$G,7,0)</f>
        <v>1</v>
      </c>
      <c r="H23" s="1">
        <f>VLOOKUP(A:A,[1]TDSheet!$A:$H,8,0)</f>
        <v>60</v>
      </c>
      <c r="I23" s="14">
        <f>VLOOKUP(A:A,[2]TDSheet!$A:$F,6,0)</f>
        <v>411.8</v>
      </c>
      <c r="J23" s="14">
        <f t="shared" si="10"/>
        <v>16.289999999999964</v>
      </c>
      <c r="K23" s="14">
        <f>VLOOKUP(A:A,[1]TDSheet!$A:$K,11,0)</f>
        <v>50</v>
      </c>
      <c r="L23" s="14">
        <f>VLOOKUP(A:A,[1]TDSheet!$A:$L,12,0)</f>
        <v>0</v>
      </c>
      <c r="M23" s="14">
        <f>VLOOKUP(A:A,[1]TDSheet!$A:$R,18,0)</f>
        <v>0</v>
      </c>
      <c r="N23" s="14">
        <f>VLOOKUP(A:A,[1]TDSheet!$A:$T,20,0)</f>
        <v>100</v>
      </c>
      <c r="O23" s="14"/>
      <c r="P23" s="14"/>
      <c r="Q23" s="16">
        <v>60</v>
      </c>
      <c r="R23" s="16">
        <v>100</v>
      </c>
      <c r="S23" s="14">
        <f t="shared" si="11"/>
        <v>85.617999999999995</v>
      </c>
      <c r="T23" s="16">
        <v>50</v>
      </c>
      <c r="U23" s="17">
        <f t="shared" si="12"/>
        <v>8.2328482328482337</v>
      </c>
      <c r="V23" s="14">
        <f t="shared" si="13"/>
        <v>4.0281249270013317</v>
      </c>
      <c r="W23" s="14"/>
      <c r="X23" s="14"/>
      <c r="Y23" s="14">
        <f>VLOOKUP(A:A,[1]TDSheet!$A:$Y,25,0)</f>
        <v>83.381600000000006</v>
      </c>
      <c r="Z23" s="14">
        <f>VLOOKUP(A:A,[1]TDSheet!$A:$Z,26,0)</f>
        <v>83.244</v>
      </c>
      <c r="AA23" s="14">
        <f>VLOOKUP(A:A,[1]TDSheet!$A:$AA,27,0)</f>
        <v>92.845200000000006</v>
      </c>
      <c r="AB23" s="14">
        <f>VLOOKUP(A:A,[3]TDSheet!$A:$D,4,0)</f>
        <v>96.629000000000005</v>
      </c>
      <c r="AC23" s="14">
        <f>VLOOKUP(A:A,[1]TDSheet!$A:$AC,29,0)</f>
        <v>0</v>
      </c>
      <c r="AD23" s="14" t="str">
        <f>VLOOKUP(A:A,[1]TDSheet!$A:$AD,30,0)</f>
        <v>скидка</v>
      </c>
      <c r="AE23" s="14">
        <f t="shared" si="14"/>
        <v>60</v>
      </c>
      <c r="AF23" s="14">
        <f t="shared" si="15"/>
        <v>100</v>
      </c>
      <c r="AG23" s="14">
        <f t="shared" si="16"/>
        <v>50</v>
      </c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123</v>
      </c>
      <c r="D24" s="8">
        <v>2082</v>
      </c>
      <c r="E24" s="8">
        <v>1282</v>
      </c>
      <c r="F24" s="8">
        <v>888</v>
      </c>
      <c r="G24" s="1">
        <f>VLOOKUP(A:A,[1]TDSheet!$A:$G,7,0)</f>
        <v>0.22</v>
      </c>
      <c r="H24" s="1">
        <f>VLOOKUP(A:A,[1]TDSheet!$A:$H,8,0)</f>
        <v>120</v>
      </c>
      <c r="I24" s="14">
        <f>VLOOKUP(A:A,[2]TDSheet!$A:$F,6,0)</f>
        <v>1312</v>
      </c>
      <c r="J24" s="14">
        <f t="shared" si="10"/>
        <v>-30</v>
      </c>
      <c r="K24" s="14">
        <f>VLOOKUP(A:A,[1]TDSheet!$A:$K,11,0)</f>
        <v>120</v>
      </c>
      <c r="L24" s="14">
        <f>VLOOKUP(A:A,[1]TDSheet!$A:$L,12,0)</f>
        <v>0</v>
      </c>
      <c r="M24" s="14">
        <f>VLOOKUP(A:A,[1]TDSheet!$A:$R,18,0)</f>
        <v>0</v>
      </c>
      <c r="N24" s="14">
        <f>VLOOKUP(A:A,[1]TDSheet!$A:$T,20,0)</f>
        <v>600</v>
      </c>
      <c r="O24" s="14"/>
      <c r="P24" s="14"/>
      <c r="Q24" s="16">
        <v>80</v>
      </c>
      <c r="R24" s="16">
        <v>240</v>
      </c>
      <c r="S24" s="14">
        <f t="shared" si="11"/>
        <v>256.39999999999998</v>
      </c>
      <c r="T24" s="16">
        <v>200</v>
      </c>
      <c r="U24" s="17">
        <f t="shared" si="12"/>
        <v>8.2995319812792516</v>
      </c>
      <c r="V24" s="14">
        <f t="shared" si="13"/>
        <v>3.463338533541342</v>
      </c>
      <c r="W24" s="14"/>
      <c r="X24" s="14"/>
      <c r="Y24" s="14">
        <f>VLOOKUP(A:A,[1]TDSheet!$A:$Y,25,0)</f>
        <v>246.8</v>
      </c>
      <c r="Z24" s="14">
        <f>VLOOKUP(A:A,[1]TDSheet!$A:$Z,26,0)</f>
        <v>248.6</v>
      </c>
      <c r="AA24" s="14">
        <f>VLOOKUP(A:A,[1]TDSheet!$A:$AA,27,0)</f>
        <v>270.60000000000002</v>
      </c>
      <c r="AB24" s="14">
        <f>VLOOKUP(A:A,[3]TDSheet!$A:$D,4,0)</f>
        <v>247</v>
      </c>
      <c r="AC24" s="14">
        <f>VLOOKUP(A:A,[1]TDSheet!$A:$AC,29,0)</f>
        <v>0</v>
      </c>
      <c r="AD24" s="14">
        <f>VLOOKUP(A:A,[1]TDSheet!$A:$AD,30,0)</f>
        <v>0</v>
      </c>
      <c r="AE24" s="14">
        <f t="shared" si="14"/>
        <v>17.600000000000001</v>
      </c>
      <c r="AF24" s="14">
        <f t="shared" si="15"/>
        <v>52.8</v>
      </c>
      <c r="AG24" s="14">
        <f t="shared" si="16"/>
        <v>44</v>
      </c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8</v>
      </c>
      <c r="C25" s="8">
        <v>384</v>
      </c>
      <c r="D25" s="8">
        <v>1726</v>
      </c>
      <c r="E25" s="8">
        <v>1176</v>
      </c>
      <c r="F25" s="8">
        <v>931</v>
      </c>
      <c r="G25" s="1">
        <f>VLOOKUP(A:A,[1]TDSheet!$A:$G,7,0)</f>
        <v>0.4</v>
      </c>
      <c r="H25" s="1">
        <f>VLOOKUP(A:A,[1]TDSheet!$A:$H,8,0)</f>
        <v>60</v>
      </c>
      <c r="I25" s="14">
        <f>VLOOKUP(A:A,[2]TDSheet!$A:$F,6,0)</f>
        <v>1178</v>
      </c>
      <c r="J25" s="14">
        <f t="shared" si="10"/>
        <v>-2</v>
      </c>
      <c r="K25" s="14">
        <f>VLOOKUP(A:A,[1]TDSheet!$A:$K,11,0)</f>
        <v>120</v>
      </c>
      <c r="L25" s="14">
        <f>VLOOKUP(A:A,[1]TDSheet!$A:$L,12,0)</f>
        <v>0</v>
      </c>
      <c r="M25" s="14">
        <f>VLOOKUP(A:A,[1]TDSheet!$A:$R,18,0)</f>
        <v>0</v>
      </c>
      <c r="N25" s="14">
        <f>VLOOKUP(A:A,[1]TDSheet!$A:$T,20,0)</f>
        <v>480</v>
      </c>
      <c r="O25" s="14"/>
      <c r="P25" s="14"/>
      <c r="Q25" s="16"/>
      <c r="R25" s="16">
        <v>240</v>
      </c>
      <c r="S25" s="14">
        <f t="shared" si="11"/>
        <v>235.2</v>
      </c>
      <c r="T25" s="16">
        <v>160</v>
      </c>
      <c r="U25" s="17">
        <f t="shared" si="12"/>
        <v>8.2100340136054424</v>
      </c>
      <c r="V25" s="14">
        <f t="shared" si="13"/>
        <v>3.9583333333333335</v>
      </c>
      <c r="W25" s="14"/>
      <c r="X25" s="14"/>
      <c r="Y25" s="14">
        <f>VLOOKUP(A:A,[1]TDSheet!$A:$Y,25,0)</f>
        <v>276.60000000000002</v>
      </c>
      <c r="Z25" s="14">
        <f>VLOOKUP(A:A,[1]TDSheet!$A:$Z,26,0)</f>
        <v>232.8</v>
      </c>
      <c r="AA25" s="14">
        <f>VLOOKUP(A:A,[1]TDSheet!$A:$AA,27,0)</f>
        <v>263</v>
      </c>
      <c r="AB25" s="14">
        <f>VLOOKUP(A:A,[3]TDSheet!$A:$D,4,0)</f>
        <v>260</v>
      </c>
      <c r="AC25" s="14" t="str">
        <f>VLOOKUP(A:A,[1]TDSheet!$A:$AC,29,0)</f>
        <v>зк</v>
      </c>
      <c r="AD25" s="14" t="str">
        <f>VLOOKUP(A:A,[1]TDSheet!$A:$AD,30,0)</f>
        <v>костик</v>
      </c>
      <c r="AE25" s="14">
        <f t="shared" si="14"/>
        <v>0</v>
      </c>
      <c r="AF25" s="14">
        <f t="shared" si="15"/>
        <v>96</v>
      </c>
      <c r="AG25" s="14">
        <f t="shared" si="16"/>
        <v>64</v>
      </c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1770.1859999999999</v>
      </c>
      <c r="D26" s="8">
        <v>3424.4160000000002</v>
      </c>
      <c r="E26" s="18">
        <v>3483</v>
      </c>
      <c r="F26" s="18">
        <v>1427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3050.5</v>
      </c>
      <c r="J26" s="14">
        <f t="shared" si="10"/>
        <v>432.5</v>
      </c>
      <c r="K26" s="14">
        <f>VLOOKUP(A:A,[1]TDSheet!$A:$K,11,0)</f>
        <v>500</v>
      </c>
      <c r="L26" s="14">
        <f>VLOOKUP(A:A,[1]TDSheet!$A:$L,12,0)</f>
        <v>700</v>
      </c>
      <c r="M26" s="14">
        <f>VLOOKUP(A:A,[1]TDSheet!$A:$R,18,0)</f>
        <v>550</v>
      </c>
      <c r="N26" s="14">
        <f>VLOOKUP(A:A,[1]TDSheet!$A:$T,20,0)</f>
        <v>930</v>
      </c>
      <c r="O26" s="14"/>
      <c r="P26" s="14"/>
      <c r="Q26" s="16">
        <v>400</v>
      </c>
      <c r="R26" s="16">
        <v>700</v>
      </c>
      <c r="S26" s="14">
        <f t="shared" si="11"/>
        <v>696.6</v>
      </c>
      <c r="T26" s="16">
        <v>550</v>
      </c>
      <c r="U26" s="17">
        <f t="shared" si="12"/>
        <v>8.2644272179155891</v>
      </c>
      <c r="V26" s="14">
        <f t="shared" si="13"/>
        <v>2.0485213896066607</v>
      </c>
      <c r="W26" s="14"/>
      <c r="X26" s="14"/>
      <c r="Y26" s="14">
        <f>VLOOKUP(A:A,[1]TDSheet!$A:$Y,25,0)</f>
        <v>773.8</v>
      </c>
      <c r="Z26" s="14">
        <f>VLOOKUP(A:A,[1]TDSheet!$A:$Z,26,0)</f>
        <v>684</v>
      </c>
      <c r="AA26" s="14">
        <f>VLOOKUP(A:A,[1]TDSheet!$A:$AA,27,0)</f>
        <v>594.20000000000005</v>
      </c>
      <c r="AB26" s="14">
        <f>VLOOKUP(A:A,[3]TDSheet!$A:$D,4,0)</f>
        <v>506.57100000000003</v>
      </c>
      <c r="AC26" s="14" t="str">
        <f>VLOOKUP(A:A,[1]TDSheet!$A:$AC,29,0)</f>
        <v>?</v>
      </c>
      <c r="AD26" s="14" t="str">
        <f>VLOOKUP(A:A,[1]TDSheet!$A:$AD,30,0)</f>
        <v>м311з</v>
      </c>
      <c r="AE26" s="14">
        <f t="shared" si="14"/>
        <v>400</v>
      </c>
      <c r="AF26" s="14">
        <f t="shared" si="15"/>
        <v>700</v>
      </c>
      <c r="AG26" s="14">
        <f t="shared" si="16"/>
        <v>550</v>
      </c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61</v>
      </c>
      <c r="D27" s="8">
        <v>1054</v>
      </c>
      <c r="E27" s="8">
        <v>752</v>
      </c>
      <c r="F27" s="8">
        <v>345</v>
      </c>
      <c r="G27" s="1">
        <f>VLOOKUP(A:A,[1]TDSheet!$A:$G,7,0)</f>
        <v>0.3</v>
      </c>
      <c r="H27" s="1" t="e">
        <f>VLOOKUP(A:A,[1]TDSheet!$A:$H,8,0)</f>
        <v>#N/A</v>
      </c>
      <c r="I27" s="14">
        <f>VLOOKUP(A:A,[2]TDSheet!$A:$F,6,0)</f>
        <v>762</v>
      </c>
      <c r="J27" s="14">
        <f t="shared" si="10"/>
        <v>-10</v>
      </c>
      <c r="K27" s="14">
        <f>VLOOKUP(A:A,[1]TDSheet!$A:$K,11,0)</f>
        <v>120</v>
      </c>
      <c r="L27" s="14">
        <f>VLOOKUP(A:A,[1]TDSheet!$A:$L,12,0)</f>
        <v>0</v>
      </c>
      <c r="M27" s="14">
        <f>VLOOKUP(A:A,[1]TDSheet!$A:$R,18,0)</f>
        <v>0</v>
      </c>
      <c r="N27" s="14">
        <f>VLOOKUP(A:A,[1]TDSheet!$A:$T,20,0)</f>
        <v>240</v>
      </c>
      <c r="O27" s="14"/>
      <c r="P27" s="14"/>
      <c r="Q27" s="16">
        <v>240</v>
      </c>
      <c r="R27" s="16">
        <v>240</v>
      </c>
      <c r="S27" s="14">
        <f t="shared" si="11"/>
        <v>150.4</v>
      </c>
      <c r="T27" s="16">
        <v>120</v>
      </c>
      <c r="U27" s="17">
        <f t="shared" si="12"/>
        <v>8.6768617021276597</v>
      </c>
      <c r="V27" s="14">
        <f t="shared" si="13"/>
        <v>2.2938829787234041</v>
      </c>
      <c r="W27" s="14"/>
      <c r="X27" s="14"/>
      <c r="Y27" s="14">
        <f>VLOOKUP(A:A,[1]TDSheet!$A:$Y,25,0)</f>
        <v>131.80000000000001</v>
      </c>
      <c r="Z27" s="14">
        <f>VLOOKUP(A:A,[1]TDSheet!$A:$Z,26,0)</f>
        <v>129.19999999999999</v>
      </c>
      <c r="AA27" s="14">
        <f>VLOOKUP(A:A,[1]TDSheet!$A:$AA,27,0)</f>
        <v>142</v>
      </c>
      <c r="AB27" s="14">
        <f>VLOOKUP(A:A,[3]TDSheet!$A:$D,4,0)</f>
        <v>213</v>
      </c>
      <c r="AC27" s="14" t="e">
        <f>VLOOKUP(A:A,[1]TDSheet!$A:$AC,29,0)</f>
        <v>#N/A</v>
      </c>
      <c r="AD27" s="14" t="e">
        <f>VLOOKUP(A:A,[1]TDSheet!$A:$AD,30,0)</f>
        <v>#N/A</v>
      </c>
      <c r="AE27" s="14">
        <f t="shared" si="14"/>
        <v>72</v>
      </c>
      <c r="AF27" s="14">
        <f t="shared" si="15"/>
        <v>72</v>
      </c>
      <c r="AG27" s="14">
        <f t="shared" si="16"/>
        <v>36</v>
      </c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3</v>
      </c>
      <c r="D28" s="8">
        <v>999</v>
      </c>
      <c r="E28" s="8">
        <v>793</v>
      </c>
      <c r="F28" s="8">
        <v>205</v>
      </c>
      <c r="G28" s="1">
        <f>VLOOKUP(A:A,[1]TDSheet!$A:$G,7,0)</f>
        <v>0.09</v>
      </c>
      <c r="H28" s="1">
        <f>VLOOKUP(A:A,[1]TDSheet!$A:$H,8,0)</f>
        <v>45</v>
      </c>
      <c r="I28" s="14">
        <f>VLOOKUP(A:A,[2]TDSheet!$A:$F,6,0)</f>
        <v>811</v>
      </c>
      <c r="J28" s="14">
        <f t="shared" si="10"/>
        <v>-18</v>
      </c>
      <c r="K28" s="14">
        <f>VLOOKUP(A:A,[1]TDSheet!$A:$K,11,0)</f>
        <v>100</v>
      </c>
      <c r="L28" s="14">
        <f>VLOOKUP(A:A,[1]TDSheet!$A:$L,12,0)</f>
        <v>100</v>
      </c>
      <c r="M28" s="14">
        <f>VLOOKUP(A:A,[1]TDSheet!$A:$R,18,0)</f>
        <v>0</v>
      </c>
      <c r="N28" s="14">
        <f>VLOOKUP(A:A,[1]TDSheet!$A:$T,20,0)</f>
        <v>450</v>
      </c>
      <c r="O28" s="14"/>
      <c r="P28" s="14"/>
      <c r="Q28" s="16">
        <v>170</v>
      </c>
      <c r="R28" s="16">
        <v>160</v>
      </c>
      <c r="S28" s="14">
        <f t="shared" si="11"/>
        <v>158.6</v>
      </c>
      <c r="T28" s="16">
        <v>120</v>
      </c>
      <c r="U28" s="17">
        <f t="shared" si="12"/>
        <v>8.2282471626733926</v>
      </c>
      <c r="V28" s="14">
        <f t="shared" si="13"/>
        <v>1.2925598991172762</v>
      </c>
      <c r="W28" s="14"/>
      <c r="X28" s="14"/>
      <c r="Y28" s="14">
        <f>VLOOKUP(A:A,[1]TDSheet!$A:$Y,25,0)</f>
        <v>110.6</v>
      </c>
      <c r="Z28" s="14">
        <f>VLOOKUP(A:A,[1]TDSheet!$A:$Z,26,0)</f>
        <v>116.6</v>
      </c>
      <c r="AA28" s="14">
        <f>VLOOKUP(A:A,[1]TDSheet!$A:$AA,27,0)</f>
        <v>128.4</v>
      </c>
      <c r="AB28" s="14">
        <f>VLOOKUP(A:A,[3]TDSheet!$A:$D,4,0)</f>
        <v>168</v>
      </c>
      <c r="AC28" s="14">
        <f>VLOOKUP(A:A,[1]TDSheet!$A:$AC,29,0)</f>
        <v>0</v>
      </c>
      <c r="AD28" s="14">
        <f>VLOOKUP(A:A,[1]TDSheet!$A:$AD,30,0)</f>
        <v>0</v>
      </c>
      <c r="AE28" s="14">
        <f t="shared" si="14"/>
        <v>15.299999999999999</v>
      </c>
      <c r="AF28" s="14">
        <f t="shared" si="15"/>
        <v>14.399999999999999</v>
      </c>
      <c r="AG28" s="14">
        <f t="shared" si="16"/>
        <v>10.799999999999999</v>
      </c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107</v>
      </c>
      <c r="D29" s="8">
        <v>348</v>
      </c>
      <c r="E29" s="8">
        <v>315</v>
      </c>
      <c r="F29" s="8">
        <v>124</v>
      </c>
      <c r="G29" s="1">
        <f>VLOOKUP(A:A,[1]TDSheet!$A:$G,7,0)</f>
        <v>0.4</v>
      </c>
      <c r="H29" s="1">
        <f>VLOOKUP(A:A,[1]TDSheet!$A:$H,8,0)</f>
        <v>60</v>
      </c>
      <c r="I29" s="14">
        <f>VLOOKUP(A:A,[2]TDSheet!$A:$F,6,0)</f>
        <v>337</v>
      </c>
      <c r="J29" s="14">
        <f t="shared" si="10"/>
        <v>-22</v>
      </c>
      <c r="K29" s="14">
        <f>VLOOKUP(A:A,[1]TDSheet!$A:$K,11,0)</f>
        <v>40</v>
      </c>
      <c r="L29" s="14">
        <f>VLOOKUP(A:A,[1]TDSheet!$A:$L,12,0)</f>
        <v>40</v>
      </c>
      <c r="M29" s="14">
        <f>VLOOKUP(A:A,[1]TDSheet!$A:$R,18,0)</f>
        <v>0</v>
      </c>
      <c r="N29" s="14">
        <f>VLOOKUP(A:A,[1]TDSheet!$A:$T,20,0)</f>
        <v>160</v>
      </c>
      <c r="O29" s="14"/>
      <c r="P29" s="14"/>
      <c r="Q29" s="16">
        <v>40</v>
      </c>
      <c r="R29" s="16">
        <v>80</v>
      </c>
      <c r="S29" s="14">
        <f t="shared" si="11"/>
        <v>63</v>
      </c>
      <c r="T29" s="16">
        <v>40</v>
      </c>
      <c r="U29" s="17">
        <f t="shared" si="12"/>
        <v>8.3174603174603181</v>
      </c>
      <c r="V29" s="14">
        <f t="shared" si="13"/>
        <v>1.9682539682539681</v>
      </c>
      <c r="W29" s="14"/>
      <c r="X29" s="14"/>
      <c r="Y29" s="14">
        <f>VLOOKUP(A:A,[1]TDSheet!$A:$Y,25,0)</f>
        <v>50.4</v>
      </c>
      <c r="Z29" s="14">
        <f>VLOOKUP(A:A,[1]TDSheet!$A:$Z,26,0)</f>
        <v>63.2</v>
      </c>
      <c r="AA29" s="14">
        <f>VLOOKUP(A:A,[1]TDSheet!$A:$AA,27,0)</f>
        <v>54</v>
      </c>
      <c r="AB29" s="14">
        <f>VLOOKUP(A:A,[3]TDSheet!$A:$D,4,0)</f>
        <v>73</v>
      </c>
      <c r="AC29" s="14" t="str">
        <f>VLOOKUP(A:A,[1]TDSheet!$A:$AC,29,0)</f>
        <v>м30з</v>
      </c>
      <c r="AD29" s="14" t="e">
        <f>VLOOKUP(A:A,[1]TDSheet!$A:$AD,30,0)</f>
        <v>#N/A</v>
      </c>
      <c r="AE29" s="14">
        <f t="shared" si="14"/>
        <v>16</v>
      </c>
      <c r="AF29" s="14">
        <f t="shared" si="15"/>
        <v>32</v>
      </c>
      <c r="AG29" s="14">
        <f t="shared" si="16"/>
        <v>16</v>
      </c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109</v>
      </c>
      <c r="D30" s="8">
        <v>697</v>
      </c>
      <c r="E30" s="8">
        <v>517</v>
      </c>
      <c r="F30" s="8">
        <v>295</v>
      </c>
      <c r="G30" s="1">
        <f>VLOOKUP(A:A,[1]TDSheet!$A:$G,7,0)</f>
        <v>0.4</v>
      </c>
      <c r="H30" s="1">
        <f>VLOOKUP(A:A,[1]TDSheet!$A:$H,8,0)</f>
        <v>60</v>
      </c>
      <c r="I30" s="14">
        <f>VLOOKUP(A:A,[2]TDSheet!$A:$F,6,0)</f>
        <v>525</v>
      </c>
      <c r="J30" s="14">
        <f t="shared" si="10"/>
        <v>-8</v>
      </c>
      <c r="K30" s="14">
        <f>VLOOKUP(A:A,[1]TDSheet!$A:$K,11,0)</f>
        <v>80</v>
      </c>
      <c r="L30" s="14">
        <f>VLOOKUP(A:A,[1]TDSheet!$A:$L,12,0)</f>
        <v>0</v>
      </c>
      <c r="M30" s="14">
        <f>VLOOKUP(A:A,[1]TDSheet!$A:$R,18,0)</f>
        <v>0</v>
      </c>
      <c r="N30" s="14">
        <f>VLOOKUP(A:A,[1]TDSheet!$A:$T,20,0)</f>
        <v>280</v>
      </c>
      <c r="O30" s="14"/>
      <c r="P30" s="14"/>
      <c r="Q30" s="16"/>
      <c r="R30" s="16">
        <v>120</v>
      </c>
      <c r="S30" s="14">
        <f t="shared" si="11"/>
        <v>103.4</v>
      </c>
      <c r="T30" s="16">
        <v>80</v>
      </c>
      <c r="U30" s="17">
        <f t="shared" si="12"/>
        <v>8.2688588007736943</v>
      </c>
      <c r="V30" s="14">
        <f t="shared" si="13"/>
        <v>2.852998065764023</v>
      </c>
      <c r="W30" s="14"/>
      <c r="X30" s="14"/>
      <c r="Y30" s="14">
        <f>VLOOKUP(A:A,[1]TDSheet!$A:$Y,25,0)</f>
        <v>101.2</v>
      </c>
      <c r="Z30" s="14">
        <f>VLOOKUP(A:A,[1]TDSheet!$A:$Z,26,0)</f>
        <v>98.2</v>
      </c>
      <c r="AA30" s="14">
        <f>VLOOKUP(A:A,[1]TDSheet!$A:$AA,27,0)</f>
        <v>102.6</v>
      </c>
      <c r="AB30" s="14">
        <f>VLOOKUP(A:A,[3]TDSheet!$A:$D,4,0)</f>
        <v>82</v>
      </c>
      <c r="AC30" s="14" t="str">
        <f>VLOOKUP(A:A,[1]TDSheet!$A:$AC,29,0)</f>
        <v>м135з</v>
      </c>
      <c r="AD30" s="14" t="e">
        <f>VLOOKUP(A:A,[1]TDSheet!$A:$AD,30,0)</f>
        <v>#N/A</v>
      </c>
      <c r="AE30" s="14">
        <f t="shared" si="14"/>
        <v>0</v>
      </c>
      <c r="AF30" s="14">
        <f t="shared" si="15"/>
        <v>48</v>
      </c>
      <c r="AG30" s="14">
        <f t="shared" si="16"/>
        <v>32</v>
      </c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9</v>
      </c>
      <c r="C31" s="8">
        <v>144.011</v>
      </c>
      <c r="D31" s="8">
        <v>913.45299999999997</v>
      </c>
      <c r="E31" s="8">
        <v>663.62199999999996</v>
      </c>
      <c r="F31" s="8">
        <v>310.05500000000001</v>
      </c>
      <c r="G31" s="1">
        <f>VLOOKUP(A:A,[1]TDSheet!$A:$G,7,0)</f>
        <v>1</v>
      </c>
      <c r="H31" s="1">
        <f>VLOOKUP(A:A,[1]TDSheet!$A:$H,8,0)</f>
        <v>45</v>
      </c>
      <c r="I31" s="14">
        <f>VLOOKUP(A:A,[2]TDSheet!$A:$F,6,0)</f>
        <v>633.65</v>
      </c>
      <c r="J31" s="14">
        <f t="shared" si="10"/>
        <v>29.97199999999998</v>
      </c>
      <c r="K31" s="14">
        <f>VLOOKUP(A:A,[1]TDSheet!$A:$K,11,0)</f>
        <v>110</v>
      </c>
      <c r="L31" s="14">
        <f>VLOOKUP(A:A,[1]TDSheet!$A:$L,12,0)</f>
        <v>0</v>
      </c>
      <c r="M31" s="14">
        <f>VLOOKUP(A:A,[1]TDSheet!$A:$R,18,0)</f>
        <v>0</v>
      </c>
      <c r="N31" s="14">
        <f>VLOOKUP(A:A,[1]TDSheet!$A:$T,20,0)</f>
        <v>300</v>
      </c>
      <c r="O31" s="14"/>
      <c r="P31" s="14"/>
      <c r="Q31" s="16">
        <v>120</v>
      </c>
      <c r="R31" s="16">
        <v>150</v>
      </c>
      <c r="S31" s="14">
        <f t="shared" si="11"/>
        <v>132.7244</v>
      </c>
      <c r="T31" s="16">
        <v>100</v>
      </c>
      <c r="U31" s="17">
        <f t="shared" si="12"/>
        <v>8.2129209097950344</v>
      </c>
      <c r="V31" s="14">
        <f t="shared" si="13"/>
        <v>2.3360813836792631</v>
      </c>
      <c r="W31" s="14"/>
      <c r="X31" s="14"/>
      <c r="Y31" s="14">
        <f>VLOOKUP(A:A,[1]TDSheet!$A:$Y,25,0)</f>
        <v>107.5112</v>
      </c>
      <c r="Z31" s="14">
        <f>VLOOKUP(A:A,[1]TDSheet!$A:$Z,26,0)</f>
        <v>131.1138</v>
      </c>
      <c r="AA31" s="14">
        <f>VLOOKUP(A:A,[1]TDSheet!$A:$AA,27,0)</f>
        <v>129.41559999999998</v>
      </c>
      <c r="AB31" s="14">
        <f>VLOOKUP(A:A,[3]TDSheet!$A:$D,4,0)</f>
        <v>125.941</v>
      </c>
      <c r="AC31" s="14">
        <f>VLOOKUP(A:A,[1]TDSheet!$A:$AC,29,0)</f>
        <v>0</v>
      </c>
      <c r="AD31" s="14" t="str">
        <f>VLOOKUP(A:A,[1]TDSheet!$A:$AD,30,0)</f>
        <v>костик</v>
      </c>
      <c r="AE31" s="14">
        <f t="shared" si="14"/>
        <v>120</v>
      </c>
      <c r="AF31" s="14">
        <f t="shared" si="15"/>
        <v>150</v>
      </c>
      <c r="AG31" s="14">
        <f t="shared" si="16"/>
        <v>100</v>
      </c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59</v>
      </c>
      <c r="D32" s="8">
        <v>1880</v>
      </c>
      <c r="E32" s="8">
        <v>1098</v>
      </c>
      <c r="F32" s="8">
        <v>818</v>
      </c>
      <c r="G32" s="1">
        <f>VLOOKUP(A:A,[1]TDSheet!$A:$G,7,0)</f>
        <v>0.4</v>
      </c>
      <c r="H32" s="1">
        <f>VLOOKUP(A:A,[1]TDSheet!$A:$H,8,0)</f>
        <v>60</v>
      </c>
      <c r="I32" s="14">
        <f>VLOOKUP(A:A,[2]TDSheet!$A:$F,6,0)</f>
        <v>1117</v>
      </c>
      <c r="J32" s="14">
        <f t="shared" si="10"/>
        <v>-19</v>
      </c>
      <c r="K32" s="14">
        <f>VLOOKUP(A:A,[1]TDSheet!$A:$K,11,0)</f>
        <v>200</v>
      </c>
      <c r="L32" s="14">
        <f>VLOOKUP(A:A,[1]TDSheet!$A:$L,12,0)</f>
        <v>0</v>
      </c>
      <c r="M32" s="14">
        <f>VLOOKUP(A:A,[1]TDSheet!$A:$R,18,0)</f>
        <v>0</v>
      </c>
      <c r="N32" s="14">
        <f>VLOOKUP(A:A,[1]TDSheet!$A:$T,20,0)</f>
        <v>440</v>
      </c>
      <c r="O32" s="14"/>
      <c r="P32" s="14"/>
      <c r="Q32" s="16"/>
      <c r="R32" s="16">
        <v>160</v>
      </c>
      <c r="S32" s="14">
        <f t="shared" si="11"/>
        <v>219.6</v>
      </c>
      <c r="T32" s="16">
        <v>200</v>
      </c>
      <c r="U32" s="17">
        <f t="shared" si="12"/>
        <v>8.278688524590164</v>
      </c>
      <c r="V32" s="14">
        <f t="shared" si="13"/>
        <v>3.7249544626593809</v>
      </c>
      <c r="W32" s="14"/>
      <c r="X32" s="14"/>
      <c r="Y32" s="14">
        <f>VLOOKUP(A:A,[1]TDSheet!$A:$Y,25,0)</f>
        <v>237.6</v>
      </c>
      <c r="Z32" s="14">
        <f>VLOOKUP(A:A,[1]TDSheet!$A:$Z,26,0)</f>
        <v>218.2</v>
      </c>
      <c r="AA32" s="14">
        <f>VLOOKUP(A:A,[1]TDSheet!$A:$AA,27,0)</f>
        <v>253.8</v>
      </c>
      <c r="AB32" s="14">
        <f>VLOOKUP(A:A,[3]TDSheet!$A:$D,4,0)</f>
        <v>156</v>
      </c>
      <c r="AC32" s="14" t="str">
        <f>VLOOKUP(A:A,[1]TDSheet!$A:$AC,29,0)</f>
        <v>м43з</v>
      </c>
      <c r="AD32" s="14" t="e">
        <f>VLOOKUP(A:A,[1]TDSheet!$A:$AD,30,0)</f>
        <v>#N/A</v>
      </c>
      <c r="AE32" s="14">
        <f t="shared" si="14"/>
        <v>0</v>
      </c>
      <c r="AF32" s="14">
        <f t="shared" si="15"/>
        <v>64</v>
      </c>
      <c r="AG32" s="14">
        <f t="shared" si="16"/>
        <v>80</v>
      </c>
      <c r="AH32" s="14"/>
      <c r="AI32" s="14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1690</v>
      </c>
      <c r="D33" s="8">
        <v>10839</v>
      </c>
      <c r="E33" s="8">
        <v>7442</v>
      </c>
      <c r="F33" s="8">
        <v>5193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7516</v>
      </c>
      <c r="J33" s="14">
        <f t="shared" si="10"/>
        <v>-74</v>
      </c>
      <c r="K33" s="14">
        <f>VLOOKUP(A:A,[1]TDSheet!$A:$K,11,0)</f>
        <v>1200</v>
      </c>
      <c r="L33" s="14">
        <f>VLOOKUP(A:A,[1]TDSheet!$A:$L,12,0)</f>
        <v>0</v>
      </c>
      <c r="M33" s="14">
        <f>VLOOKUP(A:A,[1]TDSheet!$A:$R,18,0)</f>
        <v>0</v>
      </c>
      <c r="N33" s="14">
        <f>VLOOKUP(A:A,[1]TDSheet!$A:$T,20,0)</f>
        <v>2400</v>
      </c>
      <c r="O33" s="14"/>
      <c r="P33" s="14"/>
      <c r="Q33" s="16">
        <v>800</v>
      </c>
      <c r="R33" s="16">
        <v>1400</v>
      </c>
      <c r="S33" s="14">
        <f t="shared" si="11"/>
        <v>1488.4</v>
      </c>
      <c r="T33" s="16">
        <v>1200</v>
      </c>
      <c r="U33" s="17">
        <f t="shared" si="12"/>
        <v>8.1920182746573502</v>
      </c>
      <c r="V33" s="14">
        <f t="shared" si="13"/>
        <v>3.4889814565976884</v>
      </c>
      <c r="W33" s="14"/>
      <c r="X33" s="14"/>
      <c r="Y33" s="14">
        <f>VLOOKUP(A:A,[1]TDSheet!$A:$Y,25,0)</f>
        <v>1551.8</v>
      </c>
      <c r="Z33" s="14">
        <f>VLOOKUP(A:A,[1]TDSheet!$A:$Z,26,0)</f>
        <v>1504.6</v>
      </c>
      <c r="AA33" s="14">
        <f>VLOOKUP(A:A,[1]TDSheet!$A:$AA,27,0)</f>
        <v>1543.4</v>
      </c>
      <c r="AB33" s="14">
        <f>VLOOKUP(A:A,[3]TDSheet!$A:$D,4,0)</f>
        <v>1528</v>
      </c>
      <c r="AC33" s="14" t="str">
        <f>VLOOKUP(A:A,[1]TDSheet!$A:$AC,29,0)</f>
        <v>кор</v>
      </c>
      <c r="AD33" s="14">
        <f>VLOOKUP(A:A,[1]TDSheet!$A:$AD,30,0)</f>
        <v>0</v>
      </c>
      <c r="AE33" s="14">
        <f t="shared" si="14"/>
        <v>320</v>
      </c>
      <c r="AF33" s="14">
        <f t="shared" si="15"/>
        <v>560</v>
      </c>
      <c r="AG33" s="14">
        <f t="shared" si="16"/>
        <v>480</v>
      </c>
      <c r="AH33" s="14"/>
      <c r="AI33" s="14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46</v>
      </c>
      <c r="D34" s="8">
        <v>2397</v>
      </c>
      <c r="E34" s="18">
        <v>1378</v>
      </c>
      <c r="F34" s="18">
        <v>800</v>
      </c>
      <c r="G34" s="1">
        <f>VLOOKUP(A:A,[1]TDSheet!$A:$G,7,0)</f>
        <v>0.5</v>
      </c>
      <c r="H34" s="1" t="e">
        <f>VLOOKUP(A:A,[1]TDSheet!$A:$H,8,0)</f>
        <v>#N/A</v>
      </c>
      <c r="I34" s="14">
        <f>VLOOKUP(A:A,[2]TDSheet!$A:$F,6,0)</f>
        <v>1373</v>
      </c>
      <c r="J34" s="14">
        <f t="shared" si="10"/>
        <v>5</v>
      </c>
      <c r="K34" s="14">
        <f>VLOOKUP(A:A,[1]TDSheet!$A:$K,11,0)</f>
        <v>200</v>
      </c>
      <c r="L34" s="14">
        <f>VLOOKUP(A:A,[1]TDSheet!$A:$L,12,0)</f>
        <v>0</v>
      </c>
      <c r="M34" s="14">
        <f>VLOOKUP(A:A,[1]TDSheet!$A:$R,18,0)</f>
        <v>0</v>
      </c>
      <c r="N34" s="14">
        <f>VLOOKUP(A:A,[1]TDSheet!$A:$T,20,0)</f>
        <v>400</v>
      </c>
      <c r="O34" s="14"/>
      <c r="P34" s="14"/>
      <c r="Q34" s="16">
        <v>360</v>
      </c>
      <c r="R34" s="16">
        <v>320</v>
      </c>
      <c r="S34" s="14">
        <f t="shared" si="11"/>
        <v>275.60000000000002</v>
      </c>
      <c r="T34" s="16">
        <v>200</v>
      </c>
      <c r="U34" s="17">
        <f t="shared" si="12"/>
        <v>8.2728592162554424</v>
      </c>
      <c r="V34" s="14">
        <f t="shared" si="13"/>
        <v>2.9027576197387517</v>
      </c>
      <c r="W34" s="14"/>
      <c r="X34" s="14"/>
      <c r="Y34" s="14">
        <f>VLOOKUP(A:A,[1]TDSheet!$A:$Y,25,0)</f>
        <v>269.8</v>
      </c>
      <c r="Z34" s="14">
        <f>VLOOKUP(A:A,[1]TDSheet!$A:$Z,26,0)</f>
        <v>220.8</v>
      </c>
      <c r="AA34" s="14">
        <f>VLOOKUP(A:A,[1]TDSheet!$A:$AA,27,0)</f>
        <v>240.6</v>
      </c>
      <c r="AB34" s="14">
        <f>VLOOKUP(A:A,[3]TDSheet!$A:$D,4,0)</f>
        <v>270</v>
      </c>
      <c r="AC34" s="14" t="e">
        <f>VLOOKUP(A:A,[1]TDSheet!$A:$AC,29,0)</f>
        <v>#N/A</v>
      </c>
      <c r="AD34" s="14" t="e">
        <f>VLOOKUP(A:A,[1]TDSheet!$A:$AD,30,0)</f>
        <v>#N/A</v>
      </c>
      <c r="AE34" s="14">
        <f t="shared" si="14"/>
        <v>180</v>
      </c>
      <c r="AF34" s="14">
        <f t="shared" si="15"/>
        <v>160</v>
      </c>
      <c r="AG34" s="14">
        <f t="shared" si="16"/>
        <v>100</v>
      </c>
      <c r="AH34" s="14"/>
      <c r="AI34" s="14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-4</v>
      </c>
      <c r="D35" s="8">
        <v>287</v>
      </c>
      <c r="E35" s="8">
        <v>77</v>
      </c>
      <c r="F35" s="8">
        <v>206</v>
      </c>
      <c r="G35" s="1">
        <f>VLOOKUP(A:A,[1]TDSheet!$A:$G,7,0)</f>
        <v>0.5</v>
      </c>
      <c r="H35" s="1" t="e">
        <f>VLOOKUP(A:A,[1]TDSheet!$A:$H,8,0)</f>
        <v>#N/A</v>
      </c>
      <c r="I35" s="14">
        <f>VLOOKUP(A:A,[2]TDSheet!$A:$F,6,0)</f>
        <v>77</v>
      </c>
      <c r="J35" s="14">
        <f t="shared" si="10"/>
        <v>0</v>
      </c>
      <c r="K35" s="14">
        <f>VLOOKUP(A:A,[1]TDSheet!$A:$K,11,0)</f>
        <v>40</v>
      </c>
      <c r="L35" s="14">
        <f>VLOOKUP(A:A,[1]TDSheet!$A:$L,12,0)</f>
        <v>0</v>
      </c>
      <c r="M35" s="14">
        <f>VLOOKUP(A:A,[1]TDSheet!$A:$R,18,0)</f>
        <v>0</v>
      </c>
      <c r="N35" s="14">
        <f>VLOOKUP(A:A,[1]TDSheet!$A:$T,20,0)</f>
        <v>0</v>
      </c>
      <c r="O35" s="14"/>
      <c r="P35" s="14"/>
      <c r="Q35" s="16"/>
      <c r="R35" s="16"/>
      <c r="S35" s="14">
        <f t="shared" si="11"/>
        <v>15.4</v>
      </c>
      <c r="T35" s="16"/>
      <c r="U35" s="17">
        <f t="shared" si="12"/>
        <v>15.974025974025974</v>
      </c>
      <c r="V35" s="14">
        <f t="shared" si="13"/>
        <v>13.376623376623376</v>
      </c>
      <c r="W35" s="14"/>
      <c r="X35" s="14"/>
      <c r="Y35" s="14">
        <f>VLOOKUP(A:A,[1]TDSheet!$A:$Y,25,0)</f>
        <v>23.4</v>
      </c>
      <c r="Z35" s="14">
        <f>VLOOKUP(A:A,[1]TDSheet!$A:$Z,26,0)</f>
        <v>25.8</v>
      </c>
      <c r="AA35" s="14">
        <f>VLOOKUP(A:A,[1]TDSheet!$A:$AA,27,0)</f>
        <v>34.4</v>
      </c>
      <c r="AB35" s="14">
        <f>VLOOKUP(A:A,[3]TDSheet!$A:$D,4,0)</f>
        <v>15</v>
      </c>
      <c r="AC35" s="20" t="str">
        <f>VLOOKUP(A:A,[1]TDSheet!$A:$AC,29,0)</f>
        <v>увел</v>
      </c>
      <c r="AD35" s="14" t="e">
        <f>VLOOKUP(A:A,[1]TDSheet!$A:$AD,30,0)</f>
        <v>#N/A</v>
      </c>
      <c r="AE35" s="14">
        <f t="shared" si="14"/>
        <v>0</v>
      </c>
      <c r="AF35" s="14">
        <f t="shared" si="15"/>
        <v>0</v>
      </c>
      <c r="AG35" s="14">
        <f t="shared" si="16"/>
        <v>0</v>
      </c>
      <c r="AH35" s="14"/>
      <c r="AI35" s="14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921</v>
      </c>
      <c r="D36" s="8">
        <v>3359</v>
      </c>
      <c r="E36" s="8">
        <v>2624</v>
      </c>
      <c r="F36" s="8">
        <v>1620</v>
      </c>
      <c r="G36" s="1">
        <f>VLOOKUP(A:A,[1]TDSheet!$A:$G,7,0)</f>
        <v>0.4</v>
      </c>
      <c r="H36" s="1">
        <f>VLOOKUP(A:A,[1]TDSheet!$A:$H,8,0)</f>
        <v>60</v>
      </c>
      <c r="I36" s="14">
        <f>VLOOKUP(A:A,[2]TDSheet!$A:$F,6,0)</f>
        <v>2672</v>
      </c>
      <c r="J36" s="14">
        <f t="shared" si="10"/>
        <v>-48</v>
      </c>
      <c r="K36" s="14">
        <f>VLOOKUP(A:A,[1]TDSheet!$A:$K,11,0)</f>
        <v>440</v>
      </c>
      <c r="L36" s="14">
        <f>VLOOKUP(A:A,[1]TDSheet!$A:$L,12,0)</f>
        <v>0</v>
      </c>
      <c r="M36" s="14">
        <f>VLOOKUP(A:A,[1]TDSheet!$A:$R,18,0)</f>
        <v>0</v>
      </c>
      <c r="N36" s="14">
        <f>VLOOKUP(A:A,[1]TDSheet!$A:$T,20,0)</f>
        <v>1000</v>
      </c>
      <c r="O36" s="14"/>
      <c r="P36" s="14"/>
      <c r="Q36" s="16">
        <v>320</v>
      </c>
      <c r="R36" s="16">
        <v>600</v>
      </c>
      <c r="S36" s="14">
        <f t="shared" si="11"/>
        <v>524.79999999999995</v>
      </c>
      <c r="T36" s="16">
        <v>400</v>
      </c>
      <c r="U36" s="17">
        <f t="shared" si="12"/>
        <v>8.3460365853658551</v>
      </c>
      <c r="V36" s="14">
        <f t="shared" si="13"/>
        <v>3.0868902439024395</v>
      </c>
      <c r="W36" s="14"/>
      <c r="X36" s="14"/>
      <c r="Y36" s="14">
        <f>VLOOKUP(A:A,[1]TDSheet!$A:$Y,25,0)</f>
        <v>670.4</v>
      </c>
      <c r="Z36" s="14">
        <f>VLOOKUP(A:A,[1]TDSheet!$A:$Z,26,0)</f>
        <v>579.6</v>
      </c>
      <c r="AA36" s="14">
        <f>VLOOKUP(A:A,[1]TDSheet!$A:$AA,27,0)</f>
        <v>554.6</v>
      </c>
      <c r="AB36" s="14">
        <f>VLOOKUP(A:A,[3]TDSheet!$A:$D,4,0)</f>
        <v>534</v>
      </c>
      <c r="AC36" s="14" t="str">
        <f>VLOOKUP(A:A,[1]TDSheet!$A:$AC,29,0)</f>
        <v>м1400з</v>
      </c>
      <c r="AD36" s="14" t="str">
        <f>VLOOKUP(A:A,[1]TDSheet!$A:$AD,30,0)</f>
        <v>м470з</v>
      </c>
      <c r="AE36" s="14">
        <f t="shared" si="14"/>
        <v>128</v>
      </c>
      <c r="AF36" s="14">
        <f t="shared" si="15"/>
        <v>240</v>
      </c>
      <c r="AG36" s="14">
        <f t="shared" si="16"/>
        <v>160</v>
      </c>
      <c r="AH36" s="14"/>
      <c r="AI36" s="14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2025</v>
      </c>
      <c r="D37" s="8">
        <v>6636</v>
      </c>
      <c r="E37" s="8">
        <v>5691</v>
      </c>
      <c r="F37" s="8">
        <v>2927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5763</v>
      </c>
      <c r="J37" s="14">
        <f t="shared" si="10"/>
        <v>-72</v>
      </c>
      <c r="K37" s="14">
        <f>VLOOKUP(A:A,[1]TDSheet!$A:$K,11,0)</f>
        <v>1000</v>
      </c>
      <c r="L37" s="14">
        <f>VLOOKUP(A:A,[1]TDSheet!$A:$L,12,0)</f>
        <v>0</v>
      </c>
      <c r="M37" s="14">
        <f>VLOOKUP(A:A,[1]TDSheet!$A:$R,18,0)</f>
        <v>0</v>
      </c>
      <c r="N37" s="14">
        <f>VLOOKUP(A:A,[1]TDSheet!$A:$T,20,0)</f>
        <v>2800</v>
      </c>
      <c r="O37" s="14"/>
      <c r="P37" s="14"/>
      <c r="Q37" s="16">
        <v>600</v>
      </c>
      <c r="R37" s="16">
        <v>1200</v>
      </c>
      <c r="S37" s="14">
        <f t="shared" si="11"/>
        <v>1138.2</v>
      </c>
      <c r="T37" s="16">
        <v>1000</v>
      </c>
      <c r="U37" s="17">
        <f t="shared" si="12"/>
        <v>8.370233702337023</v>
      </c>
      <c r="V37" s="14">
        <f t="shared" si="13"/>
        <v>2.571604287471446</v>
      </c>
      <c r="W37" s="14"/>
      <c r="X37" s="14"/>
      <c r="Y37" s="14">
        <f>VLOOKUP(A:A,[1]TDSheet!$A:$Y,25,0)</f>
        <v>1292.2</v>
      </c>
      <c r="Z37" s="14">
        <f>VLOOKUP(A:A,[1]TDSheet!$A:$Z,26,0)</f>
        <v>1190.5999999999999</v>
      </c>
      <c r="AA37" s="14">
        <f>VLOOKUP(A:A,[1]TDSheet!$A:$AA,27,0)</f>
        <v>1131.2</v>
      </c>
      <c r="AB37" s="14">
        <f>VLOOKUP(A:A,[3]TDSheet!$A:$D,4,0)</f>
        <v>1096</v>
      </c>
      <c r="AC37" s="14" t="str">
        <f>VLOOKUP(A:A,[1]TDSheet!$A:$AC,29,0)</f>
        <v>кор</v>
      </c>
      <c r="AD37" s="14" t="e">
        <f>VLOOKUP(A:A,[1]TDSheet!$A:$AD,30,0)</f>
        <v>#N/A</v>
      </c>
      <c r="AE37" s="14">
        <f t="shared" si="14"/>
        <v>240</v>
      </c>
      <c r="AF37" s="14">
        <f t="shared" si="15"/>
        <v>480</v>
      </c>
      <c r="AG37" s="14">
        <f t="shared" si="16"/>
        <v>400</v>
      </c>
      <c r="AH37" s="14"/>
      <c r="AI37" s="14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282</v>
      </c>
      <c r="D38" s="8">
        <v>3115</v>
      </c>
      <c r="E38" s="8">
        <v>1706</v>
      </c>
      <c r="F38" s="8">
        <v>1277</v>
      </c>
      <c r="G38" s="1">
        <f>VLOOKUP(A:A,[1]TDSheet!$A:$G,7,0)</f>
        <v>0.3</v>
      </c>
      <c r="H38" s="1">
        <f>VLOOKUP(A:A,[1]TDSheet!$A:$H,8,0)</f>
        <v>60</v>
      </c>
      <c r="I38" s="14">
        <f>VLOOKUP(A:A,[2]TDSheet!$A:$F,6,0)</f>
        <v>1751</v>
      </c>
      <c r="J38" s="14">
        <f t="shared" si="10"/>
        <v>-45</v>
      </c>
      <c r="K38" s="14">
        <f>VLOOKUP(A:A,[1]TDSheet!$A:$K,11,0)</f>
        <v>320</v>
      </c>
      <c r="L38" s="14">
        <f>VLOOKUP(A:A,[1]TDSheet!$A:$L,12,0)</f>
        <v>0</v>
      </c>
      <c r="M38" s="14">
        <f>VLOOKUP(A:A,[1]TDSheet!$A:$R,18,0)</f>
        <v>0</v>
      </c>
      <c r="N38" s="14">
        <f>VLOOKUP(A:A,[1]TDSheet!$A:$T,20,0)</f>
        <v>600</v>
      </c>
      <c r="O38" s="14"/>
      <c r="P38" s="14"/>
      <c r="Q38" s="16"/>
      <c r="R38" s="16">
        <v>360</v>
      </c>
      <c r="S38" s="14">
        <f t="shared" si="11"/>
        <v>341.2</v>
      </c>
      <c r="T38" s="16">
        <v>280</v>
      </c>
      <c r="U38" s="17">
        <f t="shared" si="12"/>
        <v>8.3147713950762014</v>
      </c>
      <c r="V38" s="14">
        <f t="shared" si="13"/>
        <v>3.7426729191090269</v>
      </c>
      <c r="W38" s="14"/>
      <c r="X38" s="14"/>
      <c r="Y38" s="14">
        <f>VLOOKUP(A:A,[1]TDSheet!$A:$Y,25,0)</f>
        <v>385.4</v>
      </c>
      <c r="Z38" s="14">
        <f>VLOOKUP(A:A,[1]TDSheet!$A:$Z,26,0)</f>
        <v>350.8</v>
      </c>
      <c r="AA38" s="14">
        <f>VLOOKUP(A:A,[1]TDSheet!$A:$AA,27,0)</f>
        <v>395.2</v>
      </c>
      <c r="AB38" s="14">
        <f>VLOOKUP(A:A,[3]TDSheet!$A:$D,4,0)</f>
        <v>317</v>
      </c>
      <c r="AC38" s="14" t="str">
        <f>VLOOKUP(A:A,[1]TDSheet!$A:$AC,29,0)</f>
        <v>м600з</v>
      </c>
      <c r="AD38" s="14" t="str">
        <f>VLOOKUP(A:A,[1]TDSheet!$A:$AD,30,0)</f>
        <v>зк</v>
      </c>
      <c r="AE38" s="14">
        <f t="shared" si="14"/>
        <v>0</v>
      </c>
      <c r="AF38" s="14">
        <f t="shared" si="15"/>
        <v>108</v>
      </c>
      <c r="AG38" s="14">
        <f t="shared" si="16"/>
        <v>84</v>
      </c>
      <c r="AH38" s="14"/>
      <c r="AI38" s="14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1039</v>
      </c>
      <c r="D39" s="8">
        <v>3787</v>
      </c>
      <c r="E39" s="8">
        <v>3602</v>
      </c>
      <c r="F39" s="8">
        <v>1180</v>
      </c>
      <c r="G39" s="1">
        <f>VLOOKUP(A:A,[1]TDSheet!$A:$G,7,0)</f>
        <v>0.1</v>
      </c>
      <c r="H39" s="1">
        <f>VLOOKUP(A:A,[1]TDSheet!$A:$H,8,0)</f>
        <v>60</v>
      </c>
      <c r="I39" s="14">
        <f>VLOOKUP(A:A,[2]TDSheet!$A:$F,6,0)</f>
        <v>3673</v>
      </c>
      <c r="J39" s="14">
        <f t="shared" si="10"/>
        <v>-71</v>
      </c>
      <c r="K39" s="14">
        <f>VLOOKUP(A:A,[1]TDSheet!$A:$K,11,0)</f>
        <v>980</v>
      </c>
      <c r="L39" s="14">
        <f>VLOOKUP(A:A,[1]TDSheet!$A:$L,12,0)</f>
        <v>0</v>
      </c>
      <c r="M39" s="14">
        <f>VLOOKUP(A:A,[1]TDSheet!$A:$R,18,0)</f>
        <v>0</v>
      </c>
      <c r="N39" s="14">
        <f>VLOOKUP(A:A,[1]TDSheet!$A:$T,20,0)</f>
        <v>1960</v>
      </c>
      <c r="O39" s="14"/>
      <c r="P39" s="14"/>
      <c r="Q39" s="16">
        <v>560</v>
      </c>
      <c r="R39" s="16">
        <v>700</v>
      </c>
      <c r="S39" s="14">
        <f t="shared" si="11"/>
        <v>720.4</v>
      </c>
      <c r="T39" s="16">
        <v>700</v>
      </c>
      <c r="U39" s="17">
        <f t="shared" si="12"/>
        <v>8.4397556912826204</v>
      </c>
      <c r="V39" s="14">
        <f t="shared" si="13"/>
        <v>1.6379789006107719</v>
      </c>
      <c r="W39" s="14"/>
      <c r="X39" s="14"/>
      <c r="Y39" s="14">
        <f>VLOOKUP(A:A,[1]TDSheet!$A:$Y,25,0)</f>
        <v>529</v>
      </c>
      <c r="Z39" s="14">
        <f>VLOOKUP(A:A,[1]TDSheet!$A:$Z,26,0)</f>
        <v>335.4</v>
      </c>
      <c r="AA39" s="14">
        <f>VLOOKUP(A:A,[1]TDSheet!$A:$AA,27,0)</f>
        <v>581.4</v>
      </c>
      <c r="AB39" s="14">
        <f>VLOOKUP(A:A,[3]TDSheet!$A:$D,4,0)</f>
        <v>548</v>
      </c>
      <c r="AC39" s="14" t="str">
        <f>VLOOKUP(A:A,[1]TDSheet!$A:$AC,29,0)</f>
        <v>костик</v>
      </c>
      <c r="AD39" s="14" t="e">
        <f>VLOOKUP(A:A,[1]TDSheet!$A:$AD,30,0)</f>
        <v>#N/A</v>
      </c>
      <c r="AE39" s="14">
        <f t="shared" si="14"/>
        <v>56</v>
      </c>
      <c r="AF39" s="14">
        <f t="shared" si="15"/>
        <v>70</v>
      </c>
      <c r="AG39" s="14">
        <f t="shared" si="16"/>
        <v>70</v>
      </c>
      <c r="AH39" s="14"/>
      <c r="AI39" s="14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68</v>
      </c>
      <c r="D40" s="8">
        <v>4599</v>
      </c>
      <c r="E40" s="8">
        <v>2917</v>
      </c>
      <c r="F40" s="8">
        <v>1704</v>
      </c>
      <c r="G40" s="1">
        <f>VLOOKUP(A:A,[1]TDSheet!$A:$G,7,0)</f>
        <v>0.1</v>
      </c>
      <c r="H40" s="1">
        <f>VLOOKUP(A:A,[1]TDSheet!$A:$H,8,0)</f>
        <v>60</v>
      </c>
      <c r="I40" s="14">
        <f>VLOOKUP(A:A,[2]TDSheet!$A:$F,6,0)</f>
        <v>3010</v>
      </c>
      <c r="J40" s="14">
        <f t="shared" si="10"/>
        <v>-93</v>
      </c>
      <c r="K40" s="14">
        <f>VLOOKUP(A:A,[1]TDSheet!$A:$K,11,0)</f>
        <v>980</v>
      </c>
      <c r="L40" s="14">
        <f>VLOOKUP(A:A,[1]TDSheet!$A:$L,12,0)</f>
        <v>0</v>
      </c>
      <c r="M40" s="14">
        <f>VLOOKUP(A:A,[1]TDSheet!$A:$R,18,0)</f>
        <v>0</v>
      </c>
      <c r="N40" s="14">
        <f>VLOOKUP(A:A,[1]TDSheet!$A:$T,20,0)</f>
        <v>980</v>
      </c>
      <c r="O40" s="14"/>
      <c r="P40" s="14"/>
      <c r="Q40" s="16">
        <v>140</v>
      </c>
      <c r="R40" s="16">
        <v>560</v>
      </c>
      <c r="S40" s="14">
        <f t="shared" si="11"/>
        <v>583.4</v>
      </c>
      <c r="T40" s="16">
        <v>560</v>
      </c>
      <c r="U40" s="17">
        <f t="shared" si="12"/>
        <v>8.440178265341105</v>
      </c>
      <c r="V40" s="14">
        <f t="shared" si="13"/>
        <v>2.920809050394241</v>
      </c>
      <c r="W40" s="14"/>
      <c r="X40" s="14"/>
      <c r="Y40" s="14">
        <f>VLOOKUP(A:A,[1]TDSheet!$A:$Y,25,0)</f>
        <v>393.4</v>
      </c>
      <c r="Z40" s="14">
        <f>VLOOKUP(A:A,[1]TDSheet!$A:$Z,26,0)</f>
        <v>348.8</v>
      </c>
      <c r="AA40" s="14">
        <f>VLOOKUP(A:A,[1]TDSheet!$A:$AA,27,0)</f>
        <v>323.39999999999998</v>
      </c>
      <c r="AB40" s="14">
        <f>VLOOKUP(A:A,[3]TDSheet!$A:$D,4,0)</f>
        <v>457</v>
      </c>
      <c r="AC40" s="14" t="str">
        <f>VLOOKUP(A:A,[1]TDSheet!$A:$AC,29,0)</f>
        <v>костик</v>
      </c>
      <c r="AD40" s="14">
        <f>VLOOKUP(A:A,[1]TDSheet!$A:$AD,30,0)</f>
        <v>0</v>
      </c>
      <c r="AE40" s="14">
        <f t="shared" si="14"/>
        <v>14</v>
      </c>
      <c r="AF40" s="14">
        <f t="shared" si="15"/>
        <v>56</v>
      </c>
      <c r="AG40" s="14">
        <f t="shared" si="16"/>
        <v>56</v>
      </c>
      <c r="AH40" s="14"/>
      <c r="AI40" s="14"/>
    </row>
    <row r="41" spans="1:35" s="1" customFormat="1" ht="11.1" customHeight="1" outlineLevel="1" x14ac:dyDescent="0.2">
      <c r="A41" s="7" t="s">
        <v>44</v>
      </c>
      <c r="B41" s="7" t="s">
        <v>9</v>
      </c>
      <c r="C41" s="8">
        <v>24.96</v>
      </c>
      <c r="D41" s="8">
        <v>9.6850000000000005</v>
      </c>
      <c r="E41" s="8">
        <v>8.5050000000000008</v>
      </c>
      <c r="F41" s="8">
        <v>26.14</v>
      </c>
      <c r="G41" s="1">
        <f>VLOOKUP(A:A,[1]TDSheet!$A:$G,7,0)</f>
        <v>1</v>
      </c>
      <c r="H41" s="1">
        <f>VLOOKUP(A:A,[1]TDSheet!$A:$H,8,0)</f>
        <v>45</v>
      </c>
      <c r="I41" s="14">
        <f>VLOOKUP(A:A,[2]TDSheet!$A:$F,6,0)</f>
        <v>8.8000000000000007</v>
      </c>
      <c r="J41" s="14">
        <f t="shared" si="10"/>
        <v>-0.29499999999999993</v>
      </c>
      <c r="K41" s="14">
        <f>VLOOKUP(A:A,[1]TDSheet!$A:$K,11,0)</f>
        <v>0</v>
      </c>
      <c r="L41" s="14">
        <f>VLOOKUP(A:A,[1]TDSheet!$A:$L,12,0)</f>
        <v>0</v>
      </c>
      <c r="M41" s="14">
        <f>VLOOKUP(A:A,[1]TDSheet!$A:$R,18,0)</f>
        <v>0</v>
      </c>
      <c r="N41" s="14">
        <f>VLOOKUP(A:A,[1]TDSheet!$A:$T,20,0)</f>
        <v>0</v>
      </c>
      <c r="O41" s="14"/>
      <c r="P41" s="14"/>
      <c r="Q41" s="16"/>
      <c r="R41" s="16"/>
      <c r="S41" s="14">
        <f t="shared" si="11"/>
        <v>1.7010000000000001</v>
      </c>
      <c r="T41" s="16"/>
      <c r="U41" s="17">
        <f t="shared" si="12"/>
        <v>15.367430922986479</v>
      </c>
      <c r="V41" s="14">
        <f t="shared" si="13"/>
        <v>15.367430922986479</v>
      </c>
      <c r="W41" s="14"/>
      <c r="X41" s="14"/>
      <c r="Y41" s="14">
        <f>VLOOKUP(A:A,[1]TDSheet!$A:$Y,25,0)</f>
        <v>8.7469999999999999</v>
      </c>
      <c r="Z41" s="14">
        <f>VLOOKUP(A:A,[1]TDSheet!$A:$Z,26,0)</f>
        <v>5.8049999999999997</v>
      </c>
      <c r="AA41" s="14">
        <f>VLOOKUP(A:A,[1]TDSheet!$A:$AA,27,0)</f>
        <v>3.8840000000000003</v>
      </c>
      <c r="AB41" s="14">
        <f>VLOOKUP(A:A,[3]TDSheet!$A:$D,4,0)</f>
        <v>-0.3</v>
      </c>
      <c r="AC41" s="14" t="str">
        <f>VLOOKUP(A:A,[1]TDSheet!$A:$AC,29,0)</f>
        <v>костик</v>
      </c>
      <c r="AD41" s="14" t="e">
        <f>VLOOKUP(A:A,[1]TDSheet!$A:$AD,30,0)</f>
        <v>#N/A</v>
      </c>
      <c r="AE41" s="14">
        <f t="shared" si="14"/>
        <v>0</v>
      </c>
      <c r="AF41" s="14">
        <f t="shared" si="15"/>
        <v>0</v>
      </c>
      <c r="AG41" s="14">
        <f t="shared" si="16"/>
        <v>0</v>
      </c>
      <c r="AH41" s="14"/>
      <c r="AI41" s="14"/>
    </row>
    <row r="42" spans="1:35" s="1" customFormat="1" ht="11.1" customHeight="1" outlineLevel="1" x14ac:dyDescent="0.2">
      <c r="A42" s="7" t="s">
        <v>45</v>
      </c>
      <c r="B42" s="7" t="s">
        <v>9</v>
      </c>
      <c r="C42" s="8">
        <v>43.945999999999998</v>
      </c>
      <c r="D42" s="8">
        <v>950.03300000000002</v>
      </c>
      <c r="E42" s="8">
        <v>561.94799999999998</v>
      </c>
      <c r="F42" s="8">
        <v>429.07600000000002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575.20000000000005</v>
      </c>
      <c r="J42" s="14">
        <f t="shared" si="10"/>
        <v>-13.252000000000066</v>
      </c>
      <c r="K42" s="14">
        <f>VLOOKUP(A:A,[1]TDSheet!$A:$K,11,0)</f>
        <v>110</v>
      </c>
      <c r="L42" s="14">
        <f>VLOOKUP(A:A,[1]TDSheet!$A:$L,12,0)</f>
        <v>0</v>
      </c>
      <c r="M42" s="14">
        <f>VLOOKUP(A:A,[1]TDSheet!$A:$R,18,0)</f>
        <v>0</v>
      </c>
      <c r="N42" s="14">
        <f>VLOOKUP(A:A,[1]TDSheet!$A:$T,20,0)</f>
        <v>140</v>
      </c>
      <c r="O42" s="14"/>
      <c r="P42" s="14"/>
      <c r="Q42" s="16">
        <v>50</v>
      </c>
      <c r="R42" s="16">
        <v>120</v>
      </c>
      <c r="S42" s="14">
        <f t="shared" si="11"/>
        <v>112.3896</v>
      </c>
      <c r="T42" s="16">
        <v>80</v>
      </c>
      <c r="U42" s="17">
        <f t="shared" si="12"/>
        <v>8.2665655896986916</v>
      </c>
      <c r="V42" s="14">
        <f t="shared" si="13"/>
        <v>3.8177553795013064</v>
      </c>
      <c r="W42" s="14"/>
      <c r="X42" s="14"/>
      <c r="Y42" s="14">
        <f>VLOOKUP(A:A,[1]TDSheet!$A:$Y,25,0)</f>
        <v>121.386</v>
      </c>
      <c r="Z42" s="14">
        <f>VLOOKUP(A:A,[1]TDSheet!$A:$Z,26,0)</f>
        <v>113.9618</v>
      </c>
      <c r="AA42" s="14">
        <f>VLOOKUP(A:A,[1]TDSheet!$A:$AA,27,0)</f>
        <v>131.35840000000002</v>
      </c>
      <c r="AB42" s="14">
        <f>VLOOKUP(A:A,[3]TDSheet!$A:$D,4,0)</f>
        <v>107.345</v>
      </c>
      <c r="AC42" s="14">
        <f>VLOOKUP(A:A,[1]TDSheet!$A:$AC,29,0)</f>
        <v>0</v>
      </c>
      <c r="AD42" s="14" t="e">
        <f>VLOOKUP(A:A,[1]TDSheet!$A:$AD,30,0)</f>
        <v>#N/A</v>
      </c>
      <c r="AE42" s="14">
        <f t="shared" si="14"/>
        <v>50</v>
      </c>
      <c r="AF42" s="14">
        <f t="shared" si="15"/>
        <v>120</v>
      </c>
      <c r="AG42" s="14">
        <f t="shared" si="16"/>
        <v>80</v>
      </c>
      <c r="AH42" s="14"/>
      <c r="AI42" s="14"/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4</v>
      </c>
      <c r="D43" s="8">
        <v>625</v>
      </c>
      <c r="E43" s="8">
        <v>409</v>
      </c>
      <c r="F43" s="8">
        <v>196</v>
      </c>
      <c r="G43" s="1">
        <f>VLOOKUP(A:A,[1]TDSheet!$A:$G,7,0)</f>
        <v>0.09</v>
      </c>
      <c r="H43" s="1">
        <f>VLOOKUP(A:A,[1]TDSheet!$A:$H,8,0)</f>
        <v>45</v>
      </c>
      <c r="I43" s="14">
        <f>VLOOKUP(A:A,[2]TDSheet!$A:$F,6,0)</f>
        <v>433</v>
      </c>
      <c r="J43" s="14">
        <f t="shared" si="10"/>
        <v>-24</v>
      </c>
      <c r="K43" s="14">
        <f>VLOOKUP(A:A,[1]TDSheet!$A:$K,11,0)</f>
        <v>0</v>
      </c>
      <c r="L43" s="14">
        <f>VLOOKUP(A:A,[1]TDSheet!$A:$L,12,0)</f>
        <v>0</v>
      </c>
      <c r="M43" s="14">
        <f>VLOOKUP(A:A,[1]TDSheet!$A:$R,18,0)</f>
        <v>0</v>
      </c>
      <c r="N43" s="14">
        <f>VLOOKUP(A:A,[1]TDSheet!$A:$T,20,0)</f>
        <v>120</v>
      </c>
      <c r="O43" s="14"/>
      <c r="P43" s="14"/>
      <c r="Q43" s="16">
        <v>200</v>
      </c>
      <c r="R43" s="16">
        <v>90</v>
      </c>
      <c r="S43" s="14">
        <f t="shared" si="11"/>
        <v>81.8</v>
      </c>
      <c r="T43" s="16">
        <v>70</v>
      </c>
      <c r="U43" s="17">
        <f t="shared" si="12"/>
        <v>8.2640586797066025</v>
      </c>
      <c r="V43" s="14">
        <f t="shared" si="13"/>
        <v>2.3960880195599024</v>
      </c>
      <c r="W43" s="14"/>
      <c r="X43" s="14"/>
      <c r="Y43" s="14">
        <f>VLOOKUP(A:A,[1]TDSheet!$A:$Y,25,0)</f>
        <v>59.2</v>
      </c>
      <c r="Z43" s="14">
        <f>VLOOKUP(A:A,[1]TDSheet!$A:$Z,26,0)</f>
        <v>56.8</v>
      </c>
      <c r="AA43" s="14">
        <f>VLOOKUP(A:A,[1]TDSheet!$A:$AA,27,0)</f>
        <v>58.2</v>
      </c>
      <c r="AB43" s="14">
        <f>VLOOKUP(A:A,[3]TDSheet!$A:$D,4,0)</f>
        <v>108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4"/>
        <v>18</v>
      </c>
      <c r="AF43" s="14">
        <f t="shared" si="15"/>
        <v>8.1</v>
      </c>
      <c r="AG43" s="14">
        <f t="shared" si="16"/>
        <v>6.3</v>
      </c>
      <c r="AH43" s="14"/>
      <c r="AI43" s="14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59</v>
      </c>
      <c r="D44" s="8">
        <v>563</v>
      </c>
      <c r="E44" s="8">
        <v>291</v>
      </c>
      <c r="F44" s="8">
        <v>329</v>
      </c>
      <c r="G44" s="1">
        <f>VLOOKUP(A:A,[1]TDSheet!$A:$G,7,0)</f>
        <v>0.35</v>
      </c>
      <c r="H44" s="1">
        <f>VLOOKUP(A:A,[1]TDSheet!$A:$H,8,0)</f>
        <v>45</v>
      </c>
      <c r="I44" s="14">
        <f>VLOOKUP(A:A,[2]TDSheet!$A:$F,6,0)</f>
        <v>295</v>
      </c>
      <c r="J44" s="14">
        <f t="shared" si="10"/>
        <v>-4</v>
      </c>
      <c r="K44" s="14">
        <f>VLOOKUP(A:A,[1]TDSheet!$A:$K,11,0)</f>
        <v>80</v>
      </c>
      <c r="L44" s="14">
        <f>VLOOKUP(A:A,[1]TDSheet!$A:$L,12,0)</f>
        <v>0</v>
      </c>
      <c r="M44" s="14">
        <f>VLOOKUP(A:A,[1]TDSheet!$A:$R,18,0)</f>
        <v>0</v>
      </c>
      <c r="N44" s="14">
        <f>VLOOKUP(A:A,[1]TDSheet!$A:$T,20,0)</f>
        <v>0</v>
      </c>
      <c r="O44" s="14"/>
      <c r="P44" s="14"/>
      <c r="Q44" s="16"/>
      <c r="R44" s="16">
        <v>40</v>
      </c>
      <c r="S44" s="14">
        <f t="shared" si="11"/>
        <v>58.2</v>
      </c>
      <c r="T44" s="16">
        <v>40</v>
      </c>
      <c r="U44" s="17">
        <f t="shared" si="12"/>
        <v>8.4020618556701034</v>
      </c>
      <c r="V44" s="14">
        <f t="shared" si="13"/>
        <v>5.6529209621993122</v>
      </c>
      <c r="W44" s="14"/>
      <c r="X44" s="14"/>
      <c r="Y44" s="14">
        <f>VLOOKUP(A:A,[1]TDSheet!$A:$Y,25,0)</f>
        <v>78</v>
      </c>
      <c r="Z44" s="14">
        <f>VLOOKUP(A:A,[1]TDSheet!$A:$Z,26,0)</f>
        <v>73.400000000000006</v>
      </c>
      <c r="AA44" s="14">
        <f>VLOOKUP(A:A,[1]TDSheet!$A:$AA,27,0)</f>
        <v>80</v>
      </c>
      <c r="AB44" s="14">
        <f>VLOOKUP(A:A,[3]TDSheet!$A:$D,4,0)</f>
        <v>55</v>
      </c>
      <c r="AC44" s="14" t="str">
        <f>VLOOKUP(A:A,[1]TDSheet!$A:$AC,29,0)</f>
        <v>увел</v>
      </c>
      <c r="AD44" s="14" t="e">
        <f>VLOOKUP(A:A,[1]TDSheet!$A:$AD,30,0)</f>
        <v>#N/A</v>
      </c>
      <c r="AE44" s="14">
        <f t="shared" si="14"/>
        <v>0</v>
      </c>
      <c r="AF44" s="14">
        <f t="shared" si="15"/>
        <v>14</v>
      </c>
      <c r="AG44" s="14">
        <f t="shared" si="16"/>
        <v>14</v>
      </c>
      <c r="AH44" s="14"/>
      <c r="AI44" s="14"/>
    </row>
    <row r="45" spans="1:35" s="1" customFormat="1" ht="11.1" customHeight="1" outlineLevel="1" x14ac:dyDescent="0.2">
      <c r="A45" s="7" t="s">
        <v>48</v>
      </c>
      <c r="B45" s="7" t="s">
        <v>9</v>
      </c>
      <c r="C45" s="8">
        <v>3.1709999999999998</v>
      </c>
      <c r="D45" s="8">
        <v>116.544</v>
      </c>
      <c r="E45" s="8">
        <v>66.751999999999995</v>
      </c>
      <c r="F45" s="8">
        <v>49.841000000000001</v>
      </c>
      <c r="G45" s="1">
        <f>VLOOKUP(A:A,[1]TDSheet!$A:$G,7,0)</f>
        <v>1</v>
      </c>
      <c r="H45" s="1">
        <f>VLOOKUP(A:A,[1]TDSheet!$A:$H,8,0)</f>
        <v>45</v>
      </c>
      <c r="I45" s="14">
        <f>VLOOKUP(A:A,[2]TDSheet!$A:$F,6,0)</f>
        <v>68</v>
      </c>
      <c r="J45" s="14">
        <f t="shared" si="10"/>
        <v>-1.2480000000000047</v>
      </c>
      <c r="K45" s="14">
        <f>VLOOKUP(A:A,[1]TDSheet!$A:$K,11,0)</f>
        <v>10</v>
      </c>
      <c r="L45" s="14">
        <f>VLOOKUP(A:A,[1]TDSheet!$A:$L,12,0)</f>
        <v>0</v>
      </c>
      <c r="M45" s="14">
        <f>VLOOKUP(A:A,[1]TDSheet!$A:$R,18,0)</f>
        <v>0</v>
      </c>
      <c r="N45" s="14">
        <f>VLOOKUP(A:A,[1]TDSheet!$A:$T,20,0)</f>
        <v>30</v>
      </c>
      <c r="O45" s="14"/>
      <c r="P45" s="14"/>
      <c r="Q45" s="16"/>
      <c r="R45" s="16">
        <v>20</v>
      </c>
      <c r="S45" s="14">
        <f t="shared" si="11"/>
        <v>13.350399999999999</v>
      </c>
      <c r="T45" s="16">
        <v>10</v>
      </c>
      <c r="U45" s="17">
        <f t="shared" si="12"/>
        <v>8.976584971236818</v>
      </c>
      <c r="V45" s="14">
        <f t="shared" si="13"/>
        <v>3.7332963806327903</v>
      </c>
      <c r="W45" s="14"/>
      <c r="X45" s="14"/>
      <c r="Y45" s="14">
        <f>VLOOKUP(A:A,[1]TDSheet!$A:$Y,25,0)</f>
        <v>12.6732</v>
      </c>
      <c r="Z45" s="14">
        <f>VLOOKUP(A:A,[1]TDSheet!$A:$Z,26,0)</f>
        <v>11.5344</v>
      </c>
      <c r="AA45" s="14">
        <f>VLOOKUP(A:A,[1]TDSheet!$A:$AA,27,0)</f>
        <v>14.849</v>
      </c>
      <c r="AB45" s="14">
        <f>VLOOKUP(A:A,[3]TDSheet!$A:$D,4,0)</f>
        <v>8.6910000000000007</v>
      </c>
      <c r="AC45" s="14">
        <f>VLOOKUP(A:A,[1]TDSheet!$A:$AC,29,0)</f>
        <v>0</v>
      </c>
      <c r="AD45" s="14" t="e">
        <f>VLOOKUP(A:A,[1]TDSheet!$A:$AD,30,0)</f>
        <v>#N/A</v>
      </c>
      <c r="AE45" s="14">
        <f t="shared" si="14"/>
        <v>0</v>
      </c>
      <c r="AF45" s="14">
        <f t="shared" si="15"/>
        <v>20</v>
      </c>
      <c r="AG45" s="14">
        <f t="shared" si="16"/>
        <v>10</v>
      </c>
      <c r="AH45" s="14"/>
      <c r="AI45" s="14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143</v>
      </c>
      <c r="D46" s="8">
        <v>3153</v>
      </c>
      <c r="E46" s="8">
        <v>1817</v>
      </c>
      <c r="F46" s="8">
        <v>1042</v>
      </c>
      <c r="G46" s="1">
        <f>VLOOKUP(A:A,[1]TDSheet!$A:$G,7,0)</f>
        <v>0.28000000000000003</v>
      </c>
      <c r="H46" s="1">
        <f>VLOOKUP(A:A,[1]TDSheet!$A:$H,8,0)</f>
        <v>45</v>
      </c>
      <c r="I46" s="14">
        <f>VLOOKUP(A:A,[2]TDSheet!$A:$F,6,0)</f>
        <v>1852</v>
      </c>
      <c r="J46" s="14">
        <f t="shared" si="10"/>
        <v>-35</v>
      </c>
      <c r="K46" s="14">
        <f>VLOOKUP(A:A,[1]TDSheet!$A:$K,11,0)</f>
        <v>320</v>
      </c>
      <c r="L46" s="14">
        <f>VLOOKUP(A:A,[1]TDSheet!$A:$L,12,0)</f>
        <v>0</v>
      </c>
      <c r="M46" s="14">
        <f>VLOOKUP(A:A,[1]TDSheet!$A:$R,18,0)</f>
        <v>0</v>
      </c>
      <c r="N46" s="14">
        <f>VLOOKUP(A:A,[1]TDSheet!$A:$T,20,0)</f>
        <v>920</v>
      </c>
      <c r="O46" s="14"/>
      <c r="P46" s="14"/>
      <c r="Q46" s="16">
        <v>80</v>
      </c>
      <c r="R46" s="16">
        <v>400</v>
      </c>
      <c r="S46" s="14">
        <f t="shared" si="11"/>
        <v>363.4</v>
      </c>
      <c r="T46" s="16">
        <v>240</v>
      </c>
      <c r="U46" s="17">
        <f t="shared" si="12"/>
        <v>8.2608695652173925</v>
      </c>
      <c r="V46" s="14">
        <f t="shared" si="13"/>
        <v>2.8673637864611998</v>
      </c>
      <c r="W46" s="14"/>
      <c r="X46" s="14"/>
      <c r="Y46" s="14">
        <f>VLOOKUP(A:A,[1]TDSheet!$A:$Y,25,0)</f>
        <v>317.2</v>
      </c>
      <c r="Z46" s="14">
        <f>VLOOKUP(A:A,[1]TDSheet!$A:$Z,26,0)</f>
        <v>317.60000000000002</v>
      </c>
      <c r="AA46" s="14">
        <f>VLOOKUP(A:A,[1]TDSheet!$A:$AA,27,0)</f>
        <v>380.4</v>
      </c>
      <c r="AB46" s="14">
        <f>VLOOKUP(A:A,[3]TDSheet!$A:$D,4,0)</f>
        <v>316</v>
      </c>
      <c r="AC46" s="14">
        <f>VLOOKUP(A:A,[1]TDSheet!$A:$AC,29,0)</f>
        <v>0</v>
      </c>
      <c r="AD46" s="14" t="e">
        <f>VLOOKUP(A:A,[1]TDSheet!$A:$AD,30,0)</f>
        <v>#N/A</v>
      </c>
      <c r="AE46" s="14">
        <f t="shared" si="14"/>
        <v>22.400000000000002</v>
      </c>
      <c r="AF46" s="14">
        <f t="shared" si="15"/>
        <v>112.00000000000001</v>
      </c>
      <c r="AG46" s="14">
        <f t="shared" si="16"/>
        <v>67.2</v>
      </c>
      <c r="AH46" s="14"/>
      <c r="AI46" s="14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252</v>
      </c>
      <c r="D47" s="8">
        <v>7854</v>
      </c>
      <c r="E47" s="8">
        <v>4845</v>
      </c>
      <c r="F47" s="8">
        <v>2292</v>
      </c>
      <c r="G47" s="1">
        <f>VLOOKUP(A:A,[1]TDSheet!$A:$G,7,0)</f>
        <v>0.35</v>
      </c>
      <c r="H47" s="1">
        <f>VLOOKUP(A:A,[1]TDSheet!$A:$H,8,0)</f>
        <v>45</v>
      </c>
      <c r="I47" s="14">
        <f>VLOOKUP(A:A,[2]TDSheet!$A:$F,6,0)</f>
        <v>4913</v>
      </c>
      <c r="J47" s="14">
        <f t="shared" si="10"/>
        <v>-68</v>
      </c>
      <c r="K47" s="14">
        <f>VLOOKUP(A:A,[1]TDSheet!$A:$K,11,0)</f>
        <v>600</v>
      </c>
      <c r="L47" s="14">
        <f>VLOOKUP(A:A,[1]TDSheet!$A:$L,12,0)</f>
        <v>0</v>
      </c>
      <c r="M47" s="14">
        <f>VLOOKUP(A:A,[1]TDSheet!$A:$R,18,0)</f>
        <v>1400</v>
      </c>
      <c r="N47" s="14">
        <f>VLOOKUP(A:A,[1]TDSheet!$A:$T,20,0)</f>
        <v>1400</v>
      </c>
      <c r="O47" s="14"/>
      <c r="P47" s="14"/>
      <c r="Q47" s="16">
        <v>600</v>
      </c>
      <c r="R47" s="16">
        <v>1000</v>
      </c>
      <c r="S47" s="14">
        <f t="shared" si="11"/>
        <v>969</v>
      </c>
      <c r="T47" s="16">
        <v>800</v>
      </c>
      <c r="U47" s="17">
        <f t="shared" si="12"/>
        <v>8.3508771929824555</v>
      </c>
      <c r="V47" s="14">
        <f t="shared" si="13"/>
        <v>2.365325077399381</v>
      </c>
      <c r="W47" s="14"/>
      <c r="X47" s="14"/>
      <c r="Y47" s="14">
        <f>VLOOKUP(A:A,[1]TDSheet!$A:$Y,25,0)</f>
        <v>709.6</v>
      </c>
      <c r="Z47" s="14">
        <f>VLOOKUP(A:A,[1]TDSheet!$A:$Z,26,0)</f>
        <v>798.4</v>
      </c>
      <c r="AA47" s="14">
        <f>VLOOKUP(A:A,[1]TDSheet!$A:$AA,27,0)</f>
        <v>898</v>
      </c>
      <c r="AB47" s="14">
        <f>VLOOKUP(A:A,[3]TDSheet!$A:$D,4,0)</f>
        <v>1112</v>
      </c>
      <c r="AC47" s="14" t="str">
        <f>VLOOKUP(A:A,[1]TDSheet!$A:$AC,29,0)</f>
        <v>пл600</v>
      </c>
      <c r="AD47" s="14" t="e">
        <f>VLOOKUP(A:A,[1]TDSheet!$A:$AD,30,0)</f>
        <v>#N/A</v>
      </c>
      <c r="AE47" s="14">
        <f t="shared" si="14"/>
        <v>210</v>
      </c>
      <c r="AF47" s="14">
        <f t="shared" si="15"/>
        <v>350</v>
      </c>
      <c r="AG47" s="14">
        <f t="shared" si="16"/>
        <v>280</v>
      </c>
      <c r="AH47" s="14"/>
      <c r="AI47" s="14"/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430</v>
      </c>
      <c r="D48" s="8">
        <v>5471</v>
      </c>
      <c r="E48" s="8">
        <v>3557</v>
      </c>
      <c r="F48" s="8">
        <v>2313</v>
      </c>
      <c r="G48" s="1">
        <f>VLOOKUP(A:A,[1]TDSheet!$A:$G,7,0)</f>
        <v>0.28000000000000003</v>
      </c>
      <c r="H48" s="1">
        <f>VLOOKUP(A:A,[1]TDSheet!$A:$H,8,0)</f>
        <v>45</v>
      </c>
      <c r="I48" s="14">
        <f>VLOOKUP(A:A,[2]TDSheet!$A:$F,6,0)</f>
        <v>3598</v>
      </c>
      <c r="J48" s="14">
        <f t="shared" si="10"/>
        <v>-41</v>
      </c>
      <c r="K48" s="14">
        <f>VLOOKUP(A:A,[1]TDSheet!$A:$K,11,0)</f>
        <v>600</v>
      </c>
      <c r="L48" s="14">
        <f>VLOOKUP(A:A,[1]TDSheet!$A:$L,12,0)</f>
        <v>0</v>
      </c>
      <c r="M48" s="14">
        <f>VLOOKUP(A:A,[1]TDSheet!$A:$R,18,0)</f>
        <v>0</v>
      </c>
      <c r="N48" s="14">
        <f>VLOOKUP(A:A,[1]TDSheet!$A:$T,20,0)</f>
        <v>1200</v>
      </c>
      <c r="O48" s="14"/>
      <c r="P48" s="14"/>
      <c r="Q48" s="16">
        <v>480</v>
      </c>
      <c r="R48" s="16">
        <v>720</v>
      </c>
      <c r="S48" s="14">
        <f t="shared" si="11"/>
        <v>711.4</v>
      </c>
      <c r="T48" s="16">
        <v>600</v>
      </c>
      <c r="U48" s="17">
        <f t="shared" si="12"/>
        <v>8.3117795895417483</v>
      </c>
      <c r="V48" s="14">
        <f t="shared" si="13"/>
        <v>3.2513353949957833</v>
      </c>
      <c r="W48" s="14"/>
      <c r="X48" s="14"/>
      <c r="Y48" s="14">
        <f>VLOOKUP(A:A,[1]TDSheet!$A:$Y,25,0)</f>
        <v>663</v>
      </c>
      <c r="Z48" s="14">
        <f>VLOOKUP(A:A,[1]TDSheet!$A:$Z,26,0)</f>
        <v>688.6</v>
      </c>
      <c r="AA48" s="14">
        <f>VLOOKUP(A:A,[1]TDSheet!$A:$AA,27,0)</f>
        <v>749.6</v>
      </c>
      <c r="AB48" s="14">
        <f>VLOOKUP(A:A,[3]TDSheet!$A:$D,4,0)</f>
        <v>836</v>
      </c>
      <c r="AC48" s="14" t="str">
        <f>VLOOKUP(A:A,[1]TDSheet!$A:$AC,29,0)</f>
        <v>м335з</v>
      </c>
      <c r="AD48" s="14" t="str">
        <f>VLOOKUP(A:A,[1]TDSheet!$A:$AD,30,0)</f>
        <v>м303з</v>
      </c>
      <c r="AE48" s="14">
        <f t="shared" si="14"/>
        <v>134.4</v>
      </c>
      <c r="AF48" s="14">
        <f t="shared" si="15"/>
        <v>201.60000000000002</v>
      </c>
      <c r="AG48" s="14">
        <f t="shared" si="16"/>
        <v>168.00000000000003</v>
      </c>
      <c r="AH48" s="14"/>
      <c r="AI48" s="14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1447</v>
      </c>
      <c r="D49" s="8">
        <v>6153</v>
      </c>
      <c r="E49" s="8">
        <v>5773</v>
      </c>
      <c r="F49" s="8">
        <v>1730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5852</v>
      </c>
      <c r="J49" s="14">
        <f t="shared" si="10"/>
        <v>-79</v>
      </c>
      <c r="K49" s="14">
        <f>VLOOKUP(A:A,[1]TDSheet!$A:$K,11,0)</f>
        <v>1000</v>
      </c>
      <c r="L49" s="14">
        <f>VLOOKUP(A:A,[1]TDSheet!$A:$L,12,0)</f>
        <v>1200</v>
      </c>
      <c r="M49" s="14">
        <f>VLOOKUP(A:A,[1]TDSheet!$A:$R,18,0)</f>
        <v>1400</v>
      </c>
      <c r="N49" s="14">
        <f>VLOOKUP(A:A,[1]TDSheet!$A:$T,20,0)</f>
        <v>1400</v>
      </c>
      <c r="O49" s="14"/>
      <c r="P49" s="14"/>
      <c r="Q49" s="16">
        <v>600</v>
      </c>
      <c r="R49" s="16">
        <v>1280</v>
      </c>
      <c r="S49" s="14">
        <f t="shared" si="11"/>
        <v>1154.5999999999999</v>
      </c>
      <c r="T49" s="16">
        <v>1000</v>
      </c>
      <c r="U49" s="17">
        <f t="shared" si="12"/>
        <v>8.3232288238350947</v>
      </c>
      <c r="V49" s="14">
        <f t="shared" si="13"/>
        <v>1.4983544084531442</v>
      </c>
      <c r="W49" s="14"/>
      <c r="X49" s="14"/>
      <c r="Y49" s="14">
        <f>VLOOKUP(A:A,[1]TDSheet!$A:$Y,25,0)</f>
        <v>1079.4000000000001</v>
      </c>
      <c r="Z49" s="14">
        <f>VLOOKUP(A:A,[1]TDSheet!$A:$Z,26,0)</f>
        <v>1037.2</v>
      </c>
      <c r="AA49" s="14">
        <f>VLOOKUP(A:A,[1]TDSheet!$A:$AA,27,0)</f>
        <v>1000.4</v>
      </c>
      <c r="AB49" s="14">
        <f>VLOOKUP(A:A,[3]TDSheet!$A:$D,4,0)</f>
        <v>1031</v>
      </c>
      <c r="AC49" s="14" t="str">
        <f>VLOOKUP(A:A,[1]TDSheet!$A:$AC,29,0)</f>
        <v>пл600</v>
      </c>
      <c r="AD49" s="14">
        <f>VLOOKUP(A:A,[1]TDSheet!$A:$AD,30,0)</f>
        <v>0</v>
      </c>
      <c r="AE49" s="14">
        <f t="shared" si="14"/>
        <v>210</v>
      </c>
      <c r="AF49" s="14">
        <f t="shared" si="15"/>
        <v>448</v>
      </c>
      <c r="AG49" s="14">
        <f t="shared" si="16"/>
        <v>350</v>
      </c>
      <c r="AH49" s="14"/>
      <c r="AI49" s="14"/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1860</v>
      </c>
      <c r="D50" s="8">
        <v>9646</v>
      </c>
      <c r="E50" s="8">
        <v>8017</v>
      </c>
      <c r="F50" s="8">
        <v>3440</v>
      </c>
      <c r="G50" s="1">
        <f>VLOOKUP(A:A,[1]TDSheet!$A:$G,7,0)</f>
        <v>0.35</v>
      </c>
      <c r="H50" s="1">
        <f>VLOOKUP(A:A,[1]TDSheet!$A:$H,8,0)</f>
        <v>45</v>
      </c>
      <c r="I50" s="14">
        <f>VLOOKUP(A:A,[2]TDSheet!$A:$F,6,0)</f>
        <v>8108</v>
      </c>
      <c r="J50" s="14">
        <f t="shared" si="10"/>
        <v>-91</v>
      </c>
      <c r="K50" s="14">
        <f>VLOOKUP(A:A,[1]TDSheet!$A:$K,11,0)</f>
        <v>1000</v>
      </c>
      <c r="L50" s="14">
        <f>VLOOKUP(A:A,[1]TDSheet!$A:$L,12,0)</f>
        <v>1000</v>
      </c>
      <c r="M50" s="14">
        <f>VLOOKUP(A:A,[1]TDSheet!$A:$R,18,0)</f>
        <v>2000</v>
      </c>
      <c r="N50" s="14">
        <f>VLOOKUP(A:A,[1]TDSheet!$A:$T,20,0)</f>
        <v>2000</v>
      </c>
      <c r="O50" s="14"/>
      <c r="P50" s="14"/>
      <c r="Q50" s="16">
        <v>600</v>
      </c>
      <c r="R50" s="16">
        <v>2000</v>
      </c>
      <c r="S50" s="14">
        <f t="shared" si="11"/>
        <v>1603.4</v>
      </c>
      <c r="T50" s="16">
        <v>1200</v>
      </c>
      <c r="U50" s="17">
        <f t="shared" si="12"/>
        <v>8.257452912560808</v>
      </c>
      <c r="V50" s="14">
        <f t="shared" si="13"/>
        <v>2.1454409380067356</v>
      </c>
      <c r="W50" s="14"/>
      <c r="X50" s="14"/>
      <c r="Y50" s="14">
        <f>VLOOKUP(A:A,[1]TDSheet!$A:$Y,25,0)</f>
        <v>1482.4</v>
      </c>
      <c r="Z50" s="14">
        <f>VLOOKUP(A:A,[1]TDSheet!$A:$Z,26,0)</f>
        <v>1456.4</v>
      </c>
      <c r="AA50" s="14">
        <f>VLOOKUP(A:A,[1]TDSheet!$A:$AA,27,0)</f>
        <v>1474</v>
      </c>
      <c r="AB50" s="14">
        <f>VLOOKUP(A:A,[3]TDSheet!$A:$D,4,0)</f>
        <v>1515</v>
      </c>
      <c r="AC50" s="14" t="str">
        <f>VLOOKUP(A:A,[1]TDSheet!$A:$AC,29,0)</f>
        <v>пл600</v>
      </c>
      <c r="AD50" s="14">
        <f>VLOOKUP(A:A,[1]TDSheet!$A:$AD,30,0)</f>
        <v>0</v>
      </c>
      <c r="AE50" s="14">
        <f t="shared" si="14"/>
        <v>210</v>
      </c>
      <c r="AF50" s="14">
        <f t="shared" si="15"/>
        <v>700</v>
      </c>
      <c r="AG50" s="14">
        <f t="shared" si="16"/>
        <v>420</v>
      </c>
      <c r="AH50" s="14"/>
      <c r="AI50" s="14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343</v>
      </c>
      <c r="D51" s="8">
        <v>2950</v>
      </c>
      <c r="E51" s="8">
        <v>2278</v>
      </c>
      <c r="F51" s="8">
        <v>980</v>
      </c>
      <c r="G51" s="1">
        <f>VLOOKUP(A:A,[1]TDSheet!$A:$G,7,0)</f>
        <v>0.41</v>
      </c>
      <c r="H51" s="1">
        <f>VLOOKUP(A:A,[1]TDSheet!$A:$H,8,0)</f>
        <v>45</v>
      </c>
      <c r="I51" s="14">
        <f>VLOOKUP(A:A,[2]TDSheet!$A:$F,6,0)</f>
        <v>2327</v>
      </c>
      <c r="J51" s="14">
        <f t="shared" si="10"/>
        <v>-49</v>
      </c>
      <c r="K51" s="14">
        <f>VLOOKUP(A:A,[1]TDSheet!$A:$K,11,0)</f>
        <v>360</v>
      </c>
      <c r="L51" s="14">
        <f>VLOOKUP(A:A,[1]TDSheet!$A:$L,12,0)</f>
        <v>120</v>
      </c>
      <c r="M51" s="14">
        <f>VLOOKUP(A:A,[1]TDSheet!$A:$R,18,0)</f>
        <v>0</v>
      </c>
      <c r="N51" s="14">
        <f>VLOOKUP(A:A,[1]TDSheet!$A:$T,20,0)</f>
        <v>1200</v>
      </c>
      <c r="O51" s="14"/>
      <c r="P51" s="14"/>
      <c r="Q51" s="16">
        <v>280</v>
      </c>
      <c r="R51" s="16">
        <v>480</v>
      </c>
      <c r="S51" s="14">
        <f t="shared" si="11"/>
        <v>455.6</v>
      </c>
      <c r="T51" s="16">
        <v>360</v>
      </c>
      <c r="U51" s="17">
        <f t="shared" si="12"/>
        <v>8.2967515364354689</v>
      </c>
      <c r="V51" s="14">
        <f t="shared" si="13"/>
        <v>2.1510096575943809</v>
      </c>
      <c r="W51" s="14"/>
      <c r="X51" s="14"/>
      <c r="Y51" s="14">
        <f>VLOOKUP(A:A,[1]TDSheet!$A:$Y,25,0)</f>
        <v>413.8</v>
      </c>
      <c r="Z51" s="14">
        <f>VLOOKUP(A:A,[1]TDSheet!$A:$Z,26,0)</f>
        <v>424.8</v>
      </c>
      <c r="AA51" s="14">
        <f>VLOOKUP(A:A,[1]TDSheet!$A:$AA,27,0)</f>
        <v>429.6</v>
      </c>
      <c r="AB51" s="14">
        <f>VLOOKUP(A:A,[3]TDSheet!$A:$D,4,0)</f>
        <v>420</v>
      </c>
      <c r="AC51" s="14">
        <f>VLOOKUP(A:A,[1]TDSheet!$A:$AC,29,0)</f>
        <v>0</v>
      </c>
      <c r="AD51" s="14">
        <f>VLOOKUP(A:A,[1]TDSheet!$A:$AD,30,0)</f>
        <v>0</v>
      </c>
      <c r="AE51" s="14">
        <f t="shared" si="14"/>
        <v>114.8</v>
      </c>
      <c r="AF51" s="14">
        <f t="shared" si="15"/>
        <v>196.79999999999998</v>
      </c>
      <c r="AG51" s="14">
        <f t="shared" si="16"/>
        <v>147.6</v>
      </c>
      <c r="AH51" s="14"/>
      <c r="AI51" s="14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2379</v>
      </c>
      <c r="D52" s="8">
        <v>14086</v>
      </c>
      <c r="E52" s="18">
        <v>9528</v>
      </c>
      <c r="F52" s="18">
        <v>4991</v>
      </c>
      <c r="G52" s="1">
        <f>VLOOKUP(A:A,[1]TDSheet!$A:$G,7,0)</f>
        <v>0.41</v>
      </c>
      <c r="H52" s="1">
        <f>VLOOKUP(A:A,[1]TDSheet!$A:$H,8,0)</f>
        <v>45</v>
      </c>
      <c r="I52" s="14">
        <f>VLOOKUP(A:A,[2]TDSheet!$A:$F,6,0)</f>
        <v>9381</v>
      </c>
      <c r="J52" s="14">
        <f t="shared" si="10"/>
        <v>147</v>
      </c>
      <c r="K52" s="14">
        <f>VLOOKUP(A:A,[1]TDSheet!$A:$K,11,0)</f>
        <v>1600</v>
      </c>
      <c r="L52" s="14">
        <f>VLOOKUP(A:A,[1]TDSheet!$A:$L,12,0)</f>
        <v>0</v>
      </c>
      <c r="M52" s="14">
        <f>VLOOKUP(A:A,[1]TDSheet!$A:$R,18,0)</f>
        <v>2000</v>
      </c>
      <c r="N52" s="14">
        <f>VLOOKUP(A:A,[1]TDSheet!$A:$T,20,0)</f>
        <v>3200</v>
      </c>
      <c r="O52" s="14"/>
      <c r="P52" s="14"/>
      <c r="Q52" s="16">
        <v>500</v>
      </c>
      <c r="R52" s="16">
        <v>2000</v>
      </c>
      <c r="S52" s="14">
        <f t="shared" si="11"/>
        <v>1905.6</v>
      </c>
      <c r="T52" s="16">
        <v>1500</v>
      </c>
      <c r="U52" s="17">
        <f t="shared" si="12"/>
        <v>8.2866288832913515</v>
      </c>
      <c r="V52" s="14">
        <f t="shared" si="13"/>
        <v>2.619122586062133</v>
      </c>
      <c r="W52" s="14"/>
      <c r="X52" s="14"/>
      <c r="Y52" s="14">
        <f>VLOOKUP(A:A,[1]TDSheet!$A:$Y,25,0)</f>
        <v>1824.2</v>
      </c>
      <c r="Z52" s="14">
        <f>VLOOKUP(A:A,[1]TDSheet!$A:$Z,26,0)</f>
        <v>1833.6</v>
      </c>
      <c r="AA52" s="14">
        <f>VLOOKUP(A:A,[1]TDSheet!$A:$AA,27,0)</f>
        <v>1909.6</v>
      </c>
      <c r="AB52" s="14">
        <f>VLOOKUP(A:A,[3]TDSheet!$A:$D,4,0)</f>
        <v>1804</v>
      </c>
      <c r="AC52" s="14" t="e">
        <f>VLOOKUP(A:A,[1]TDSheet!$A:$AC,29,0)</f>
        <v>#N/A</v>
      </c>
      <c r="AD52" s="14" t="e">
        <f>VLOOKUP(A:A,[1]TDSheet!$A:$AD,30,0)</f>
        <v>#N/A</v>
      </c>
      <c r="AE52" s="14">
        <f t="shared" si="14"/>
        <v>205</v>
      </c>
      <c r="AF52" s="14">
        <f t="shared" si="15"/>
        <v>820</v>
      </c>
      <c r="AG52" s="14">
        <f t="shared" si="16"/>
        <v>615</v>
      </c>
      <c r="AH52" s="14"/>
      <c r="AI52" s="14"/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830</v>
      </c>
      <c r="D53" s="8">
        <v>5871</v>
      </c>
      <c r="E53" s="8">
        <v>4557</v>
      </c>
      <c r="F53" s="8">
        <v>2078</v>
      </c>
      <c r="G53" s="1">
        <f>VLOOKUP(A:A,[1]TDSheet!$A:$G,7,0)</f>
        <v>0.41</v>
      </c>
      <c r="H53" s="1">
        <f>VLOOKUP(A:A,[1]TDSheet!$A:$H,8,0)</f>
        <v>45</v>
      </c>
      <c r="I53" s="14">
        <f>VLOOKUP(A:A,[2]TDSheet!$A:$F,6,0)</f>
        <v>4653</v>
      </c>
      <c r="J53" s="14">
        <f t="shared" si="10"/>
        <v>-96</v>
      </c>
      <c r="K53" s="14">
        <f>VLOOKUP(A:A,[1]TDSheet!$A:$K,11,0)</f>
        <v>600</v>
      </c>
      <c r="L53" s="14">
        <f>VLOOKUP(A:A,[1]TDSheet!$A:$L,12,0)</f>
        <v>0</v>
      </c>
      <c r="M53" s="14">
        <f>VLOOKUP(A:A,[1]TDSheet!$A:$R,18,0)</f>
        <v>1000</v>
      </c>
      <c r="N53" s="14">
        <f>VLOOKUP(A:A,[1]TDSheet!$A:$T,20,0)</f>
        <v>1500</v>
      </c>
      <c r="O53" s="14"/>
      <c r="P53" s="14"/>
      <c r="Q53" s="16">
        <v>700</v>
      </c>
      <c r="R53" s="16">
        <v>950</v>
      </c>
      <c r="S53" s="14">
        <f t="shared" si="11"/>
        <v>911.4</v>
      </c>
      <c r="T53" s="16">
        <v>700</v>
      </c>
      <c r="U53" s="17">
        <f t="shared" si="12"/>
        <v>8.2598200570550802</v>
      </c>
      <c r="V53" s="14">
        <f t="shared" si="13"/>
        <v>2.2800087777046305</v>
      </c>
      <c r="W53" s="14"/>
      <c r="X53" s="14"/>
      <c r="Y53" s="14">
        <f>VLOOKUP(A:A,[1]TDSheet!$A:$Y,25,0)</f>
        <v>970.8</v>
      </c>
      <c r="Z53" s="14">
        <f>VLOOKUP(A:A,[1]TDSheet!$A:$Z,26,0)</f>
        <v>881.4</v>
      </c>
      <c r="AA53" s="14">
        <f>VLOOKUP(A:A,[1]TDSheet!$A:$AA,27,0)</f>
        <v>868.8</v>
      </c>
      <c r="AB53" s="14">
        <f>VLOOKUP(A:A,[3]TDSheet!$A:$D,4,0)</f>
        <v>983</v>
      </c>
      <c r="AC53" s="14">
        <f>VLOOKUP(A:A,[1]TDSheet!$A:$AC,29,0)</f>
        <v>0</v>
      </c>
      <c r="AD53" s="14">
        <f>VLOOKUP(A:A,[1]TDSheet!$A:$AD,30,0)</f>
        <v>0</v>
      </c>
      <c r="AE53" s="14">
        <f t="shared" si="14"/>
        <v>287</v>
      </c>
      <c r="AF53" s="14">
        <f t="shared" si="15"/>
        <v>389.5</v>
      </c>
      <c r="AG53" s="14">
        <f t="shared" si="16"/>
        <v>287</v>
      </c>
      <c r="AH53" s="14"/>
      <c r="AI53" s="14"/>
    </row>
    <row r="54" spans="1:35" s="1" customFormat="1" ht="11.1" customHeight="1" outlineLevel="1" x14ac:dyDescent="0.2">
      <c r="A54" s="7" t="s">
        <v>57</v>
      </c>
      <c r="B54" s="7" t="s">
        <v>9</v>
      </c>
      <c r="C54" s="8">
        <v>14.8</v>
      </c>
      <c r="D54" s="8">
        <v>123.59</v>
      </c>
      <c r="E54" s="8">
        <v>70.808999999999997</v>
      </c>
      <c r="F54" s="8">
        <v>3.0350000000000001</v>
      </c>
      <c r="G54" s="1">
        <f>VLOOKUP(A:A,[1]TDSheet!$A:$G,7,0)</f>
        <v>1</v>
      </c>
      <c r="H54" s="1">
        <f>VLOOKUP(A:A,[1]TDSheet!$A:$H,8,0)</f>
        <v>30</v>
      </c>
      <c r="I54" s="14">
        <f>VLOOKUP(A:A,[2]TDSheet!$A:$F,6,0)</f>
        <v>70.5</v>
      </c>
      <c r="J54" s="14">
        <f t="shared" si="10"/>
        <v>0.3089999999999975</v>
      </c>
      <c r="K54" s="14">
        <f>VLOOKUP(A:A,[1]TDSheet!$A:$K,11,0)</f>
        <v>10</v>
      </c>
      <c r="L54" s="14">
        <f>VLOOKUP(A:A,[1]TDSheet!$A:$L,12,0)</f>
        <v>30</v>
      </c>
      <c r="M54" s="14">
        <f>VLOOKUP(A:A,[1]TDSheet!$A:$R,18,0)</f>
        <v>0</v>
      </c>
      <c r="N54" s="14">
        <f>VLOOKUP(A:A,[1]TDSheet!$A:$T,20,0)</f>
        <v>40</v>
      </c>
      <c r="O54" s="14"/>
      <c r="P54" s="14"/>
      <c r="Q54" s="16"/>
      <c r="R54" s="16">
        <v>20</v>
      </c>
      <c r="S54" s="14">
        <f t="shared" si="11"/>
        <v>14.161799999999999</v>
      </c>
      <c r="T54" s="16">
        <v>10</v>
      </c>
      <c r="U54" s="17">
        <f t="shared" si="12"/>
        <v>7.9816831193774807</v>
      </c>
      <c r="V54" s="14">
        <f t="shared" si="13"/>
        <v>0.21430891553333617</v>
      </c>
      <c r="W54" s="14"/>
      <c r="X54" s="14"/>
      <c r="Y54" s="14">
        <f>VLOOKUP(A:A,[1]TDSheet!$A:$Y,25,0)</f>
        <v>10.808</v>
      </c>
      <c r="Z54" s="14">
        <f>VLOOKUP(A:A,[1]TDSheet!$A:$Z,26,0)</f>
        <v>9.5549999999999997</v>
      </c>
      <c r="AA54" s="14">
        <f>VLOOKUP(A:A,[1]TDSheet!$A:$AA,27,0)</f>
        <v>7.7927999999999997</v>
      </c>
      <c r="AB54" s="14">
        <f>VLOOKUP(A:A,[3]TDSheet!$A:$D,4,0)</f>
        <v>9.09</v>
      </c>
      <c r="AC54" s="14" t="str">
        <f>VLOOKUP(A:A,[1]TDSheet!$A:$AC,29,0)</f>
        <v>костик</v>
      </c>
      <c r="AD54" s="14">
        <f>VLOOKUP(A:A,[1]TDSheet!$A:$AD,30,0)</f>
        <v>0</v>
      </c>
      <c r="AE54" s="14">
        <f t="shared" si="14"/>
        <v>0</v>
      </c>
      <c r="AF54" s="14">
        <f t="shared" si="15"/>
        <v>20</v>
      </c>
      <c r="AG54" s="14">
        <f t="shared" si="16"/>
        <v>10</v>
      </c>
      <c r="AH54" s="14"/>
      <c r="AI54" s="14"/>
    </row>
    <row r="55" spans="1:35" s="1" customFormat="1" ht="11.1" customHeight="1" outlineLevel="1" x14ac:dyDescent="0.2">
      <c r="A55" s="7" t="s">
        <v>58</v>
      </c>
      <c r="B55" s="7" t="s">
        <v>8</v>
      </c>
      <c r="C55" s="8">
        <v>73</v>
      </c>
      <c r="D55" s="8">
        <v>287</v>
      </c>
      <c r="E55" s="8">
        <v>149</v>
      </c>
      <c r="F55" s="8">
        <v>241</v>
      </c>
      <c r="G55" s="1">
        <f>VLOOKUP(A:A,[1]TDSheet!$A:$G,7,0)</f>
        <v>0.4</v>
      </c>
      <c r="H55" s="1" t="e">
        <f>VLOOKUP(A:A,[1]TDSheet!$A:$H,8,0)</f>
        <v>#N/A</v>
      </c>
      <c r="I55" s="14">
        <f>VLOOKUP(A:A,[2]TDSheet!$A:$F,6,0)</f>
        <v>149</v>
      </c>
      <c r="J55" s="14">
        <f t="shared" si="10"/>
        <v>0</v>
      </c>
      <c r="K55" s="14">
        <f>VLOOKUP(A:A,[1]TDSheet!$A:$K,11,0)</f>
        <v>40</v>
      </c>
      <c r="L55" s="14">
        <f>VLOOKUP(A:A,[1]TDSheet!$A:$L,12,0)</f>
        <v>0</v>
      </c>
      <c r="M55" s="14">
        <f>VLOOKUP(A:A,[1]TDSheet!$A:$R,18,0)</f>
        <v>0</v>
      </c>
      <c r="N55" s="14">
        <f>VLOOKUP(A:A,[1]TDSheet!$A:$T,20,0)</f>
        <v>0</v>
      </c>
      <c r="O55" s="14"/>
      <c r="P55" s="14"/>
      <c r="Q55" s="16"/>
      <c r="R55" s="16"/>
      <c r="S55" s="14">
        <f t="shared" si="11"/>
        <v>29.8</v>
      </c>
      <c r="T55" s="16"/>
      <c r="U55" s="17">
        <f t="shared" si="12"/>
        <v>9.4295302013422813</v>
      </c>
      <c r="V55" s="14">
        <f t="shared" si="13"/>
        <v>8.0872483221476514</v>
      </c>
      <c r="W55" s="14"/>
      <c r="X55" s="14"/>
      <c r="Y55" s="14">
        <f>VLOOKUP(A:A,[1]TDSheet!$A:$Y,25,0)</f>
        <v>15.8</v>
      </c>
      <c r="Z55" s="14">
        <f>VLOOKUP(A:A,[1]TDSheet!$A:$Z,26,0)</f>
        <v>9.4</v>
      </c>
      <c r="AA55" s="14">
        <f>VLOOKUP(A:A,[1]TDSheet!$A:$AA,27,0)</f>
        <v>25</v>
      </c>
      <c r="AB55" s="14">
        <f>VLOOKUP(A:A,[3]TDSheet!$A:$D,4,0)</f>
        <v>6</v>
      </c>
      <c r="AC55" s="14" t="str">
        <f>VLOOKUP(A:A,[1]TDSheet!$A:$AC,29,0)</f>
        <v>?</v>
      </c>
      <c r="AD55" s="14" t="e">
        <f>VLOOKUP(A:A,[1]TDSheet!$A:$AD,30,0)</f>
        <v>#N/A</v>
      </c>
      <c r="AE55" s="14">
        <f t="shared" si="14"/>
        <v>0</v>
      </c>
      <c r="AF55" s="14">
        <f t="shared" si="15"/>
        <v>0</v>
      </c>
      <c r="AG55" s="14">
        <f t="shared" si="16"/>
        <v>0</v>
      </c>
      <c r="AH55" s="14"/>
      <c r="AI55" s="14"/>
    </row>
    <row r="56" spans="1:35" s="1" customFormat="1" ht="11.1" customHeight="1" outlineLevel="1" x14ac:dyDescent="0.2">
      <c r="A56" s="7" t="s">
        <v>59</v>
      </c>
      <c r="B56" s="7" t="s">
        <v>9</v>
      </c>
      <c r="C56" s="8">
        <v>28.925000000000001</v>
      </c>
      <c r="D56" s="8">
        <v>122.301</v>
      </c>
      <c r="E56" s="8">
        <v>53.423999999999999</v>
      </c>
      <c r="F56" s="8">
        <v>101.80500000000001</v>
      </c>
      <c r="G56" s="1">
        <f>VLOOKUP(A:A,[1]TDSheet!$A:$G,7,0)</f>
        <v>1</v>
      </c>
      <c r="H56" s="1" t="e">
        <f>VLOOKUP(A:A,[1]TDSheet!$A:$H,8,0)</f>
        <v>#N/A</v>
      </c>
      <c r="I56" s="14">
        <f>VLOOKUP(A:A,[2]TDSheet!$A:$F,6,0)</f>
        <v>49.5</v>
      </c>
      <c r="J56" s="14">
        <f t="shared" si="10"/>
        <v>3.9239999999999995</v>
      </c>
      <c r="K56" s="14">
        <f>VLOOKUP(A:A,[1]TDSheet!$A:$K,11,0)</f>
        <v>20</v>
      </c>
      <c r="L56" s="14">
        <f>VLOOKUP(A:A,[1]TDSheet!$A:$L,12,0)</f>
        <v>0</v>
      </c>
      <c r="M56" s="14">
        <f>VLOOKUP(A:A,[1]TDSheet!$A:$R,18,0)</f>
        <v>0</v>
      </c>
      <c r="N56" s="14">
        <f>VLOOKUP(A:A,[1]TDSheet!$A:$T,20,0)</f>
        <v>0</v>
      </c>
      <c r="O56" s="14"/>
      <c r="P56" s="14"/>
      <c r="Q56" s="16"/>
      <c r="R56" s="16"/>
      <c r="S56" s="14">
        <f t="shared" si="11"/>
        <v>10.684799999999999</v>
      </c>
      <c r="T56" s="16"/>
      <c r="U56" s="17">
        <f t="shared" si="12"/>
        <v>11.39983902365978</v>
      </c>
      <c r="V56" s="14">
        <f t="shared" si="13"/>
        <v>9.5280211141060214</v>
      </c>
      <c r="W56" s="14"/>
      <c r="X56" s="14"/>
      <c r="Y56" s="14">
        <f>VLOOKUP(A:A,[1]TDSheet!$A:$Y,25,0)</f>
        <v>1.8455999999999999</v>
      </c>
      <c r="Z56" s="14">
        <f>VLOOKUP(A:A,[1]TDSheet!$A:$Z,26,0)</f>
        <v>3.2979999999999996</v>
      </c>
      <c r="AA56" s="14">
        <f>VLOOKUP(A:A,[1]TDSheet!$A:$AA,27,0)</f>
        <v>9.5291999999999994</v>
      </c>
      <c r="AB56" s="14">
        <f>VLOOKUP(A:A,[3]TDSheet!$A:$D,4,0)</f>
        <v>7.4960000000000004</v>
      </c>
      <c r="AC56" s="14" t="str">
        <f>VLOOKUP(A:A,[1]TDSheet!$A:$AC,29,0)</f>
        <v>?</v>
      </c>
      <c r="AD56" s="14" t="e">
        <f>VLOOKUP(A:A,[1]TDSheet!$A:$AD,30,0)</f>
        <v>#N/A</v>
      </c>
      <c r="AE56" s="14">
        <f t="shared" si="14"/>
        <v>0</v>
      </c>
      <c r="AF56" s="14">
        <f t="shared" si="15"/>
        <v>0</v>
      </c>
      <c r="AG56" s="14">
        <f t="shared" si="16"/>
        <v>0</v>
      </c>
      <c r="AH56" s="14"/>
      <c r="AI56" s="14"/>
    </row>
    <row r="57" spans="1:35" s="1" customFormat="1" ht="11.1" customHeight="1" outlineLevel="1" x14ac:dyDescent="0.2">
      <c r="A57" s="7" t="s">
        <v>60</v>
      </c>
      <c r="B57" s="7" t="s">
        <v>8</v>
      </c>
      <c r="C57" s="8">
        <v>493</v>
      </c>
      <c r="D57" s="8">
        <v>315</v>
      </c>
      <c r="E57" s="8">
        <v>280</v>
      </c>
      <c r="F57" s="8">
        <v>515</v>
      </c>
      <c r="G57" s="1">
        <f>VLOOKUP(A:A,[1]TDSheet!$A:$G,7,0)</f>
        <v>0.41</v>
      </c>
      <c r="H57" s="1" t="e">
        <f>VLOOKUP(A:A,[1]TDSheet!$A:$H,8,0)</f>
        <v>#N/A</v>
      </c>
      <c r="I57" s="14">
        <f>VLOOKUP(A:A,[2]TDSheet!$A:$F,6,0)</f>
        <v>299</v>
      </c>
      <c r="J57" s="14">
        <f t="shared" si="10"/>
        <v>-19</v>
      </c>
      <c r="K57" s="14">
        <f>VLOOKUP(A:A,[1]TDSheet!$A:$K,11,0)</f>
        <v>40</v>
      </c>
      <c r="L57" s="14">
        <f>VLOOKUP(A:A,[1]TDSheet!$A:$L,12,0)</f>
        <v>0</v>
      </c>
      <c r="M57" s="14">
        <f>VLOOKUP(A:A,[1]TDSheet!$A:$R,18,0)</f>
        <v>0</v>
      </c>
      <c r="N57" s="14">
        <f>VLOOKUP(A:A,[1]TDSheet!$A:$T,20,0)</f>
        <v>0</v>
      </c>
      <c r="O57" s="14"/>
      <c r="P57" s="14"/>
      <c r="Q57" s="16"/>
      <c r="R57" s="16"/>
      <c r="S57" s="14">
        <f t="shared" si="11"/>
        <v>56</v>
      </c>
      <c r="T57" s="16"/>
      <c r="U57" s="17">
        <f t="shared" si="12"/>
        <v>9.9107142857142865</v>
      </c>
      <c r="V57" s="14">
        <f t="shared" si="13"/>
        <v>9.1964285714285712</v>
      </c>
      <c r="W57" s="14"/>
      <c r="X57" s="14"/>
      <c r="Y57" s="14">
        <f>VLOOKUP(A:A,[1]TDSheet!$A:$Y,25,0)</f>
        <v>38.799999999999997</v>
      </c>
      <c r="Z57" s="14">
        <f>VLOOKUP(A:A,[1]TDSheet!$A:$Z,26,0)</f>
        <v>64.8</v>
      </c>
      <c r="AA57" s="14">
        <f>VLOOKUP(A:A,[1]TDSheet!$A:$AA,27,0)</f>
        <v>39</v>
      </c>
      <c r="AB57" s="14">
        <f>VLOOKUP(A:A,[3]TDSheet!$A:$D,4,0)</f>
        <v>74</v>
      </c>
      <c r="AC57" s="14" t="str">
        <f>VLOOKUP(A:A,[1]TDSheet!$A:$AC,29,0)</f>
        <v>?</v>
      </c>
      <c r="AD57" s="14" t="e">
        <f>VLOOKUP(A:A,[1]TDSheet!$A:$AD,30,0)</f>
        <v>#N/A</v>
      </c>
      <c r="AE57" s="14">
        <f t="shared" si="14"/>
        <v>0</v>
      </c>
      <c r="AF57" s="14">
        <f t="shared" si="15"/>
        <v>0</v>
      </c>
      <c r="AG57" s="14">
        <f t="shared" si="16"/>
        <v>0</v>
      </c>
      <c r="AH57" s="14"/>
      <c r="AI57" s="14"/>
    </row>
    <row r="58" spans="1:35" s="1" customFormat="1" ht="11.1" customHeight="1" outlineLevel="1" x14ac:dyDescent="0.2">
      <c r="A58" s="7" t="s">
        <v>61</v>
      </c>
      <c r="B58" s="7" t="s">
        <v>9</v>
      </c>
      <c r="C58" s="8">
        <v>22.431999999999999</v>
      </c>
      <c r="D58" s="8">
        <v>124.6</v>
      </c>
      <c r="E58" s="8">
        <v>36.347999999999999</v>
      </c>
      <c r="F58" s="8">
        <v>111.839</v>
      </c>
      <c r="G58" s="1">
        <f>VLOOKUP(A:A,[1]TDSheet!$A:$G,7,0)</f>
        <v>1</v>
      </c>
      <c r="H58" s="1" t="e">
        <f>VLOOKUP(A:A,[1]TDSheet!$A:$H,8,0)</f>
        <v>#N/A</v>
      </c>
      <c r="I58" s="14">
        <f>VLOOKUP(A:A,[2]TDSheet!$A:$F,6,0)</f>
        <v>34</v>
      </c>
      <c r="J58" s="14">
        <f t="shared" si="10"/>
        <v>2.347999999999999</v>
      </c>
      <c r="K58" s="14">
        <f>VLOOKUP(A:A,[1]TDSheet!$A:$K,11,0)</f>
        <v>20</v>
      </c>
      <c r="L58" s="14">
        <f>VLOOKUP(A:A,[1]TDSheet!$A:$L,12,0)</f>
        <v>0</v>
      </c>
      <c r="M58" s="14">
        <f>VLOOKUP(A:A,[1]TDSheet!$A:$R,18,0)</f>
        <v>0</v>
      </c>
      <c r="N58" s="14">
        <f>VLOOKUP(A:A,[1]TDSheet!$A:$T,20,0)</f>
        <v>0</v>
      </c>
      <c r="O58" s="14"/>
      <c r="P58" s="14"/>
      <c r="Q58" s="16"/>
      <c r="R58" s="16"/>
      <c r="S58" s="14">
        <f t="shared" si="11"/>
        <v>7.2695999999999996</v>
      </c>
      <c r="T58" s="16"/>
      <c r="U58" s="17">
        <f t="shared" si="12"/>
        <v>18.135660834158688</v>
      </c>
      <c r="V58" s="14">
        <f t="shared" si="13"/>
        <v>15.38447782546495</v>
      </c>
      <c r="W58" s="14"/>
      <c r="X58" s="14"/>
      <c r="Y58" s="14">
        <f>VLOOKUP(A:A,[1]TDSheet!$A:$Y,25,0)</f>
        <v>2.3117999999999999</v>
      </c>
      <c r="Z58" s="14">
        <f>VLOOKUP(A:A,[1]TDSheet!$A:$Z,26,0)</f>
        <v>2.7185999999999999</v>
      </c>
      <c r="AA58" s="14">
        <f>VLOOKUP(A:A,[1]TDSheet!$A:$AA,27,0)</f>
        <v>8.8056000000000001</v>
      </c>
      <c r="AB58" s="14">
        <f>VLOOKUP(A:A,[3]TDSheet!$A:$D,4,0)</f>
        <v>1.097</v>
      </c>
      <c r="AC58" s="14" t="str">
        <f>VLOOKUP(A:A,[1]TDSheet!$A:$AC,29,0)</f>
        <v>?</v>
      </c>
      <c r="AD58" s="20" t="e">
        <f>VLOOKUP(A:A,[1]TDSheet!$A:$AD,30,0)</f>
        <v>#N/A</v>
      </c>
      <c r="AE58" s="14">
        <f t="shared" si="14"/>
        <v>0</v>
      </c>
      <c r="AF58" s="14">
        <f t="shared" si="15"/>
        <v>0</v>
      </c>
      <c r="AG58" s="14">
        <f t="shared" si="16"/>
        <v>0</v>
      </c>
      <c r="AH58" s="14"/>
      <c r="AI58" s="14"/>
    </row>
    <row r="59" spans="1:35" s="1" customFormat="1" ht="11.1" customHeight="1" outlineLevel="1" x14ac:dyDescent="0.2">
      <c r="A59" s="7" t="s">
        <v>62</v>
      </c>
      <c r="B59" s="7" t="s">
        <v>8</v>
      </c>
      <c r="C59" s="8">
        <v>161</v>
      </c>
      <c r="D59" s="8">
        <v>1407</v>
      </c>
      <c r="E59" s="8">
        <v>1208</v>
      </c>
      <c r="F59" s="8">
        <v>346</v>
      </c>
      <c r="G59" s="1">
        <f>VLOOKUP(A:A,[1]TDSheet!$A:$G,7,0)</f>
        <v>0.36</v>
      </c>
      <c r="H59" s="1" t="e">
        <f>VLOOKUP(A:A,[1]TDSheet!$A:$H,8,0)</f>
        <v>#N/A</v>
      </c>
      <c r="I59" s="14">
        <f>VLOOKUP(A:A,[2]TDSheet!$A:$F,6,0)</f>
        <v>1229</v>
      </c>
      <c r="J59" s="14">
        <f t="shared" si="10"/>
        <v>-21</v>
      </c>
      <c r="K59" s="14">
        <f>VLOOKUP(A:A,[1]TDSheet!$A:$K,11,0)</f>
        <v>80</v>
      </c>
      <c r="L59" s="14">
        <f>VLOOKUP(A:A,[1]TDSheet!$A:$L,12,0)</f>
        <v>0</v>
      </c>
      <c r="M59" s="14">
        <f>VLOOKUP(A:A,[1]TDSheet!$A:$R,18,0)</f>
        <v>0</v>
      </c>
      <c r="N59" s="14">
        <f>VLOOKUP(A:A,[1]TDSheet!$A:$T,20,0)</f>
        <v>800</v>
      </c>
      <c r="O59" s="14"/>
      <c r="P59" s="14"/>
      <c r="Q59" s="16">
        <v>320</v>
      </c>
      <c r="R59" s="16">
        <v>240</v>
      </c>
      <c r="S59" s="14">
        <f t="shared" si="11"/>
        <v>241.6</v>
      </c>
      <c r="T59" s="16">
        <v>200</v>
      </c>
      <c r="U59" s="17">
        <f t="shared" si="12"/>
        <v>8.2201986754966896</v>
      </c>
      <c r="V59" s="14">
        <f t="shared" si="13"/>
        <v>1.4321192052980132</v>
      </c>
      <c r="W59" s="14"/>
      <c r="X59" s="14"/>
      <c r="Y59" s="14">
        <f>VLOOKUP(A:A,[1]TDSheet!$A:$Y,25,0)</f>
        <v>173.4</v>
      </c>
      <c r="Z59" s="14">
        <f>VLOOKUP(A:A,[1]TDSheet!$A:$Z,26,0)</f>
        <v>188.6</v>
      </c>
      <c r="AA59" s="14">
        <f>VLOOKUP(A:A,[1]TDSheet!$A:$AA,27,0)</f>
        <v>192.2</v>
      </c>
      <c r="AB59" s="14">
        <f>VLOOKUP(A:A,[3]TDSheet!$A:$D,4,0)</f>
        <v>185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4"/>
        <v>115.19999999999999</v>
      </c>
      <c r="AF59" s="14">
        <f t="shared" si="15"/>
        <v>86.399999999999991</v>
      </c>
      <c r="AG59" s="14">
        <f t="shared" si="16"/>
        <v>72</v>
      </c>
      <c r="AH59" s="14"/>
      <c r="AI59" s="14"/>
    </row>
    <row r="60" spans="1:35" s="1" customFormat="1" ht="11.1" customHeight="1" outlineLevel="1" x14ac:dyDescent="0.2">
      <c r="A60" s="7" t="s">
        <v>63</v>
      </c>
      <c r="B60" s="7" t="s">
        <v>9</v>
      </c>
      <c r="C60" s="8">
        <v>63.155999999999999</v>
      </c>
      <c r="D60" s="8">
        <v>130.79900000000001</v>
      </c>
      <c r="E60" s="8">
        <v>89.554000000000002</v>
      </c>
      <c r="F60" s="8">
        <v>121.17100000000001</v>
      </c>
      <c r="G60" s="1">
        <f>VLOOKUP(A:A,[1]TDSheet!$A:$G,7,0)</f>
        <v>1</v>
      </c>
      <c r="H60" s="1" t="e">
        <f>VLOOKUP(A:A,[1]TDSheet!$A:$H,8,0)</f>
        <v>#N/A</v>
      </c>
      <c r="I60" s="14">
        <f>VLOOKUP(A:A,[2]TDSheet!$A:$F,6,0)</f>
        <v>87.2</v>
      </c>
      <c r="J60" s="14">
        <f t="shared" si="10"/>
        <v>2.3539999999999992</v>
      </c>
      <c r="K60" s="14">
        <f>VLOOKUP(A:A,[1]TDSheet!$A:$K,11,0)</f>
        <v>20</v>
      </c>
      <c r="L60" s="14">
        <f>VLOOKUP(A:A,[1]TDSheet!$A:$L,12,0)</f>
        <v>0</v>
      </c>
      <c r="M60" s="14">
        <f>VLOOKUP(A:A,[1]TDSheet!$A:$R,18,0)</f>
        <v>0</v>
      </c>
      <c r="N60" s="14">
        <f>VLOOKUP(A:A,[1]TDSheet!$A:$T,20,0)</f>
        <v>0</v>
      </c>
      <c r="O60" s="14"/>
      <c r="P60" s="14"/>
      <c r="Q60" s="16"/>
      <c r="R60" s="16"/>
      <c r="S60" s="14">
        <f t="shared" si="11"/>
        <v>17.910800000000002</v>
      </c>
      <c r="T60" s="16">
        <v>10</v>
      </c>
      <c r="U60" s="17">
        <f t="shared" si="12"/>
        <v>8.4402148424414314</v>
      </c>
      <c r="V60" s="14">
        <f t="shared" si="13"/>
        <v>6.765247783460258</v>
      </c>
      <c r="W60" s="14"/>
      <c r="X60" s="14"/>
      <c r="Y60" s="14">
        <f>VLOOKUP(A:A,[1]TDSheet!$A:$Y,25,0)</f>
        <v>11.152200000000001</v>
      </c>
      <c r="Z60" s="14">
        <f>VLOOKUP(A:A,[1]TDSheet!$A:$Z,26,0)</f>
        <v>16.7196</v>
      </c>
      <c r="AA60" s="14">
        <f>VLOOKUP(A:A,[1]TDSheet!$A:$AA,27,0)</f>
        <v>13.5076</v>
      </c>
      <c r="AB60" s="14">
        <f>VLOOKUP(A:A,[3]TDSheet!$A:$D,4,0)</f>
        <v>11.875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4"/>
        <v>0</v>
      </c>
      <c r="AF60" s="14">
        <f t="shared" si="15"/>
        <v>0</v>
      </c>
      <c r="AG60" s="14">
        <f t="shared" si="16"/>
        <v>10</v>
      </c>
      <c r="AH60" s="14"/>
      <c r="AI60" s="14"/>
    </row>
    <row r="61" spans="1:35" s="1" customFormat="1" ht="11.1" customHeight="1" outlineLevel="1" x14ac:dyDescent="0.2">
      <c r="A61" s="7" t="s">
        <v>64</v>
      </c>
      <c r="B61" s="7" t="s">
        <v>8</v>
      </c>
      <c r="C61" s="8">
        <v>-3</v>
      </c>
      <c r="D61" s="8">
        <v>509</v>
      </c>
      <c r="E61" s="8">
        <v>219</v>
      </c>
      <c r="F61" s="8">
        <v>234</v>
      </c>
      <c r="G61" s="1">
        <f>VLOOKUP(A:A,[1]TDSheet!$A:$G,7,0)</f>
        <v>0.41</v>
      </c>
      <c r="H61" s="1" t="e">
        <f>VLOOKUP(A:A,[1]TDSheet!$A:$H,8,0)</f>
        <v>#N/A</v>
      </c>
      <c r="I61" s="14">
        <f>VLOOKUP(A:A,[2]TDSheet!$A:$F,6,0)</f>
        <v>220</v>
      </c>
      <c r="J61" s="14">
        <f t="shared" si="10"/>
        <v>-1</v>
      </c>
      <c r="K61" s="14">
        <f>VLOOKUP(A:A,[1]TDSheet!$A:$K,11,0)</f>
        <v>30</v>
      </c>
      <c r="L61" s="14">
        <f>VLOOKUP(A:A,[1]TDSheet!$A:$L,12,0)</f>
        <v>0</v>
      </c>
      <c r="M61" s="14">
        <f>VLOOKUP(A:A,[1]TDSheet!$A:$R,18,0)</f>
        <v>0</v>
      </c>
      <c r="N61" s="14">
        <f>VLOOKUP(A:A,[1]TDSheet!$A:$T,20,0)</f>
        <v>0</v>
      </c>
      <c r="O61" s="14"/>
      <c r="P61" s="14"/>
      <c r="Q61" s="16">
        <v>30</v>
      </c>
      <c r="R61" s="16">
        <v>30</v>
      </c>
      <c r="S61" s="14">
        <f t="shared" si="11"/>
        <v>43.8</v>
      </c>
      <c r="T61" s="16">
        <v>30</v>
      </c>
      <c r="U61" s="17">
        <f t="shared" si="12"/>
        <v>8.082191780821919</v>
      </c>
      <c r="V61" s="14">
        <f t="shared" si="13"/>
        <v>5.3424657534246576</v>
      </c>
      <c r="W61" s="14"/>
      <c r="X61" s="14"/>
      <c r="Y61" s="14">
        <f>VLOOKUP(A:A,[1]TDSheet!$A:$Y,25,0)</f>
        <v>58</v>
      </c>
      <c r="Z61" s="14">
        <f>VLOOKUP(A:A,[1]TDSheet!$A:$Z,26,0)</f>
        <v>42.4</v>
      </c>
      <c r="AA61" s="14">
        <f>VLOOKUP(A:A,[1]TDSheet!$A:$AA,27,0)</f>
        <v>57.4</v>
      </c>
      <c r="AB61" s="14">
        <f>VLOOKUP(A:A,[3]TDSheet!$A:$D,4,0)</f>
        <v>38</v>
      </c>
      <c r="AC61" s="14" t="str">
        <f>VLOOKUP(A:A,[1]TDSheet!$A:$AC,29,0)</f>
        <v>костик</v>
      </c>
      <c r="AD61" s="14" t="e">
        <f>VLOOKUP(A:A,[1]TDSheet!$A:$AD,30,0)</f>
        <v>#N/A</v>
      </c>
      <c r="AE61" s="14">
        <f t="shared" si="14"/>
        <v>12.299999999999999</v>
      </c>
      <c r="AF61" s="14">
        <f t="shared" si="15"/>
        <v>12.299999999999999</v>
      </c>
      <c r="AG61" s="14">
        <f t="shared" si="16"/>
        <v>12.299999999999999</v>
      </c>
      <c r="AH61" s="14"/>
      <c r="AI61" s="14"/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136</v>
      </c>
      <c r="D62" s="8">
        <v>136</v>
      </c>
      <c r="E62" s="8">
        <v>206</v>
      </c>
      <c r="F62" s="8">
        <v>61</v>
      </c>
      <c r="G62" s="1">
        <f>VLOOKUP(A:A,[1]TDSheet!$A:$G,7,0)</f>
        <v>0.41</v>
      </c>
      <c r="H62" s="1" t="e">
        <f>VLOOKUP(A:A,[1]TDSheet!$A:$H,8,0)</f>
        <v>#N/A</v>
      </c>
      <c r="I62" s="14">
        <f>VLOOKUP(A:A,[2]TDSheet!$A:$F,6,0)</f>
        <v>211</v>
      </c>
      <c r="J62" s="14">
        <f t="shared" si="10"/>
        <v>-5</v>
      </c>
      <c r="K62" s="14">
        <f>VLOOKUP(A:A,[1]TDSheet!$A:$K,11,0)</f>
        <v>30</v>
      </c>
      <c r="L62" s="14">
        <f>VLOOKUP(A:A,[1]TDSheet!$A:$L,12,0)</f>
        <v>30</v>
      </c>
      <c r="M62" s="14">
        <f>VLOOKUP(A:A,[1]TDSheet!$A:$R,18,0)</f>
        <v>0</v>
      </c>
      <c r="N62" s="14">
        <f>VLOOKUP(A:A,[1]TDSheet!$A:$T,20,0)</f>
        <v>120</v>
      </c>
      <c r="O62" s="14"/>
      <c r="P62" s="14"/>
      <c r="Q62" s="16">
        <v>30</v>
      </c>
      <c r="R62" s="16">
        <v>30</v>
      </c>
      <c r="S62" s="14">
        <f t="shared" si="11"/>
        <v>41.2</v>
      </c>
      <c r="T62" s="16">
        <v>30</v>
      </c>
      <c r="U62" s="17">
        <f t="shared" si="12"/>
        <v>8.0339805825242721</v>
      </c>
      <c r="V62" s="14">
        <f t="shared" si="13"/>
        <v>1.4805825242718447</v>
      </c>
      <c r="W62" s="14"/>
      <c r="X62" s="14"/>
      <c r="Y62" s="14">
        <f>VLOOKUP(A:A,[1]TDSheet!$A:$Y,25,0)</f>
        <v>57.6</v>
      </c>
      <c r="Z62" s="14">
        <f>VLOOKUP(A:A,[1]TDSheet!$A:$Z,26,0)</f>
        <v>31.2</v>
      </c>
      <c r="AA62" s="14">
        <f>VLOOKUP(A:A,[1]TDSheet!$A:$AA,27,0)</f>
        <v>35</v>
      </c>
      <c r="AB62" s="14">
        <f>VLOOKUP(A:A,[3]TDSheet!$A:$D,4,0)</f>
        <v>16</v>
      </c>
      <c r="AC62" s="14" t="str">
        <f>VLOOKUP(A:A,[1]TDSheet!$A:$AC,29,0)</f>
        <v>костик</v>
      </c>
      <c r="AD62" s="14" t="e">
        <f>VLOOKUP(A:A,[1]TDSheet!$A:$AD,30,0)</f>
        <v>#N/A</v>
      </c>
      <c r="AE62" s="14">
        <f t="shared" si="14"/>
        <v>12.299999999999999</v>
      </c>
      <c r="AF62" s="14">
        <f t="shared" si="15"/>
        <v>12.299999999999999</v>
      </c>
      <c r="AG62" s="14">
        <f t="shared" si="16"/>
        <v>12.299999999999999</v>
      </c>
      <c r="AH62" s="14"/>
      <c r="AI62" s="14"/>
    </row>
    <row r="63" spans="1:35" s="1" customFormat="1" ht="11.1" customHeight="1" outlineLevel="1" x14ac:dyDescent="0.2">
      <c r="A63" s="7" t="s">
        <v>66</v>
      </c>
      <c r="B63" s="7" t="s">
        <v>8</v>
      </c>
      <c r="C63" s="8">
        <v>55</v>
      </c>
      <c r="D63" s="8">
        <v>1189</v>
      </c>
      <c r="E63" s="8">
        <v>770</v>
      </c>
      <c r="F63" s="8">
        <v>470</v>
      </c>
      <c r="G63" s="1">
        <f>VLOOKUP(A:A,[1]TDSheet!$A:$G,7,0)</f>
        <v>0.28000000000000003</v>
      </c>
      <c r="H63" s="1" t="e">
        <f>VLOOKUP(A:A,[1]TDSheet!$A:$H,8,0)</f>
        <v>#N/A</v>
      </c>
      <c r="I63" s="14">
        <f>VLOOKUP(A:A,[2]TDSheet!$A:$F,6,0)</f>
        <v>787</v>
      </c>
      <c r="J63" s="14">
        <f t="shared" si="10"/>
        <v>-17</v>
      </c>
      <c r="K63" s="14">
        <f>VLOOKUP(A:A,[1]TDSheet!$A:$K,11,0)</f>
        <v>120</v>
      </c>
      <c r="L63" s="14">
        <f>VLOOKUP(A:A,[1]TDSheet!$A:$L,12,0)</f>
        <v>0</v>
      </c>
      <c r="M63" s="14">
        <f>VLOOKUP(A:A,[1]TDSheet!$A:$R,18,0)</f>
        <v>0</v>
      </c>
      <c r="N63" s="14">
        <f>VLOOKUP(A:A,[1]TDSheet!$A:$T,20,0)</f>
        <v>280</v>
      </c>
      <c r="O63" s="14"/>
      <c r="P63" s="14"/>
      <c r="Q63" s="16">
        <v>120</v>
      </c>
      <c r="R63" s="16">
        <v>160</v>
      </c>
      <c r="S63" s="14">
        <f t="shared" si="11"/>
        <v>154</v>
      </c>
      <c r="T63" s="16">
        <v>120</v>
      </c>
      <c r="U63" s="17">
        <f t="shared" si="12"/>
        <v>8.2467532467532472</v>
      </c>
      <c r="V63" s="14">
        <f t="shared" si="13"/>
        <v>3.051948051948052</v>
      </c>
      <c r="W63" s="14"/>
      <c r="X63" s="14"/>
      <c r="Y63" s="14">
        <f>VLOOKUP(A:A,[1]TDSheet!$A:$Y,25,0)</f>
        <v>133.19999999999999</v>
      </c>
      <c r="Z63" s="14">
        <f>VLOOKUP(A:A,[1]TDSheet!$A:$Z,26,0)</f>
        <v>146.19999999999999</v>
      </c>
      <c r="AA63" s="14">
        <f>VLOOKUP(A:A,[1]TDSheet!$A:$AA,27,0)</f>
        <v>162</v>
      </c>
      <c r="AB63" s="14">
        <f>VLOOKUP(A:A,[3]TDSheet!$A:$D,4,0)</f>
        <v>171</v>
      </c>
      <c r="AC63" s="14" t="str">
        <f>VLOOKUP(A:A,[1]TDSheet!$A:$AC,29,0)</f>
        <v>м10з</v>
      </c>
      <c r="AD63" s="14" t="e">
        <f>VLOOKUP(A:A,[1]TDSheet!$A:$AD,30,0)</f>
        <v>#N/A</v>
      </c>
      <c r="AE63" s="14">
        <f t="shared" si="14"/>
        <v>33.6</v>
      </c>
      <c r="AF63" s="14">
        <f t="shared" si="15"/>
        <v>44.800000000000004</v>
      </c>
      <c r="AG63" s="14">
        <f t="shared" si="16"/>
        <v>33.6</v>
      </c>
      <c r="AH63" s="14"/>
      <c r="AI63" s="14"/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232</v>
      </c>
      <c r="D64" s="8">
        <v>3083</v>
      </c>
      <c r="E64" s="8">
        <v>1974</v>
      </c>
      <c r="F64" s="8">
        <v>1319</v>
      </c>
      <c r="G64" s="1">
        <f>VLOOKUP(A:A,[1]TDSheet!$A:$G,7,0)</f>
        <v>0.4</v>
      </c>
      <c r="H64" s="1" t="e">
        <f>VLOOKUP(A:A,[1]TDSheet!$A:$H,8,0)</f>
        <v>#N/A</v>
      </c>
      <c r="I64" s="14">
        <f>VLOOKUP(A:A,[2]TDSheet!$A:$F,6,0)</f>
        <v>1994</v>
      </c>
      <c r="J64" s="14">
        <f t="shared" si="10"/>
        <v>-20</v>
      </c>
      <c r="K64" s="14">
        <f>VLOOKUP(A:A,[1]TDSheet!$A:$K,11,0)</f>
        <v>400</v>
      </c>
      <c r="L64" s="14">
        <f>VLOOKUP(A:A,[1]TDSheet!$A:$L,12,0)</f>
        <v>0</v>
      </c>
      <c r="M64" s="14">
        <f>VLOOKUP(A:A,[1]TDSheet!$A:$R,18,0)</f>
        <v>0</v>
      </c>
      <c r="N64" s="14">
        <f>VLOOKUP(A:A,[1]TDSheet!$A:$T,20,0)</f>
        <v>720</v>
      </c>
      <c r="O64" s="14"/>
      <c r="P64" s="14"/>
      <c r="Q64" s="16">
        <v>120</v>
      </c>
      <c r="R64" s="16">
        <v>400</v>
      </c>
      <c r="S64" s="14">
        <f t="shared" si="11"/>
        <v>394.8</v>
      </c>
      <c r="T64" s="16">
        <v>320</v>
      </c>
      <c r="U64" s="17">
        <f t="shared" si="12"/>
        <v>8.3054711246200608</v>
      </c>
      <c r="V64" s="14">
        <f t="shared" si="13"/>
        <v>3.3409321175278621</v>
      </c>
      <c r="W64" s="14"/>
      <c r="X64" s="14"/>
      <c r="Y64" s="14">
        <f>VLOOKUP(A:A,[1]TDSheet!$A:$Y,25,0)</f>
        <v>387.8</v>
      </c>
      <c r="Z64" s="14">
        <f>VLOOKUP(A:A,[1]TDSheet!$A:$Z,26,0)</f>
        <v>391.6</v>
      </c>
      <c r="AA64" s="14">
        <f>VLOOKUP(A:A,[1]TDSheet!$A:$AA,27,0)</f>
        <v>437</v>
      </c>
      <c r="AB64" s="14">
        <f>VLOOKUP(A:A,[3]TDSheet!$A:$D,4,0)</f>
        <v>428</v>
      </c>
      <c r="AC64" s="14" t="str">
        <f>VLOOKUP(A:A,[1]TDSheet!$A:$AC,29,0)</f>
        <v>м122з</v>
      </c>
      <c r="AD64" s="14" t="e">
        <f>VLOOKUP(A:A,[1]TDSheet!$A:$AD,30,0)</f>
        <v>#N/A</v>
      </c>
      <c r="AE64" s="14">
        <f t="shared" si="14"/>
        <v>48</v>
      </c>
      <c r="AF64" s="14">
        <f t="shared" si="15"/>
        <v>160</v>
      </c>
      <c r="AG64" s="14">
        <f t="shared" si="16"/>
        <v>128</v>
      </c>
      <c r="AH64" s="14"/>
      <c r="AI64" s="14"/>
    </row>
    <row r="65" spans="1:35" s="1" customFormat="1" ht="11.1" customHeight="1" outlineLevel="1" x14ac:dyDescent="0.2">
      <c r="A65" s="7" t="s">
        <v>68</v>
      </c>
      <c r="B65" s="7" t="s">
        <v>8</v>
      </c>
      <c r="C65" s="8">
        <v>-20</v>
      </c>
      <c r="D65" s="8">
        <v>1004</v>
      </c>
      <c r="E65" s="8">
        <v>691</v>
      </c>
      <c r="F65" s="8">
        <v>279</v>
      </c>
      <c r="G65" s="1">
        <f>VLOOKUP(A:A,[1]TDSheet!$A:$G,7,0)</f>
        <v>0.33</v>
      </c>
      <c r="H65" s="1" t="e">
        <f>VLOOKUP(A:A,[1]TDSheet!$A:$H,8,0)</f>
        <v>#N/A</v>
      </c>
      <c r="I65" s="14">
        <f>VLOOKUP(A:A,[2]TDSheet!$A:$F,6,0)</f>
        <v>713</v>
      </c>
      <c r="J65" s="14">
        <f t="shared" si="10"/>
        <v>-22</v>
      </c>
      <c r="K65" s="14">
        <f>VLOOKUP(A:A,[1]TDSheet!$A:$K,11,0)</f>
        <v>80</v>
      </c>
      <c r="L65" s="14">
        <f>VLOOKUP(A:A,[1]TDSheet!$A:$L,12,0)</f>
        <v>0</v>
      </c>
      <c r="M65" s="14">
        <f>VLOOKUP(A:A,[1]TDSheet!$A:$R,18,0)</f>
        <v>0</v>
      </c>
      <c r="N65" s="14">
        <f>VLOOKUP(A:A,[1]TDSheet!$A:$T,20,0)</f>
        <v>280</v>
      </c>
      <c r="O65" s="14"/>
      <c r="P65" s="14"/>
      <c r="Q65" s="16">
        <v>240</v>
      </c>
      <c r="R65" s="16">
        <v>160</v>
      </c>
      <c r="S65" s="14">
        <f t="shared" si="11"/>
        <v>138.19999999999999</v>
      </c>
      <c r="T65" s="16">
        <v>120</v>
      </c>
      <c r="U65" s="17">
        <f t="shared" si="12"/>
        <v>8.3863965267727938</v>
      </c>
      <c r="V65" s="14">
        <f t="shared" si="13"/>
        <v>2.0188133140376268</v>
      </c>
      <c r="W65" s="14"/>
      <c r="X65" s="14"/>
      <c r="Y65" s="14">
        <f>VLOOKUP(A:A,[1]TDSheet!$A:$Y,25,0)</f>
        <v>104</v>
      </c>
      <c r="Z65" s="14">
        <f>VLOOKUP(A:A,[1]TDSheet!$A:$Z,26,0)</f>
        <v>94</v>
      </c>
      <c r="AA65" s="14">
        <f>VLOOKUP(A:A,[1]TDSheet!$A:$AA,27,0)</f>
        <v>126</v>
      </c>
      <c r="AB65" s="14">
        <f>VLOOKUP(A:A,[3]TDSheet!$A:$D,4,0)</f>
        <v>157</v>
      </c>
      <c r="AC65" s="14" t="str">
        <f>VLOOKUP(A:A,[1]TDSheet!$A:$AC,29,0)</f>
        <v>костик</v>
      </c>
      <c r="AD65" s="14" t="e">
        <f>VLOOKUP(A:A,[1]TDSheet!$A:$AD,30,0)</f>
        <v>#N/A</v>
      </c>
      <c r="AE65" s="14">
        <f t="shared" si="14"/>
        <v>79.2</v>
      </c>
      <c r="AF65" s="14">
        <f t="shared" si="15"/>
        <v>52.800000000000004</v>
      </c>
      <c r="AG65" s="14">
        <f t="shared" si="16"/>
        <v>39.6</v>
      </c>
      <c r="AH65" s="14"/>
      <c r="AI65" s="14"/>
    </row>
    <row r="66" spans="1:35" s="1" customFormat="1" ht="11.1" customHeight="1" outlineLevel="1" x14ac:dyDescent="0.2">
      <c r="A66" s="7" t="s">
        <v>69</v>
      </c>
      <c r="B66" s="7" t="s">
        <v>9</v>
      </c>
      <c r="C66" s="8">
        <v>7.7030000000000003</v>
      </c>
      <c r="D66" s="8"/>
      <c r="E66" s="8">
        <v>3.99</v>
      </c>
      <c r="F66" s="8">
        <v>3.7130000000000001</v>
      </c>
      <c r="G66" s="1">
        <v>0</v>
      </c>
      <c r="H66" s="1" t="e">
        <f>VLOOKUP(A:A,[1]TDSheet!$A:$H,8,0)</f>
        <v>#N/A</v>
      </c>
      <c r="I66" s="14">
        <f>VLOOKUP(A:A,[2]TDSheet!$A:$F,6,0)</f>
        <v>4.26</v>
      </c>
      <c r="J66" s="14">
        <f t="shared" si="10"/>
        <v>-0.26999999999999957</v>
      </c>
      <c r="K66" s="14">
        <f>VLOOKUP(A:A,[1]TDSheet!$A:$K,11,0)</f>
        <v>0</v>
      </c>
      <c r="L66" s="14">
        <f>VLOOKUP(A:A,[1]TDSheet!$A:$L,12,0)</f>
        <v>0</v>
      </c>
      <c r="M66" s="14">
        <f>VLOOKUP(A:A,[1]TDSheet!$A:$R,18,0)</f>
        <v>0</v>
      </c>
      <c r="N66" s="14">
        <f>VLOOKUP(A:A,[1]TDSheet!$A:$T,20,0)</f>
        <v>0</v>
      </c>
      <c r="O66" s="14"/>
      <c r="P66" s="14"/>
      <c r="Q66" s="16"/>
      <c r="R66" s="16"/>
      <c r="S66" s="14">
        <f t="shared" si="11"/>
        <v>0.79800000000000004</v>
      </c>
      <c r="T66" s="16"/>
      <c r="U66" s="17">
        <f t="shared" si="12"/>
        <v>4.6528822055137846</v>
      </c>
      <c r="V66" s="14">
        <f t="shared" si="13"/>
        <v>4.6528822055137846</v>
      </c>
      <c r="W66" s="14"/>
      <c r="X66" s="14"/>
      <c r="Y66" s="14">
        <f>VLOOKUP(A:A,[1]TDSheet!$A:$Y,25,0)</f>
        <v>3.6920000000000002</v>
      </c>
      <c r="Z66" s="14">
        <f>VLOOKUP(A:A,[1]TDSheet!$A:$Z,26,0)</f>
        <v>1.0596000000000001</v>
      </c>
      <c r="AA66" s="14">
        <f>VLOOKUP(A:A,[1]TDSheet!$A:$AA,27,0)</f>
        <v>0.86359999999999992</v>
      </c>
      <c r="AB66" s="14">
        <f>VLOOKUP(A:A,[3]TDSheet!$A:$D,4,0)</f>
        <v>0.66900000000000004</v>
      </c>
      <c r="AC66" s="21" t="s">
        <v>121</v>
      </c>
      <c r="AD66" s="14" t="e">
        <f>VLOOKUP(A:A,[1]TDSheet!$A:$AD,30,0)</f>
        <v>#N/A</v>
      </c>
      <c r="AE66" s="14">
        <f t="shared" si="14"/>
        <v>0</v>
      </c>
      <c r="AF66" s="14">
        <f t="shared" si="15"/>
        <v>0</v>
      </c>
      <c r="AG66" s="14">
        <f t="shared" si="16"/>
        <v>0</v>
      </c>
      <c r="AH66" s="14"/>
      <c r="AI66" s="14"/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36</v>
      </c>
      <c r="D67" s="8">
        <v>568</v>
      </c>
      <c r="E67" s="8">
        <v>360</v>
      </c>
      <c r="F67" s="8">
        <v>262</v>
      </c>
      <c r="G67" s="1">
        <f>VLOOKUP(A:A,[1]TDSheet!$A:$G,7,0)</f>
        <v>0.33</v>
      </c>
      <c r="H67" s="1" t="e">
        <f>VLOOKUP(A:A,[1]TDSheet!$A:$H,8,0)</f>
        <v>#N/A</v>
      </c>
      <c r="I67" s="14">
        <f>VLOOKUP(A:A,[2]TDSheet!$A:$F,6,0)</f>
        <v>372</v>
      </c>
      <c r="J67" s="14">
        <f t="shared" si="10"/>
        <v>-12</v>
      </c>
      <c r="K67" s="14">
        <f>VLOOKUP(A:A,[1]TDSheet!$A:$K,11,0)</f>
        <v>80</v>
      </c>
      <c r="L67" s="14">
        <f>VLOOKUP(A:A,[1]TDSheet!$A:$L,12,0)</f>
        <v>0</v>
      </c>
      <c r="M67" s="14">
        <f>VLOOKUP(A:A,[1]TDSheet!$A:$R,18,0)</f>
        <v>0</v>
      </c>
      <c r="N67" s="14">
        <f>VLOOKUP(A:A,[1]TDSheet!$A:$T,20,0)</f>
        <v>120</v>
      </c>
      <c r="O67" s="14"/>
      <c r="P67" s="14"/>
      <c r="Q67" s="16"/>
      <c r="R67" s="16">
        <v>80</v>
      </c>
      <c r="S67" s="14">
        <f t="shared" si="11"/>
        <v>72</v>
      </c>
      <c r="T67" s="16">
        <v>80</v>
      </c>
      <c r="U67" s="17">
        <f t="shared" si="12"/>
        <v>8.6388888888888893</v>
      </c>
      <c r="V67" s="14">
        <f t="shared" si="13"/>
        <v>3.6388888888888888</v>
      </c>
      <c r="W67" s="14"/>
      <c r="X67" s="14"/>
      <c r="Y67" s="14">
        <f>VLOOKUP(A:A,[1]TDSheet!$A:$Y,25,0)</f>
        <v>65.400000000000006</v>
      </c>
      <c r="Z67" s="14">
        <f>VLOOKUP(A:A,[1]TDSheet!$A:$Z,26,0)</f>
        <v>60.6</v>
      </c>
      <c r="AA67" s="14">
        <f>VLOOKUP(A:A,[1]TDSheet!$A:$AA,27,0)</f>
        <v>78.400000000000006</v>
      </c>
      <c r="AB67" s="14">
        <f>VLOOKUP(A:A,[3]TDSheet!$A:$D,4,0)</f>
        <v>68</v>
      </c>
      <c r="AC67" s="14" t="str">
        <f>VLOOKUP(A:A,[1]TDSheet!$A:$AC,29,0)</f>
        <v>костик</v>
      </c>
      <c r="AD67" s="14" t="e">
        <f>VLOOKUP(A:A,[1]TDSheet!$A:$AD,30,0)</f>
        <v>#N/A</v>
      </c>
      <c r="AE67" s="14">
        <f t="shared" si="14"/>
        <v>0</v>
      </c>
      <c r="AF67" s="14">
        <f t="shared" si="15"/>
        <v>26.400000000000002</v>
      </c>
      <c r="AG67" s="14">
        <f t="shared" si="16"/>
        <v>26.400000000000002</v>
      </c>
      <c r="AH67" s="14"/>
      <c r="AI67" s="14"/>
    </row>
    <row r="68" spans="1:35" s="1" customFormat="1" ht="11.1" customHeight="1" outlineLevel="1" x14ac:dyDescent="0.2">
      <c r="A68" s="7" t="s">
        <v>71</v>
      </c>
      <c r="B68" s="7" t="s">
        <v>9</v>
      </c>
      <c r="C68" s="8">
        <v>15.943</v>
      </c>
      <c r="D68" s="8"/>
      <c r="E68" s="8">
        <v>3.335</v>
      </c>
      <c r="F68" s="8">
        <v>12.608000000000001</v>
      </c>
      <c r="G68" s="1">
        <v>0</v>
      </c>
      <c r="H68" s="1" t="e">
        <f>VLOOKUP(A:A,[1]TDSheet!$A:$H,8,0)</f>
        <v>#N/A</v>
      </c>
      <c r="I68" s="14">
        <f>VLOOKUP(A:A,[2]TDSheet!$A:$F,6,0)</f>
        <v>3.3</v>
      </c>
      <c r="J68" s="14">
        <f t="shared" si="10"/>
        <v>3.5000000000000142E-2</v>
      </c>
      <c r="K68" s="14">
        <f>VLOOKUP(A:A,[1]TDSheet!$A:$K,11,0)</f>
        <v>0</v>
      </c>
      <c r="L68" s="14">
        <f>VLOOKUP(A:A,[1]TDSheet!$A:$L,12,0)</f>
        <v>0</v>
      </c>
      <c r="M68" s="14">
        <f>VLOOKUP(A:A,[1]TDSheet!$A:$R,18,0)</f>
        <v>0</v>
      </c>
      <c r="N68" s="14">
        <f>VLOOKUP(A:A,[1]TDSheet!$A:$T,20,0)</f>
        <v>0</v>
      </c>
      <c r="O68" s="14"/>
      <c r="P68" s="14"/>
      <c r="Q68" s="16"/>
      <c r="R68" s="16"/>
      <c r="S68" s="14">
        <f t="shared" si="11"/>
        <v>0.66700000000000004</v>
      </c>
      <c r="T68" s="16"/>
      <c r="U68" s="17">
        <f t="shared" si="12"/>
        <v>18.902548725637182</v>
      </c>
      <c r="V68" s="14">
        <f t="shared" si="13"/>
        <v>18.902548725637182</v>
      </c>
      <c r="W68" s="14"/>
      <c r="X68" s="14"/>
      <c r="Y68" s="14">
        <f>VLOOKUP(A:A,[1]TDSheet!$A:$Y,25,0)</f>
        <v>3.9701999999999997</v>
      </c>
      <c r="Z68" s="14">
        <f>VLOOKUP(A:A,[1]TDSheet!$A:$Z,26,0)</f>
        <v>1.8698000000000001</v>
      </c>
      <c r="AA68" s="14">
        <f>VLOOKUP(A:A,[1]TDSheet!$A:$AA,27,0)</f>
        <v>0.8076000000000001</v>
      </c>
      <c r="AB68" s="14">
        <v>0</v>
      </c>
      <c r="AC68" s="21" t="s">
        <v>121</v>
      </c>
      <c r="AD68" s="14" t="e">
        <f>VLOOKUP(A:A,[1]TDSheet!$A:$AD,30,0)</f>
        <v>#N/A</v>
      </c>
      <c r="AE68" s="14">
        <f t="shared" si="14"/>
        <v>0</v>
      </c>
      <c r="AF68" s="14">
        <f t="shared" si="15"/>
        <v>0</v>
      </c>
      <c r="AG68" s="14">
        <f t="shared" si="16"/>
        <v>0</v>
      </c>
      <c r="AH68" s="14"/>
      <c r="AI68" s="14"/>
    </row>
    <row r="69" spans="1:35" s="1" customFormat="1" ht="11.1" customHeight="1" outlineLevel="1" x14ac:dyDescent="0.2">
      <c r="A69" s="7" t="s">
        <v>88</v>
      </c>
      <c r="B69" s="7" t="s">
        <v>9</v>
      </c>
      <c r="C69" s="8">
        <v>6.9450000000000003</v>
      </c>
      <c r="D69" s="8"/>
      <c r="E69" s="8">
        <v>1.3280000000000001</v>
      </c>
      <c r="F69" s="8">
        <v>5.617</v>
      </c>
      <c r="G69" s="1">
        <f>VLOOKUP(A:A,[1]TDSheet!$A:$G,7,0)</f>
        <v>0</v>
      </c>
      <c r="H69" s="1" t="e">
        <f>VLOOKUP(A:A,[1]TDSheet!$A:$H,8,0)</f>
        <v>#N/A</v>
      </c>
      <c r="I69" s="14">
        <f>VLOOKUP(A:A,[2]TDSheet!$A:$F,6,0)</f>
        <v>1</v>
      </c>
      <c r="J69" s="14">
        <f t="shared" si="10"/>
        <v>0.32800000000000007</v>
      </c>
      <c r="K69" s="14">
        <f>VLOOKUP(A:A,[1]TDSheet!$A:$K,11,0)</f>
        <v>0</v>
      </c>
      <c r="L69" s="14">
        <f>VLOOKUP(A:A,[1]TDSheet!$A:$L,12,0)</f>
        <v>0</v>
      </c>
      <c r="M69" s="14">
        <f>VLOOKUP(A:A,[1]TDSheet!$A:$R,18,0)</f>
        <v>0</v>
      </c>
      <c r="N69" s="14">
        <f>VLOOKUP(A:A,[1]TDSheet!$A:$T,20,0)</f>
        <v>0</v>
      </c>
      <c r="O69" s="14"/>
      <c r="P69" s="14"/>
      <c r="Q69" s="16"/>
      <c r="R69" s="16"/>
      <c r="S69" s="14">
        <f t="shared" si="11"/>
        <v>0.2656</v>
      </c>
      <c r="T69" s="16"/>
      <c r="U69" s="17">
        <f t="shared" si="12"/>
        <v>21.148343373493976</v>
      </c>
      <c r="V69" s="14">
        <f t="shared" si="13"/>
        <v>21.148343373493976</v>
      </c>
      <c r="W69" s="14"/>
      <c r="X69" s="14"/>
      <c r="Y69" s="14">
        <f>VLOOKUP(A:A,[1]TDSheet!$A:$Y,25,0)</f>
        <v>1.4470000000000001</v>
      </c>
      <c r="Z69" s="14">
        <f>VLOOKUP(A:A,[1]TDSheet!$A:$Z,26,0)</f>
        <v>0.38839999999999997</v>
      </c>
      <c r="AA69" s="14">
        <f>VLOOKUP(A:A,[1]TDSheet!$A:$AA,27,0)</f>
        <v>0.73060000000000003</v>
      </c>
      <c r="AB69" s="14">
        <v>0</v>
      </c>
      <c r="AC69" s="21" t="str">
        <f>VLOOKUP(A:A,[1]TDSheet!$A:$AC,29,0)</f>
        <v>вывод</v>
      </c>
      <c r="AD69" s="14" t="e">
        <f>VLOOKUP(A:A,[1]TDSheet!$A:$AD,30,0)</f>
        <v>#N/A</v>
      </c>
      <c r="AE69" s="14">
        <f t="shared" si="14"/>
        <v>0</v>
      </c>
      <c r="AF69" s="14">
        <f t="shared" si="15"/>
        <v>0</v>
      </c>
      <c r="AG69" s="14">
        <f t="shared" si="16"/>
        <v>0</v>
      </c>
      <c r="AH69" s="14"/>
      <c r="AI69" s="14"/>
    </row>
    <row r="70" spans="1:35" s="1" customFormat="1" ht="11.1" customHeight="1" outlineLevel="1" x14ac:dyDescent="0.2">
      <c r="A70" s="7" t="s">
        <v>72</v>
      </c>
      <c r="B70" s="7" t="s">
        <v>8</v>
      </c>
      <c r="C70" s="8">
        <v>6</v>
      </c>
      <c r="D70" s="8">
        <v>1</v>
      </c>
      <c r="E70" s="8">
        <v>1</v>
      </c>
      <c r="F70" s="8">
        <v>6</v>
      </c>
      <c r="G70" s="1">
        <f>VLOOKUP(A:A,[1]TDSheet!$A:$G,7,0)</f>
        <v>0.33</v>
      </c>
      <c r="H70" s="1" t="e">
        <f>VLOOKUP(A:A,[1]TDSheet!$A:$H,8,0)</f>
        <v>#N/A</v>
      </c>
      <c r="I70" s="14">
        <f>VLOOKUP(A:A,[2]TDSheet!$A:$F,6,0)</f>
        <v>25</v>
      </c>
      <c r="J70" s="14">
        <f t="shared" si="10"/>
        <v>-24</v>
      </c>
      <c r="K70" s="14">
        <f>VLOOKUP(A:A,[1]TDSheet!$A:$K,11,0)</f>
        <v>0</v>
      </c>
      <c r="L70" s="14">
        <f>VLOOKUP(A:A,[1]TDSheet!$A:$L,12,0)</f>
        <v>0</v>
      </c>
      <c r="M70" s="14">
        <f>VLOOKUP(A:A,[1]TDSheet!$A:$R,18,0)</f>
        <v>40</v>
      </c>
      <c r="N70" s="14">
        <f>VLOOKUP(A:A,[1]TDSheet!$A:$T,20,0)</f>
        <v>0</v>
      </c>
      <c r="O70" s="14"/>
      <c r="P70" s="14"/>
      <c r="Q70" s="16"/>
      <c r="R70" s="16"/>
      <c r="S70" s="14">
        <f t="shared" si="11"/>
        <v>0.2</v>
      </c>
      <c r="T70" s="16"/>
      <c r="U70" s="17">
        <f t="shared" si="12"/>
        <v>230</v>
      </c>
      <c r="V70" s="14">
        <f t="shared" si="13"/>
        <v>30</v>
      </c>
      <c r="W70" s="14"/>
      <c r="X70" s="14"/>
      <c r="Y70" s="14">
        <f>VLOOKUP(A:A,[1]TDSheet!$A:$Y,25,0)</f>
        <v>6.8</v>
      </c>
      <c r="Z70" s="14">
        <f>VLOOKUP(A:A,[1]TDSheet!$A:$Z,26,0)</f>
        <v>6.2</v>
      </c>
      <c r="AA70" s="14">
        <f>VLOOKUP(A:A,[1]TDSheet!$A:$AA,27,0)</f>
        <v>3.6</v>
      </c>
      <c r="AB70" s="14">
        <v>0</v>
      </c>
      <c r="AC70" s="14" t="str">
        <f>VLOOKUP(A:A,[1]TDSheet!$A:$AC,29,0)</f>
        <v>костик</v>
      </c>
      <c r="AD70" s="14" t="e">
        <f>VLOOKUP(A:A,[1]TDSheet!$A:$AD,30,0)</f>
        <v>#N/A</v>
      </c>
      <c r="AE70" s="14">
        <f t="shared" si="14"/>
        <v>0</v>
      </c>
      <c r="AF70" s="14">
        <f t="shared" si="15"/>
        <v>0</v>
      </c>
      <c r="AG70" s="14">
        <f t="shared" si="16"/>
        <v>0</v>
      </c>
      <c r="AH70" s="14"/>
      <c r="AI70" s="14"/>
    </row>
    <row r="71" spans="1:35" s="1" customFormat="1" ht="11.1" customHeight="1" outlineLevel="1" x14ac:dyDescent="0.2">
      <c r="A71" s="7" t="s">
        <v>73</v>
      </c>
      <c r="B71" s="7" t="s">
        <v>8</v>
      </c>
      <c r="C71" s="8">
        <v>9</v>
      </c>
      <c r="D71" s="8">
        <v>1341</v>
      </c>
      <c r="E71" s="8">
        <v>1063</v>
      </c>
      <c r="F71" s="8">
        <v>263</v>
      </c>
      <c r="G71" s="1">
        <f>VLOOKUP(A:A,[1]TDSheet!$A:$G,7,0)</f>
        <v>0.33</v>
      </c>
      <c r="H71" s="1" t="e">
        <f>VLOOKUP(A:A,[1]TDSheet!$A:$H,8,0)</f>
        <v>#N/A</v>
      </c>
      <c r="I71" s="14">
        <f>VLOOKUP(A:A,[2]TDSheet!$A:$F,6,0)</f>
        <v>1112</v>
      </c>
      <c r="J71" s="14">
        <f t="shared" si="10"/>
        <v>-49</v>
      </c>
      <c r="K71" s="14">
        <f>VLOOKUP(A:A,[1]TDSheet!$A:$K,11,0)</f>
        <v>200</v>
      </c>
      <c r="L71" s="14">
        <f>VLOOKUP(A:A,[1]TDSheet!$A:$L,12,0)</f>
        <v>200</v>
      </c>
      <c r="M71" s="14">
        <f>VLOOKUP(A:A,[1]TDSheet!$A:$R,18,0)</f>
        <v>0</v>
      </c>
      <c r="N71" s="14">
        <f>VLOOKUP(A:A,[1]TDSheet!$A:$T,20,0)</f>
        <v>480</v>
      </c>
      <c r="O71" s="14"/>
      <c r="P71" s="14"/>
      <c r="Q71" s="16">
        <v>200</v>
      </c>
      <c r="R71" s="16">
        <v>240</v>
      </c>
      <c r="S71" s="14">
        <f t="shared" si="11"/>
        <v>212.6</v>
      </c>
      <c r="T71" s="16">
        <v>200</v>
      </c>
      <c r="U71" s="17">
        <f t="shared" si="12"/>
        <v>8.3866415804327374</v>
      </c>
      <c r="V71" s="14">
        <f t="shared" si="13"/>
        <v>1.2370649106302916</v>
      </c>
      <c r="W71" s="14"/>
      <c r="X71" s="14"/>
      <c r="Y71" s="14">
        <f>VLOOKUP(A:A,[1]TDSheet!$A:$Y,25,0)</f>
        <v>120.6</v>
      </c>
      <c r="Z71" s="14">
        <f>VLOOKUP(A:A,[1]TDSheet!$A:$Z,26,0)</f>
        <v>140.6</v>
      </c>
      <c r="AA71" s="14">
        <f>VLOOKUP(A:A,[1]TDSheet!$A:$AA,27,0)</f>
        <v>67.599999999999994</v>
      </c>
      <c r="AB71" s="14">
        <f>VLOOKUP(A:A,[3]TDSheet!$A:$D,4,0)</f>
        <v>211</v>
      </c>
      <c r="AC71" s="14" t="str">
        <f>VLOOKUP(A:A,[1]TDSheet!$A:$AC,29,0)</f>
        <v>костик</v>
      </c>
      <c r="AD71" s="14" t="e">
        <f>VLOOKUP(A:A,[1]TDSheet!$A:$AD,30,0)</f>
        <v>#N/A</v>
      </c>
      <c r="AE71" s="14">
        <f t="shared" si="14"/>
        <v>66</v>
      </c>
      <c r="AF71" s="14">
        <f t="shared" si="15"/>
        <v>79.2</v>
      </c>
      <c r="AG71" s="14">
        <f t="shared" si="16"/>
        <v>66</v>
      </c>
      <c r="AH71" s="14"/>
      <c r="AI71" s="14"/>
    </row>
    <row r="72" spans="1:35" s="1" customFormat="1" ht="11.1" customHeight="1" outlineLevel="1" x14ac:dyDescent="0.2">
      <c r="A72" s="7" t="s">
        <v>89</v>
      </c>
      <c r="B72" s="7" t="s">
        <v>9</v>
      </c>
      <c r="C72" s="8">
        <v>31.800999999999998</v>
      </c>
      <c r="D72" s="8">
        <v>31.681000000000001</v>
      </c>
      <c r="E72" s="8">
        <v>37.045000000000002</v>
      </c>
      <c r="F72" s="8">
        <v>26.437000000000001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36.4</v>
      </c>
      <c r="J72" s="14">
        <f t="shared" ref="J72:J89" si="17">E72-I72</f>
        <v>0.64500000000000313</v>
      </c>
      <c r="K72" s="14">
        <f>VLOOKUP(A:A,[1]TDSheet!$A:$K,11,0)</f>
        <v>0</v>
      </c>
      <c r="L72" s="14">
        <f>VLOOKUP(A:A,[1]TDSheet!$A:$L,12,0)</f>
        <v>0</v>
      </c>
      <c r="M72" s="14">
        <f>VLOOKUP(A:A,[1]TDSheet!$A:$R,18,0)</f>
        <v>0</v>
      </c>
      <c r="N72" s="14">
        <f>VLOOKUP(A:A,[1]TDSheet!$A:$T,20,0)</f>
        <v>20</v>
      </c>
      <c r="O72" s="14"/>
      <c r="P72" s="14"/>
      <c r="Q72" s="16">
        <v>10</v>
      </c>
      <c r="R72" s="16"/>
      <c r="S72" s="14">
        <f t="shared" ref="S72:S89" si="18">E72/5</f>
        <v>7.4090000000000007</v>
      </c>
      <c r="T72" s="16">
        <v>10</v>
      </c>
      <c r="U72" s="17">
        <f t="shared" ref="U72:U89" si="19">(F72+K72+L72+M72+N72+Q72+R72+T72)/S72</f>
        <v>8.9670670805776744</v>
      </c>
      <c r="V72" s="14">
        <f t="shared" ref="V72:V89" si="20">F72/S72</f>
        <v>3.5682278310163311</v>
      </c>
      <c r="W72" s="14"/>
      <c r="X72" s="14"/>
      <c r="Y72" s="14">
        <f>VLOOKUP(A:A,[1]TDSheet!$A:$Y,25,0)</f>
        <v>0</v>
      </c>
      <c r="Z72" s="14">
        <f>VLOOKUP(A:A,[1]TDSheet!$A:$Z,26,0)</f>
        <v>0</v>
      </c>
      <c r="AA72" s="14">
        <f>VLOOKUP(A:A,[1]TDSheet!$A:$AA,27,0)</f>
        <v>0</v>
      </c>
      <c r="AB72" s="14">
        <f>VLOOKUP(A:A,[3]TDSheet!$A:$D,4,0)</f>
        <v>5.2469999999999999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ref="AE72:AE89" si="21">Q72*G72</f>
        <v>10</v>
      </c>
      <c r="AF72" s="14">
        <f t="shared" ref="AF72:AF89" si="22">R72*G72</f>
        <v>0</v>
      </c>
      <c r="AG72" s="14">
        <f t="shared" ref="AG72:AG89" si="23">T72*G72</f>
        <v>10</v>
      </c>
      <c r="AH72" s="14"/>
      <c r="AI72" s="14"/>
    </row>
    <row r="73" spans="1:35" s="1" customFormat="1" ht="11.1" customHeight="1" outlineLevel="1" x14ac:dyDescent="0.2">
      <c r="A73" s="7" t="s">
        <v>74</v>
      </c>
      <c r="B73" s="7" t="s">
        <v>8</v>
      </c>
      <c r="C73" s="8">
        <v>33</v>
      </c>
      <c r="D73" s="8">
        <v>166</v>
      </c>
      <c r="E73" s="8">
        <v>107</v>
      </c>
      <c r="F73" s="8">
        <v>90</v>
      </c>
      <c r="G73" s="1">
        <f>VLOOKUP(A:A,[1]TDSheet!$A:$G,7,0)</f>
        <v>0.33</v>
      </c>
      <c r="H73" s="1" t="e">
        <f>VLOOKUP(A:A,[1]TDSheet!$A:$H,8,0)</f>
        <v>#N/A</v>
      </c>
      <c r="I73" s="14">
        <f>VLOOKUP(A:A,[2]TDSheet!$A:$F,6,0)</f>
        <v>125</v>
      </c>
      <c r="J73" s="14">
        <f t="shared" si="17"/>
        <v>-18</v>
      </c>
      <c r="K73" s="14">
        <f>VLOOKUP(A:A,[1]TDSheet!$A:$K,11,0)</f>
        <v>40</v>
      </c>
      <c r="L73" s="14">
        <f>VLOOKUP(A:A,[1]TDSheet!$A:$L,12,0)</f>
        <v>0</v>
      </c>
      <c r="M73" s="14">
        <f>VLOOKUP(A:A,[1]TDSheet!$A:$R,18,0)</f>
        <v>0</v>
      </c>
      <c r="N73" s="14">
        <f>VLOOKUP(A:A,[1]TDSheet!$A:$T,20,0)</f>
        <v>40</v>
      </c>
      <c r="O73" s="14"/>
      <c r="P73" s="14"/>
      <c r="Q73" s="16"/>
      <c r="R73" s="16"/>
      <c r="S73" s="14">
        <f t="shared" si="18"/>
        <v>21.4</v>
      </c>
      <c r="T73" s="16">
        <v>40</v>
      </c>
      <c r="U73" s="17">
        <f t="shared" si="19"/>
        <v>9.813084112149534</v>
      </c>
      <c r="V73" s="14">
        <f t="shared" si="20"/>
        <v>4.2056074766355147</v>
      </c>
      <c r="W73" s="14"/>
      <c r="X73" s="14"/>
      <c r="Y73" s="14">
        <f>VLOOKUP(A:A,[1]TDSheet!$A:$Y,25,0)</f>
        <v>17.8</v>
      </c>
      <c r="Z73" s="14">
        <f>VLOOKUP(A:A,[1]TDSheet!$A:$Z,26,0)</f>
        <v>15.8</v>
      </c>
      <c r="AA73" s="14">
        <f>VLOOKUP(A:A,[1]TDSheet!$A:$AA,27,0)</f>
        <v>23</v>
      </c>
      <c r="AB73" s="14">
        <f>VLOOKUP(A:A,[3]TDSheet!$A:$D,4,0)</f>
        <v>11</v>
      </c>
      <c r="AC73" s="14" t="str">
        <f>VLOOKUP(A:A,[1]TDSheet!$A:$AC,29,0)</f>
        <v>костик</v>
      </c>
      <c r="AD73" s="14" t="e">
        <f>VLOOKUP(A:A,[1]TDSheet!$A:$AD,30,0)</f>
        <v>#N/A</v>
      </c>
      <c r="AE73" s="14">
        <f t="shared" si="21"/>
        <v>0</v>
      </c>
      <c r="AF73" s="14">
        <f t="shared" si="22"/>
        <v>0</v>
      </c>
      <c r="AG73" s="14">
        <f t="shared" si="23"/>
        <v>13.200000000000001</v>
      </c>
      <c r="AH73" s="14"/>
      <c r="AI73" s="14"/>
    </row>
    <row r="74" spans="1:35" s="1" customFormat="1" ht="11.1" customHeight="1" outlineLevel="1" x14ac:dyDescent="0.2">
      <c r="A74" s="7" t="s">
        <v>75</v>
      </c>
      <c r="B74" s="7" t="s">
        <v>8</v>
      </c>
      <c r="C74" s="8">
        <v>120</v>
      </c>
      <c r="D74" s="8">
        <v>250</v>
      </c>
      <c r="E74" s="8">
        <v>320</v>
      </c>
      <c r="F74" s="8">
        <v>46</v>
      </c>
      <c r="G74" s="1">
        <f>VLOOKUP(A:A,[1]TDSheet!$A:$G,7,0)</f>
        <v>0.33</v>
      </c>
      <c r="H74" s="1" t="e">
        <f>VLOOKUP(A:A,[1]TDSheet!$A:$H,8,0)</f>
        <v>#N/A</v>
      </c>
      <c r="I74" s="14">
        <f>VLOOKUP(A:A,[2]TDSheet!$A:$F,6,0)</f>
        <v>363</v>
      </c>
      <c r="J74" s="14">
        <f t="shared" si="17"/>
        <v>-43</v>
      </c>
      <c r="K74" s="14">
        <f>VLOOKUP(A:A,[1]TDSheet!$A:$K,11,0)</f>
        <v>80</v>
      </c>
      <c r="L74" s="14">
        <f>VLOOKUP(A:A,[1]TDSheet!$A:$L,12,0)</f>
        <v>0</v>
      </c>
      <c r="M74" s="14">
        <f>VLOOKUP(A:A,[1]TDSheet!$A:$R,18,0)</f>
        <v>0</v>
      </c>
      <c r="N74" s="14">
        <f>VLOOKUP(A:A,[1]TDSheet!$A:$T,20,0)</f>
        <v>280</v>
      </c>
      <c r="O74" s="14"/>
      <c r="P74" s="14"/>
      <c r="Q74" s="16">
        <v>40</v>
      </c>
      <c r="R74" s="16">
        <v>40</v>
      </c>
      <c r="S74" s="14">
        <f t="shared" si="18"/>
        <v>64</v>
      </c>
      <c r="T74" s="16">
        <v>40</v>
      </c>
      <c r="U74" s="17">
        <f t="shared" si="19"/>
        <v>8.21875</v>
      </c>
      <c r="V74" s="14">
        <f t="shared" si="20"/>
        <v>0.71875</v>
      </c>
      <c r="W74" s="14"/>
      <c r="X74" s="14"/>
      <c r="Y74" s="14">
        <f>VLOOKUP(A:A,[1]TDSheet!$A:$Y,25,0)</f>
        <v>36.799999999999997</v>
      </c>
      <c r="Z74" s="14">
        <f>VLOOKUP(A:A,[1]TDSheet!$A:$Z,26,0)</f>
        <v>53</v>
      </c>
      <c r="AA74" s="14">
        <f>VLOOKUP(A:A,[1]TDSheet!$A:$AA,27,0)</f>
        <v>34.4</v>
      </c>
      <c r="AB74" s="14">
        <f>VLOOKUP(A:A,[3]TDSheet!$A:$D,4,0)</f>
        <v>53</v>
      </c>
      <c r="AC74" s="14" t="str">
        <f>VLOOKUP(A:A,[1]TDSheet!$A:$AC,29,0)</f>
        <v>костик</v>
      </c>
      <c r="AD74" s="14" t="e">
        <f>VLOOKUP(A:A,[1]TDSheet!$A:$AD,30,0)</f>
        <v>#N/A</v>
      </c>
      <c r="AE74" s="14">
        <f t="shared" si="21"/>
        <v>13.200000000000001</v>
      </c>
      <c r="AF74" s="14">
        <f t="shared" si="22"/>
        <v>13.200000000000001</v>
      </c>
      <c r="AG74" s="14">
        <f t="shared" si="23"/>
        <v>13.200000000000001</v>
      </c>
      <c r="AH74" s="14"/>
      <c r="AI74" s="14"/>
    </row>
    <row r="75" spans="1:35" s="1" customFormat="1" ht="11.1" customHeight="1" outlineLevel="1" x14ac:dyDescent="0.2">
      <c r="A75" s="7" t="s">
        <v>76</v>
      </c>
      <c r="B75" s="7" t="s">
        <v>9</v>
      </c>
      <c r="C75" s="8">
        <v>327.72399999999999</v>
      </c>
      <c r="D75" s="8">
        <v>1467.6379999999999</v>
      </c>
      <c r="E75" s="8">
        <v>889.56600000000003</v>
      </c>
      <c r="F75" s="8">
        <v>435.50400000000002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847.7</v>
      </c>
      <c r="J75" s="14">
        <f t="shared" si="17"/>
        <v>41.865999999999985</v>
      </c>
      <c r="K75" s="14">
        <f>VLOOKUP(A:A,[1]TDSheet!$A:$K,11,0)</f>
        <v>120</v>
      </c>
      <c r="L75" s="14">
        <f>VLOOKUP(A:A,[1]TDSheet!$A:$L,12,0)</f>
        <v>0</v>
      </c>
      <c r="M75" s="14">
        <f>VLOOKUP(A:A,[1]TDSheet!$A:$R,18,0)</f>
        <v>0</v>
      </c>
      <c r="N75" s="14">
        <f>VLOOKUP(A:A,[1]TDSheet!$A:$T,20,0)</f>
        <v>600</v>
      </c>
      <c r="O75" s="14"/>
      <c r="P75" s="14"/>
      <c r="Q75" s="16"/>
      <c r="R75" s="16">
        <v>180</v>
      </c>
      <c r="S75" s="14">
        <f t="shared" si="18"/>
        <v>177.91320000000002</v>
      </c>
      <c r="T75" s="16">
        <v>150</v>
      </c>
      <c r="U75" s="17">
        <f t="shared" si="19"/>
        <v>8.3495996924342872</v>
      </c>
      <c r="V75" s="14">
        <f t="shared" si="20"/>
        <v>2.4478453538017413</v>
      </c>
      <c r="W75" s="14"/>
      <c r="X75" s="14"/>
      <c r="Y75" s="14">
        <f>VLOOKUP(A:A,[1]TDSheet!$A:$Y,25,0)</f>
        <v>187.29179999999999</v>
      </c>
      <c r="Z75" s="14">
        <f>VLOOKUP(A:A,[1]TDSheet!$A:$Z,26,0)</f>
        <v>183.24299999999999</v>
      </c>
      <c r="AA75" s="14">
        <f>VLOOKUP(A:A,[1]TDSheet!$A:$AA,27,0)</f>
        <v>176.09480000000002</v>
      </c>
      <c r="AB75" s="14">
        <f>VLOOKUP(A:A,[3]TDSheet!$A:$D,4,0)</f>
        <v>131.12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21"/>
        <v>0</v>
      </c>
      <c r="AF75" s="14">
        <f t="shared" si="22"/>
        <v>180</v>
      </c>
      <c r="AG75" s="14">
        <f t="shared" si="23"/>
        <v>150</v>
      </c>
      <c r="AH75" s="14"/>
      <c r="AI75" s="14"/>
    </row>
    <row r="76" spans="1:35" s="1" customFormat="1" ht="11.1" customHeight="1" outlineLevel="1" x14ac:dyDescent="0.2">
      <c r="A76" s="7" t="s">
        <v>77</v>
      </c>
      <c r="B76" s="7" t="s">
        <v>8</v>
      </c>
      <c r="C76" s="8">
        <v>300</v>
      </c>
      <c r="D76" s="8">
        <v>1011</v>
      </c>
      <c r="E76" s="8">
        <v>1017</v>
      </c>
      <c r="F76" s="8">
        <v>248</v>
      </c>
      <c r="G76" s="1">
        <f>VLOOKUP(A:A,[1]TDSheet!$A:$G,7,0)</f>
        <v>0.1</v>
      </c>
      <c r="H76" s="1" t="e">
        <f>VLOOKUP(A:A,[1]TDSheet!$A:$H,8,0)</f>
        <v>#N/A</v>
      </c>
      <c r="I76" s="14">
        <f>VLOOKUP(A:A,[2]TDSheet!$A:$F,6,0)</f>
        <v>1060</v>
      </c>
      <c r="J76" s="14">
        <f t="shared" si="17"/>
        <v>-43</v>
      </c>
      <c r="K76" s="14">
        <f>VLOOKUP(A:A,[1]TDSheet!$A:$K,11,0)</f>
        <v>110</v>
      </c>
      <c r="L76" s="14">
        <f>VLOOKUP(A:A,[1]TDSheet!$A:$L,12,0)</f>
        <v>0</v>
      </c>
      <c r="M76" s="14">
        <f>VLOOKUP(A:A,[1]TDSheet!$A:$R,18,0)</f>
        <v>0</v>
      </c>
      <c r="N76" s="14">
        <f>VLOOKUP(A:A,[1]TDSheet!$A:$T,20,0)</f>
        <v>960</v>
      </c>
      <c r="O76" s="14"/>
      <c r="P76" s="14"/>
      <c r="Q76" s="16"/>
      <c r="R76" s="16">
        <v>200</v>
      </c>
      <c r="S76" s="14">
        <f t="shared" si="18"/>
        <v>203.4</v>
      </c>
      <c r="T76" s="16">
        <v>170</v>
      </c>
      <c r="U76" s="17">
        <f t="shared" si="19"/>
        <v>8.2989183874139627</v>
      </c>
      <c r="V76" s="14">
        <f t="shared" si="20"/>
        <v>1.2192723697148475</v>
      </c>
      <c r="W76" s="14"/>
      <c r="X76" s="14"/>
      <c r="Y76" s="14">
        <f>VLOOKUP(A:A,[1]TDSheet!$A:$Y,25,0)</f>
        <v>145</v>
      </c>
      <c r="Z76" s="14">
        <f>VLOOKUP(A:A,[1]TDSheet!$A:$Z,26,0)</f>
        <v>183.6</v>
      </c>
      <c r="AA76" s="14">
        <f>VLOOKUP(A:A,[1]TDSheet!$A:$AA,27,0)</f>
        <v>164.4</v>
      </c>
      <c r="AB76" s="14">
        <f>VLOOKUP(A:A,[3]TDSheet!$A:$D,4,0)</f>
        <v>142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21"/>
        <v>0</v>
      </c>
      <c r="AF76" s="14">
        <f t="shared" si="22"/>
        <v>20</v>
      </c>
      <c r="AG76" s="14">
        <f t="shared" si="23"/>
        <v>17</v>
      </c>
      <c r="AH76" s="14"/>
      <c r="AI76" s="14"/>
    </row>
    <row r="77" spans="1:35" s="1" customFormat="1" ht="11.1" customHeight="1" outlineLevel="1" x14ac:dyDescent="0.2">
      <c r="A77" s="7" t="s">
        <v>78</v>
      </c>
      <c r="B77" s="7" t="s">
        <v>8</v>
      </c>
      <c r="C77" s="8">
        <v>467</v>
      </c>
      <c r="D77" s="8">
        <v>2155</v>
      </c>
      <c r="E77" s="8">
        <v>1814</v>
      </c>
      <c r="F77" s="8">
        <v>774</v>
      </c>
      <c r="G77" s="1">
        <f>VLOOKUP(A:A,[1]TDSheet!$A:$G,7,0)</f>
        <v>0.4</v>
      </c>
      <c r="H77" s="1" t="e">
        <f>VLOOKUP(A:A,[1]TDSheet!$A:$H,8,0)</f>
        <v>#N/A</v>
      </c>
      <c r="I77" s="14">
        <f>VLOOKUP(A:A,[2]TDSheet!$A:$F,6,0)</f>
        <v>1817</v>
      </c>
      <c r="J77" s="14">
        <f t="shared" si="17"/>
        <v>-3</v>
      </c>
      <c r="K77" s="14">
        <f>VLOOKUP(A:A,[1]TDSheet!$A:$K,11,0)</f>
        <v>400</v>
      </c>
      <c r="L77" s="14">
        <f>VLOOKUP(A:A,[1]TDSheet!$A:$L,12,0)</f>
        <v>0</v>
      </c>
      <c r="M77" s="14">
        <f>VLOOKUP(A:A,[1]TDSheet!$A:$R,18,0)</f>
        <v>0</v>
      </c>
      <c r="N77" s="14">
        <f>VLOOKUP(A:A,[1]TDSheet!$A:$T,20,0)</f>
        <v>800</v>
      </c>
      <c r="O77" s="14"/>
      <c r="P77" s="14"/>
      <c r="Q77" s="16">
        <v>360</v>
      </c>
      <c r="R77" s="16">
        <v>400</v>
      </c>
      <c r="S77" s="14">
        <f t="shared" si="18"/>
        <v>362.8</v>
      </c>
      <c r="T77" s="16">
        <v>320</v>
      </c>
      <c r="U77" s="17">
        <f t="shared" si="19"/>
        <v>8.4178610804851157</v>
      </c>
      <c r="V77" s="14">
        <f t="shared" si="20"/>
        <v>2.1334068357221607</v>
      </c>
      <c r="W77" s="14"/>
      <c r="X77" s="14"/>
      <c r="Y77" s="14">
        <f>VLOOKUP(A:A,[1]TDSheet!$A:$Y,25,0)</f>
        <v>119.6</v>
      </c>
      <c r="Z77" s="14">
        <f>VLOOKUP(A:A,[1]TDSheet!$A:$Z,26,0)</f>
        <v>325</v>
      </c>
      <c r="AA77" s="14">
        <f>VLOOKUP(A:A,[1]TDSheet!$A:$AA,27,0)</f>
        <v>286.39999999999998</v>
      </c>
      <c r="AB77" s="14">
        <f>VLOOKUP(A:A,[3]TDSheet!$A:$D,4,0)</f>
        <v>460</v>
      </c>
      <c r="AC77" s="14" t="e">
        <f>VLOOKUP(A:A,[1]TDSheet!$A:$AC,29,0)</f>
        <v>#N/A</v>
      </c>
      <c r="AD77" s="14" t="e">
        <f>VLOOKUP(A:A,[1]TDSheet!$A:$AD,30,0)</f>
        <v>#N/A</v>
      </c>
      <c r="AE77" s="14">
        <f t="shared" si="21"/>
        <v>144</v>
      </c>
      <c r="AF77" s="14">
        <f t="shared" si="22"/>
        <v>160</v>
      </c>
      <c r="AG77" s="14">
        <f t="shared" si="23"/>
        <v>128</v>
      </c>
      <c r="AH77" s="14"/>
      <c r="AI77" s="14"/>
    </row>
    <row r="78" spans="1:35" s="1" customFormat="1" ht="11.1" customHeight="1" outlineLevel="1" x14ac:dyDescent="0.2">
      <c r="A78" s="7" t="s">
        <v>79</v>
      </c>
      <c r="B78" s="7" t="s">
        <v>8</v>
      </c>
      <c r="C78" s="8">
        <v>372</v>
      </c>
      <c r="D78" s="8">
        <v>6879</v>
      </c>
      <c r="E78" s="8">
        <v>4341</v>
      </c>
      <c r="F78" s="8">
        <v>1828</v>
      </c>
      <c r="G78" s="1">
        <f>VLOOKUP(A:A,[1]TDSheet!$A:$G,7,0)</f>
        <v>0.35</v>
      </c>
      <c r="H78" s="1" t="e">
        <f>VLOOKUP(A:A,[1]TDSheet!$A:$H,8,0)</f>
        <v>#N/A</v>
      </c>
      <c r="I78" s="14">
        <f>VLOOKUP(A:A,[2]TDSheet!$A:$F,6,0)</f>
        <v>4405</v>
      </c>
      <c r="J78" s="14">
        <f t="shared" si="17"/>
        <v>-64</v>
      </c>
      <c r="K78" s="14">
        <f>VLOOKUP(A:A,[1]TDSheet!$A:$K,11,0)</f>
        <v>800</v>
      </c>
      <c r="L78" s="14">
        <f>VLOOKUP(A:A,[1]TDSheet!$A:$L,12,0)</f>
        <v>0</v>
      </c>
      <c r="M78" s="14">
        <f>VLOOKUP(A:A,[1]TDSheet!$A:$R,18,0)</f>
        <v>1200</v>
      </c>
      <c r="N78" s="14">
        <f>VLOOKUP(A:A,[1]TDSheet!$A:$T,20,0)</f>
        <v>1000</v>
      </c>
      <c r="O78" s="14"/>
      <c r="P78" s="14"/>
      <c r="Q78" s="16">
        <v>600</v>
      </c>
      <c r="R78" s="16">
        <v>1000</v>
      </c>
      <c r="S78" s="14">
        <f t="shared" si="18"/>
        <v>868.2</v>
      </c>
      <c r="T78" s="16">
        <v>800</v>
      </c>
      <c r="U78" s="17">
        <f t="shared" si="19"/>
        <v>8.3252706749596861</v>
      </c>
      <c r="V78" s="14">
        <f t="shared" si="20"/>
        <v>2.1055056438608615</v>
      </c>
      <c r="W78" s="14"/>
      <c r="X78" s="14"/>
      <c r="Y78" s="14">
        <f>VLOOKUP(A:A,[1]TDSheet!$A:$Y,25,0)</f>
        <v>772.2</v>
      </c>
      <c r="Z78" s="14">
        <f>VLOOKUP(A:A,[1]TDSheet!$A:$Z,26,0)</f>
        <v>775.8</v>
      </c>
      <c r="AA78" s="14">
        <f>VLOOKUP(A:A,[1]TDSheet!$A:$AA,27,0)</f>
        <v>830.8</v>
      </c>
      <c r="AB78" s="14">
        <f>VLOOKUP(A:A,[3]TDSheet!$A:$D,4,0)</f>
        <v>1000</v>
      </c>
      <c r="AC78" s="14" t="str">
        <f>VLOOKUP(A:A,[1]TDSheet!$A:$AC,29,0)</f>
        <v>увел</v>
      </c>
      <c r="AD78" s="14" t="str">
        <f>VLOOKUP(A:A,[1]TDSheet!$A:$AD,30,0)</f>
        <v>к500</v>
      </c>
      <c r="AE78" s="14">
        <f t="shared" si="21"/>
        <v>210</v>
      </c>
      <c r="AF78" s="14">
        <f t="shared" si="22"/>
        <v>350</v>
      </c>
      <c r="AG78" s="14">
        <f t="shared" si="23"/>
        <v>280</v>
      </c>
      <c r="AH78" s="14"/>
      <c r="AI78" s="14"/>
    </row>
    <row r="79" spans="1:35" s="1" customFormat="1" ht="11.1" customHeight="1" outlineLevel="1" x14ac:dyDescent="0.2">
      <c r="A79" s="7" t="s">
        <v>80</v>
      </c>
      <c r="B79" s="7" t="s">
        <v>9</v>
      </c>
      <c r="C79" s="8">
        <v>-10.68</v>
      </c>
      <c r="D79" s="8">
        <v>449.41199999999998</v>
      </c>
      <c r="E79" s="8">
        <v>233.93799999999999</v>
      </c>
      <c r="F79" s="8">
        <v>171.29</v>
      </c>
      <c r="G79" s="1">
        <f>VLOOKUP(A:A,[1]TDSheet!$A:$G,7,0)</f>
        <v>1</v>
      </c>
      <c r="H79" s="1" t="e">
        <f>VLOOKUP(A:A,[1]TDSheet!$A:$H,8,0)</f>
        <v>#N/A</v>
      </c>
      <c r="I79" s="14">
        <f>VLOOKUP(A:A,[2]TDSheet!$A:$F,6,0)</f>
        <v>237.3</v>
      </c>
      <c r="J79" s="14">
        <f t="shared" si="17"/>
        <v>-3.3620000000000232</v>
      </c>
      <c r="K79" s="14">
        <f>VLOOKUP(A:A,[1]TDSheet!$A:$K,11,0)</f>
        <v>40</v>
      </c>
      <c r="L79" s="14">
        <f>VLOOKUP(A:A,[1]TDSheet!$A:$L,12,0)</f>
        <v>0</v>
      </c>
      <c r="M79" s="14">
        <f>VLOOKUP(A:A,[1]TDSheet!$A:$R,18,0)</f>
        <v>0</v>
      </c>
      <c r="N79" s="14">
        <f>VLOOKUP(A:A,[1]TDSheet!$A:$T,20,0)</f>
        <v>70</v>
      </c>
      <c r="O79" s="14"/>
      <c r="P79" s="14"/>
      <c r="Q79" s="16"/>
      <c r="R79" s="16">
        <v>70</v>
      </c>
      <c r="S79" s="14">
        <f t="shared" si="18"/>
        <v>46.787599999999998</v>
      </c>
      <c r="T79" s="16">
        <v>40</v>
      </c>
      <c r="U79" s="17">
        <f t="shared" si="19"/>
        <v>8.3631133035248659</v>
      </c>
      <c r="V79" s="14">
        <f t="shared" si="20"/>
        <v>3.661012746967145</v>
      </c>
      <c r="W79" s="14"/>
      <c r="X79" s="14"/>
      <c r="Y79" s="14">
        <f>VLOOKUP(A:A,[1]TDSheet!$A:$Y,25,0)</f>
        <v>39.585000000000001</v>
      </c>
      <c r="Z79" s="14">
        <f>VLOOKUP(A:A,[1]TDSheet!$A:$Z,26,0)</f>
        <v>35.8782</v>
      </c>
      <c r="AA79" s="14">
        <f>VLOOKUP(A:A,[1]TDSheet!$A:$AA,27,0)</f>
        <v>51.391200000000005</v>
      </c>
      <c r="AB79" s="14">
        <f>VLOOKUP(A:A,[3]TDSheet!$A:$D,4,0)</f>
        <v>45.024999999999999</v>
      </c>
      <c r="AC79" s="14" t="str">
        <f>VLOOKUP(A:A,[1]TDSheet!$A:$AC,29,0)</f>
        <v>костик</v>
      </c>
      <c r="AD79" s="14" t="str">
        <f>VLOOKUP(A:A,[1]TDSheet!$A:$AD,30,0)</f>
        <v>к40</v>
      </c>
      <c r="AE79" s="14">
        <f t="shared" si="21"/>
        <v>0</v>
      </c>
      <c r="AF79" s="14">
        <f t="shared" si="22"/>
        <v>70</v>
      </c>
      <c r="AG79" s="14">
        <f t="shared" si="23"/>
        <v>40</v>
      </c>
      <c r="AH79" s="14"/>
      <c r="AI79" s="14"/>
    </row>
    <row r="80" spans="1:35" s="1" customFormat="1" ht="11.1" customHeight="1" outlineLevel="1" x14ac:dyDescent="0.2">
      <c r="A80" s="7" t="s">
        <v>81</v>
      </c>
      <c r="B80" s="7" t="s">
        <v>8</v>
      </c>
      <c r="C80" s="8">
        <v>31</v>
      </c>
      <c r="D80" s="8">
        <v>1176</v>
      </c>
      <c r="E80" s="8">
        <v>625</v>
      </c>
      <c r="F80" s="8">
        <v>343</v>
      </c>
      <c r="G80" s="1">
        <f>VLOOKUP(A:A,[1]TDSheet!$A:$G,7,0)</f>
        <v>0.6</v>
      </c>
      <c r="H80" s="1" t="e">
        <f>VLOOKUP(A:A,[1]TDSheet!$A:$H,8,0)</f>
        <v>#N/A</v>
      </c>
      <c r="I80" s="14">
        <f>VLOOKUP(A:A,[2]TDSheet!$A:$F,6,0)</f>
        <v>657</v>
      </c>
      <c r="J80" s="14">
        <f t="shared" si="17"/>
        <v>-32</v>
      </c>
      <c r="K80" s="14">
        <f>VLOOKUP(A:A,[1]TDSheet!$A:$K,11,0)</f>
        <v>120</v>
      </c>
      <c r="L80" s="14">
        <f>VLOOKUP(A:A,[1]TDSheet!$A:$L,12,0)</f>
        <v>0</v>
      </c>
      <c r="M80" s="14">
        <f>VLOOKUP(A:A,[1]TDSheet!$A:$R,18,0)</f>
        <v>0</v>
      </c>
      <c r="N80" s="14">
        <f>VLOOKUP(A:A,[1]TDSheet!$A:$T,20,0)</f>
        <v>360</v>
      </c>
      <c r="O80" s="14"/>
      <c r="P80" s="14"/>
      <c r="Q80" s="16"/>
      <c r="R80" s="16">
        <v>120</v>
      </c>
      <c r="S80" s="14">
        <f t="shared" si="18"/>
        <v>125</v>
      </c>
      <c r="T80" s="16">
        <v>120</v>
      </c>
      <c r="U80" s="17">
        <f t="shared" si="19"/>
        <v>8.5039999999999996</v>
      </c>
      <c r="V80" s="14">
        <f t="shared" si="20"/>
        <v>2.7440000000000002</v>
      </c>
      <c r="W80" s="14"/>
      <c r="X80" s="14"/>
      <c r="Y80" s="14">
        <f>VLOOKUP(A:A,[1]TDSheet!$A:$Y,25,0)</f>
        <v>105.4</v>
      </c>
      <c r="Z80" s="14">
        <f>VLOOKUP(A:A,[1]TDSheet!$A:$Z,26,0)</f>
        <v>96.4</v>
      </c>
      <c r="AA80" s="14">
        <f>VLOOKUP(A:A,[1]TDSheet!$A:$AA,27,0)</f>
        <v>119.8</v>
      </c>
      <c r="AB80" s="14">
        <f>VLOOKUP(A:A,[3]TDSheet!$A:$D,4,0)</f>
        <v>84</v>
      </c>
      <c r="AC80" s="14" t="str">
        <f>VLOOKUP(A:A,[1]TDSheet!$A:$AC,29,0)</f>
        <v>костик</v>
      </c>
      <c r="AD80" s="14" t="e">
        <f>VLOOKUP(A:A,[1]TDSheet!$A:$AD,30,0)</f>
        <v>#N/A</v>
      </c>
      <c r="AE80" s="14">
        <f t="shared" si="21"/>
        <v>0</v>
      </c>
      <c r="AF80" s="14">
        <f t="shared" si="22"/>
        <v>72</v>
      </c>
      <c r="AG80" s="14">
        <f t="shared" si="23"/>
        <v>72</v>
      </c>
      <c r="AH80" s="14"/>
      <c r="AI80" s="14"/>
    </row>
    <row r="81" spans="1:35" s="1" customFormat="1" ht="11.1" customHeight="1" outlineLevel="1" x14ac:dyDescent="0.2">
      <c r="A81" s="7" t="s">
        <v>82</v>
      </c>
      <c r="B81" s="7" t="s">
        <v>9</v>
      </c>
      <c r="C81" s="8">
        <v>95.668999999999997</v>
      </c>
      <c r="D81" s="8">
        <v>1495.614</v>
      </c>
      <c r="E81" s="18">
        <v>885</v>
      </c>
      <c r="F81" s="18">
        <v>596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848.1</v>
      </c>
      <c r="J81" s="14">
        <f t="shared" si="17"/>
        <v>36.899999999999977</v>
      </c>
      <c r="K81" s="14">
        <f>VLOOKUP(A:A,[1]TDSheet!$A:$K,11,0)</f>
        <v>160</v>
      </c>
      <c r="L81" s="14">
        <f>VLOOKUP(A:A,[1]TDSheet!$A:$L,12,0)</f>
        <v>0</v>
      </c>
      <c r="M81" s="14">
        <f>VLOOKUP(A:A,[1]TDSheet!$A:$R,18,0)</f>
        <v>0</v>
      </c>
      <c r="N81" s="14">
        <f>VLOOKUP(A:A,[1]TDSheet!$A:$T,20,0)</f>
        <v>400</v>
      </c>
      <c r="O81" s="14"/>
      <c r="P81" s="14"/>
      <c r="Q81" s="16"/>
      <c r="R81" s="16">
        <v>180</v>
      </c>
      <c r="S81" s="14">
        <f t="shared" si="18"/>
        <v>177</v>
      </c>
      <c r="T81" s="16">
        <v>200</v>
      </c>
      <c r="U81" s="17">
        <f t="shared" si="19"/>
        <v>8.6779661016949152</v>
      </c>
      <c r="V81" s="14">
        <f t="shared" si="20"/>
        <v>3.3672316384180792</v>
      </c>
      <c r="W81" s="14"/>
      <c r="X81" s="14"/>
      <c r="Y81" s="14">
        <f>VLOOKUP(A:A,[1]TDSheet!$A:$Y,25,0)</f>
        <v>159</v>
      </c>
      <c r="Z81" s="14">
        <f>VLOOKUP(A:A,[1]TDSheet!$A:$Z,26,0)</f>
        <v>160.19999999999999</v>
      </c>
      <c r="AA81" s="14">
        <f>VLOOKUP(A:A,[1]TDSheet!$A:$AA,27,0)</f>
        <v>193.8</v>
      </c>
      <c r="AB81" s="14">
        <f>VLOOKUP(A:A,[3]TDSheet!$A:$D,4,0)</f>
        <v>179.71700000000001</v>
      </c>
      <c r="AC81" s="14" t="e">
        <f>VLOOKUP(A:A,[1]TDSheet!$A:$AC,29,0)</f>
        <v>#N/A</v>
      </c>
      <c r="AD81" s="14" t="e">
        <f>VLOOKUP(A:A,[1]TDSheet!$A:$AD,30,0)</f>
        <v>#N/A</v>
      </c>
      <c r="AE81" s="14">
        <f t="shared" si="21"/>
        <v>0</v>
      </c>
      <c r="AF81" s="14">
        <f t="shared" si="22"/>
        <v>180</v>
      </c>
      <c r="AG81" s="14">
        <f t="shared" si="23"/>
        <v>200</v>
      </c>
      <c r="AH81" s="14"/>
      <c r="AI81" s="14"/>
    </row>
    <row r="82" spans="1:35" s="1" customFormat="1" ht="11.1" customHeight="1" outlineLevel="1" x14ac:dyDescent="0.2">
      <c r="A82" s="7" t="s">
        <v>83</v>
      </c>
      <c r="B82" s="7" t="s">
        <v>9</v>
      </c>
      <c r="C82" s="8">
        <v>57.182000000000002</v>
      </c>
      <c r="D82" s="8">
        <v>71.147999999999996</v>
      </c>
      <c r="E82" s="8">
        <v>75.103999999999999</v>
      </c>
      <c r="F82" s="8">
        <v>53.225999999999999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76.5</v>
      </c>
      <c r="J82" s="14">
        <f t="shared" si="17"/>
        <v>-1.3960000000000008</v>
      </c>
      <c r="K82" s="14">
        <f>VLOOKUP(A:A,[1]TDSheet!$A:$K,11,0)</f>
        <v>10</v>
      </c>
      <c r="L82" s="14">
        <f>VLOOKUP(A:A,[1]TDSheet!$A:$L,12,0)</f>
        <v>0</v>
      </c>
      <c r="M82" s="14">
        <f>VLOOKUP(A:A,[1]TDSheet!$A:$R,18,0)</f>
        <v>0</v>
      </c>
      <c r="N82" s="14">
        <f>VLOOKUP(A:A,[1]TDSheet!$A:$T,20,0)</f>
        <v>40</v>
      </c>
      <c r="O82" s="14"/>
      <c r="P82" s="14"/>
      <c r="Q82" s="16"/>
      <c r="R82" s="16">
        <v>10</v>
      </c>
      <c r="S82" s="14">
        <f t="shared" si="18"/>
        <v>15.020799999999999</v>
      </c>
      <c r="T82" s="16">
        <v>20</v>
      </c>
      <c r="U82" s="17">
        <f t="shared" si="19"/>
        <v>8.8694343843204084</v>
      </c>
      <c r="V82" s="14">
        <f t="shared" si="20"/>
        <v>3.543486365573072</v>
      </c>
      <c r="W82" s="14"/>
      <c r="X82" s="14"/>
      <c r="Y82" s="14">
        <f>VLOOKUP(A:A,[1]TDSheet!$A:$Y,25,0)</f>
        <v>15.635</v>
      </c>
      <c r="Z82" s="14">
        <f>VLOOKUP(A:A,[1]TDSheet!$A:$Z,26,0)</f>
        <v>18.116</v>
      </c>
      <c r="AA82" s="14">
        <f>VLOOKUP(A:A,[1]TDSheet!$A:$AA,27,0)</f>
        <v>15.9422</v>
      </c>
      <c r="AB82" s="14">
        <f>VLOOKUP(A:A,[3]TDSheet!$A:$D,4,0)</f>
        <v>11.9</v>
      </c>
      <c r="AC82" s="14" t="e">
        <f>VLOOKUP(A:A,[1]TDSheet!$A:$AC,29,0)</f>
        <v>#N/A</v>
      </c>
      <c r="AD82" s="14" t="e">
        <f>VLOOKUP(A:A,[1]TDSheet!$A:$AD,30,0)</f>
        <v>#N/A</v>
      </c>
      <c r="AE82" s="14">
        <f t="shared" si="21"/>
        <v>0</v>
      </c>
      <c r="AF82" s="14">
        <f t="shared" si="22"/>
        <v>10</v>
      </c>
      <c r="AG82" s="14">
        <f t="shared" si="23"/>
        <v>20</v>
      </c>
      <c r="AH82" s="14"/>
      <c r="AI82" s="14"/>
    </row>
    <row r="83" spans="1:35" s="1" customFormat="1" ht="11.1" customHeight="1" outlineLevel="1" x14ac:dyDescent="0.2">
      <c r="A83" s="7" t="s">
        <v>84</v>
      </c>
      <c r="B83" s="7" t="s">
        <v>9</v>
      </c>
      <c r="C83" s="8">
        <v>128.035</v>
      </c>
      <c r="D83" s="8">
        <v>461.92500000000001</v>
      </c>
      <c r="E83" s="8">
        <v>377.84</v>
      </c>
      <c r="F83" s="8">
        <v>209.06100000000001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376.6</v>
      </c>
      <c r="J83" s="14">
        <f t="shared" si="17"/>
        <v>1.2399999999999523</v>
      </c>
      <c r="K83" s="14">
        <f>VLOOKUP(A:A,[1]TDSheet!$A:$K,11,0)</f>
        <v>70</v>
      </c>
      <c r="L83" s="14">
        <f>VLOOKUP(A:A,[1]TDSheet!$A:$L,12,0)</f>
        <v>0</v>
      </c>
      <c r="M83" s="14">
        <f>VLOOKUP(A:A,[1]TDSheet!$A:$R,18,0)</f>
        <v>0</v>
      </c>
      <c r="N83" s="14">
        <f>VLOOKUP(A:A,[1]TDSheet!$A:$T,20,0)</f>
        <v>30</v>
      </c>
      <c r="O83" s="14"/>
      <c r="P83" s="14"/>
      <c r="Q83" s="16">
        <v>150</v>
      </c>
      <c r="R83" s="16">
        <v>100</v>
      </c>
      <c r="S83" s="14">
        <f t="shared" si="18"/>
        <v>75.567999999999998</v>
      </c>
      <c r="T83" s="16">
        <v>80</v>
      </c>
      <c r="U83" s="17">
        <f t="shared" si="19"/>
        <v>8.4567674147787422</v>
      </c>
      <c r="V83" s="14">
        <f t="shared" si="20"/>
        <v>2.7665281600677538</v>
      </c>
      <c r="W83" s="14"/>
      <c r="X83" s="14"/>
      <c r="Y83" s="14">
        <f>VLOOKUP(A:A,[1]TDSheet!$A:$Y,25,0)</f>
        <v>86.418399999999991</v>
      </c>
      <c r="Z83" s="14">
        <f>VLOOKUP(A:A,[1]TDSheet!$A:$Z,26,0)</f>
        <v>61.234000000000002</v>
      </c>
      <c r="AA83" s="14">
        <f>VLOOKUP(A:A,[1]TDSheet!$A:$AA,27,0)</f>
        <v>72.672200000000004</v>
      </c>
      <c r="AB83" s="14">
        <f>VLOOKUP(A:A,[3]TDSheet!$A:$D,4,0)</f>
        <v>150.36699999999999</v>
      </c>
      <c r="AC83" s="14" t="e">
        <f>VLOOKUP(A:A,[1]TDSheet!$A:$AC,29,0)</f>
        <v>#N/A</v>
      </c>
      <c r="AD83" s="14" t="str">
        <f>VLOOKUP(A:A,[1]TDSheet!$A:$AD,30,0)</f>
        <v>зв90</v>
      </c>
      <c r="AE83" s="14">
        <f t="shared" si="21"/>
        <v>150</v>
      </c>
      <c r="AF83" s="14">
        <f t="shared" si="22"/>
        <v>100</v>
      </c>
      <c r="AG83" s="14">
        <f t="shared" si="23"/>
        <v>80</v>
      </c>
      <c r="AH83" s="14"/>
      <c r="AI83" s="14"/>
    </row>
    <row r="84" spans="1:35" s="1" customFormat="1" ht="11.1" customHeight="1" outlineLevel="1" x14ac:dyDescent="0.2">
      <c r="A84" s="7" t="s">
        <v>85</v>
      </c>
      <c r="B84" s="7" t="s">
        <v>9</v>
      </c>
      <c r="C84" s="8">
        <v>19.645</v>
      </c>
      <c r="D84" s="8">
        <v>266.34300000000002</v>
      </c>
      <c r="E84" s="8">
        <v>102.26600000000001</v>
      </c>
      <c r="F84" s="8">
        <v>134.85900000000001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109.5</v>
      </c>
      <c r="J84" s="14">
        <f t="shared" si="17"/>
        <v>-7.2339999999999947</v>
      </c>
      <c r="K84" s="14">
        <f>VLOOKUP(A:A,[1]TDSheet!$A:$K,11,0)</f>
        <v>30</v>
      </c>
      <c r="L84" s="14">
        <f>VLOOKUP(A:A,[1]TDSheet!$A:$L,12,0)</f>
        <v>0</v>
      </c>
      <c r="M84" s="14">
        <f>VLOOKUP(A:A,[1]TDSheet!$A:$R,18,0)</f>
        <v>0</v>
      </c>
      <c r="N84" s="14">
        <f>VLOOKUP(A:A,[1]TDSheet!$A:$T,20,0)</f>
        <v>0</v>
      </c>
      <c r="O84" s="14"/>
      <c r="P84" s="14"/>
      <c r="Q84" s="16"/>
      <c r="R84" s="16"/>
      <c r="S84" s="14">
        <f t="shared" si="18"/>
        <v>20.453200000000002</v>
      </c>
      <c r="T84" s="16">
        <v>10</v>
      </c>
      <c r="U84" s="17">
        <f t="shared" si="19"/>
        <v>8.5492245712162394</v>
      </c>
      <c r="V84" s="14">
        <f t="shared" si="20"/>
        <v>6.5935403751002282</v>
      </c>
      <c r="W84" s="14"/>
      <c r="X84" s="14"/>
      <c r="Y84" s="14">
        <f>VLOOKUP(A:A,[1]TDSheet!$A:$Y,25,0)</f>
        <v>29.337</v>
      </c>
      <c r="Z84" s="14">
        <f>VLOOKUP(A:A,[1]TDSheet!$A:$Z,26,0)</f>
        <v>23.650600000000001</v>
      </c>
      <c r="AA84" s="14">
        <f>VLOOKUP(A:A,[1]TDSheet!$A:$AA,27,0)</f>
        <v>33.406799999999997</v>
      </c>
      <c r="AB84" s="14">
        <f>VLOOKUP(A:A,[3]TDSheet!$A:$D,4,0)</f>
        <v>8.4749999999999996</v>
      </c>
      <c r="AC84" s="14" t="str">
        <f>VLOOKUP(A:A,[1]TDSheet!$A:$AC,29,0)</f>
        <v>костик</v>
      </c>
      <c r="AD84" s="14" t="e">
        <f>VLOOKUP(A:A,[1]TDSheet!$A:$AD,30,0)</f>
        <v>#N/A</v>
      </c>
      <c r="AE84" s="14">
        <f t="shared" si="21"/>
        <v>0</v>
      </c>
      <c r="AF84" s="14">
        <f t="shared" si="22"/>
        <v>0</v>
      </c>
      <c r="AG84" s="14">
        <f t="shared" si="23"/>
        <v>10</v>
      </c>
      <c r="AH84" s="14"/>
      <c r="AI84" s="14"/>
    </row>
    <row r="85" spans="1:35" s="1" customFormat="1" ht="11.1" customHeight="1" outlineLevel="1" x14ac:dyDescent="0.2">
      <c r="A85" s="7" t="s">
        <v>86</v>
      </c>
      <c r="B85" s="7" t="s">
        <v>8</v>
      </c>
      <c r="C85" s="8">
        <v>80</v>
      </c>
      <c r="D85" s="8">
        <v>775</v>
      </c>
      <c r="E85" s="8">
        <v>600</v>
      </c>
      <c r="F85" s="8">
        <v>237</v>
      </c>
      <c r="G85" s="1">
        <f>VLOOKUP(A:A,[1]TDSheet!$A:$G,7,0)</f>
        <v>0.18</v>
      </c>
      <c r="H85" s="1" t="e">
        <f>VLOOKUP(A:A,[1]TDSheet!$A:$H,8,0)</f>
        <v>#N/A</v>
      </c>
      <c r="I85" s="14">
        <f>VLOOKUP(A:A,[2]TDSheet!$A:$F,6,0)</f>
        <v>682</v>
      </c>
      <c r="J85" s="14">
        <f t="shared" si="17"/>
        <v>-82</v>
      </c>
      <c r="K85" s="14">
        <f>VLOOKUP(A:A,[1]TDSheet!$A:$K,11,0)</f>
        <v>100</v>
      </c>
      <c r="L85" s="14">
        <f>VLOOKUP(A:A,[1]TDSheet!$A:$L,12,0)</f>
        <v>0</v>
      </c>
      <c r="M85" s="14">
        <f>VLOOKUP(A:A,[1]TDSheet!$A:$R,18,0)</f>
        <v>0</v>
      </c>
      <c r="N85" s="14">
        <f>VLOOKUP(A:A,[1]TDSheet!$A:$T,20,0)</f>
        <v>400</v>
      </c>
      <c r="O85" s="14"/>
      <c r="P85" s="14"/>
      <c r="Q85" s="16">
        <v>50</v>
      </c>
      <c r="R85" s="16">
        <v>120</v>
      </c>
      <c r="S85" s="14">
        <f t="shared" si="18"/>
        <v>120</v>
      </c>
      <c r="T85" s="16">
        <v>90</v>
      </c>
      <c r="U85" s="17">
        <f t="shared" si="19"/>
        <v>8.3083333333333336</v>
      </c>
      <c r="V85" s="14">
        <f t="shared" si="20"/>
        <v>1.9750000000000001</v>
      </c>
      <c r="W85" s="14"/>
      <c r="X85" s="14"/>
      <c r="Y85" s="14">
        <f>VLOOKUP(A:A,[1]TDSheet!$A:$Y,25,0)</f>
        <v>78.8</v>
      </c>
      <c r="Z85" s="14">
        <f>VLOOKUP(A:A,[1]TDSheet!$A:$Z,26,0)</f>
        <v>100.4</v>
      </c>
      <c r="AA85" s="14">
        <f>VLOOKUP(A:A,[1]TDSheet!$A:$AA,27,0)</f>
        <v>111.6</v>
      </c>
      <c r="AB85" s="14">
        <f>VLOOKUP(A:A,[3]TDSheet!$A:$D,4,0)</f>
        <v>99</v>
      </c>
      <c r="AC85" s="14" t="str">
        <f>VLOOKUP(A:A,[1]TDSheet!$A:$AC,29,0)</f>
        <v>костик</v>
      </c>
      <c r="AD85" s="14" t="e">
        <f>VLOOKUP(A:A,[1]TDSheet!$A:$AD,30,0)</f>
        <v>#N/A</v>
      </c>
      <c r="AE85" s="14">
        <f t="shared" si="21"/>
        <v>9</v>
      </c>
      <c r="AF85" s="14">
        <f t="shared" si="22"/>
        <v>21.599999999999998</v>
      </c>
      <c r="AG85" s="14">
        <f t="shared" si="23"/>
        <v>16.2</v>
      </c>
      <c r="AH85" s="14"/>
      <c r="AI85" s="14"/>
    </row>
    <row r="86" spans="1:35" s="1" customFormat="1" ht="11.1" customHeight="1" outlineLevel="1" x14ac:dyDescent="0.2">
      <c r="A86" s="7" t="s">
        <v>90</v>
      </c>
      <c r="B86" s="7" t="s">
        <v>8</v>
      </c>
      <c r="C86" s="8">
        <v>2</v>
      </c>
      <c r="D86" s="8">
        <v>70</v>
      </c>
      <c r="E86" s="18">
        <v>43</v>
      </c>
      <c r="F86" s="18">
        <v>29</v>
      </c>
      <c r="G86" s="1">
        <f>VLOOKUP(A:A,[1]TDSheet!$A:$G,7,0)</f>
        <v>0</v>
      </c>
      <c r="H86" s="1" t="e">
        <f>VLOOKUP(A:A,[1]TDSheet!$A:$H,8,0)</f>
        <v>#N/A</v>
      </c>
      <c r="I86" s="14">
        <f>VLOOKUP(A:A,[2]TDSheet!$A:$F,6,0)</f>
        <v>43</v>
      </c>
      <c r="J86" s="14">
        <f t="shared" si="17"/>
        <v>0</v>
      </c>
      <c r="K86" s="14">
        <f>VLOOKUP(A:A,[1]TDSheet!$A:$K,11,0)</f>
        <v>0</v>
      </c>
      <c r="L86" s="14">
        <f>VLOOKUP(A:A,[1]TDSheet!$A:$L,12,0)</f>
        <v>0</v>
      </c>
      <c r="M86" s="14">
        <f>VLOOKUP(A:A,[1]TDSheet!$A:$R,18,0)</f>
        <v>0</v>
      </c>
      <c r="N86" s="14">
        <f>VLOOKUP(A:A,[1]TDSheet!$A:$T,20,0)</f>
        <v>0</v>
      </c>
      <c r="O86" s="14"/>
      <c r="P86" s="14"/>
      <c r="Q86" s="16"/>
      <c r="R86" s="16"/>
      <c r="S86" s="14">
        <f t="shared" si="18"/>
        <v>8.6</v>
      </c>
      <c r="T86" s="16"/>
      <c r="U86" s="17">
        <f t="shared" si="19"/>
        <v>3.3720930232558142</v>
      </c>
      <c r="V86" s="14">
        <f t="shared" si="20"/>
        <v>3.3720930232558142</v>
      </c>
      <c r="W86" s="14"/>
      <c r="X86" s="14"/>
      <c r="Y86" s="14">
        <f>VLOOKUP(A:A,[1]TDSheet!$A:$Y,25,0)</f>
        <v>0</v>
      </c>
      <c r="Z86" s="14">
        <f>VLOOKUP(A:A,[1]TDSheet!$A:$Z,26,0)</f>
        <v>2.2000000000000002</v>
      </c>
      <c r="AA86" s="14">
        <f>VLOOKUP(A:A,[1]TDSheet!$A:$AA,27,0)</f>
        <v>10.6</v>
      </c>
      <c r="AB86" s="14">
        <f>VLOOKUP(A:A,[3]TDSheet!$A:$D,4,0)</f>
        <v>7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21"/>
        <v>0</v>
      </c>
      <c r="AF86" s="14">
        <f t="shared" si="22"/>
        <v>0</v>
      </c>
      <c r="AG86" s="14">
        <f t="shared" si="23"/>
        <v>0</v>
      </c>
      <c r="AH86" s="14"/>
      <c r="AI86" s="14"/>
    </row>
    <row r="87" spans="1:35" s="1" customFormat="1" ht="11.1" customHeight="1" outlineLevel="1" x14ac:dyDescent="0.2">
      <c r="A87" s="7" t="s">
        <v>91</v>
      </c>
      <c r="B87" s="7" t="s">
        <v>9</v>
      </c>
      <c r="C87" s="8">
        <v>64.608000000000004</v>
      </c>
      <c r="D87" s="8">
        <v>20</v>
      </c>
      <c r="E87" s="18">
        <v>48.884</v>
      </c>
      <c r="F87" s="18">
        <v>35.723999999999997</v>
      </c>
      <c r="G87" s="1">
        <f>VLOOKUP(A:A,[1]TDSheet!$A:$G,7,0)</f>
        <v>0</v>
      </c>
      <c r="H87" s="1" t="e">
        <f>VLOOKUP(A:A,[1]TDSheet!$A:$H,8,0)</f>
        <v>#N/A</v>
      </c>
      <c r="I87" s="14">
        <f>VLOOKUP(A:A,[2]TDSheet!$A:$F,6,0)</f>
        <v>50</v>
      </c>
      <c r="J87" s="14">
        <f t="shared" si="17"/>
        <v>-1.1159999999999997</v>
      </c>
      <c r="K87" s="14">
        <f>VLOOKUP(A:A,[1]TDSheet!$A:$K,11,0)</f>
        <v>0</v>
      </c>
      <c r="L87" s="14">
        <f>VLOOKUP(A:A,[1]TDSheet!$A:$L,12,0)</f>
        <v>0</v>
      </c>
      <c r="M87" s="14">
        <f>VLOOKUP(A:A,[1]TDSheet!$A:$R,18,0)</f>
        <v>0</v>
      </c>
      <c r="N87" s="14">
        <f>VLOOKUP(A:A,[1]TDSheet!$A:$T,20,0)</f>
        <v>0</v>
      </c>
      <c r="O87" s="14"/>
      <c r="P87" s="14"/>
      <c r="Q87" s="16"/>
      <c r="R87" s="16"/>
      <c r="S87" s="14">
        <f t="shared" si="18"/>
        <v>9.7767999999999997</v>
      </c>
      <c r="T87" s="16"/>
      <c r="U87" s="17">
        <f t="shared" si="19"/>
        <v>3.653956304721381</v>
      </c>
      <c r="V87" s="14">
        <f t="shared" si="20"/>
        <v>3.653956304721381</v>
      </c>
      <c r="W87" s="14"/>
      <c r="X87" s="14"/>
      <c r="Y87" s="14">
        <f>VLOOKUP(A:A,[1]TDSheet!$A:$Y,25,0)</f>
        <v>0</v>
      </c>
      <c r="Z87" s="14">
        <f>VLOOKUP(A:A,[1]TDSheet!$A:$Z,26,0)</f>
        <v>1.1788000000000001</v>
      </c>
      <c r="AA87" s="14">
        <f>VLOOKUP(A:A,[1]TDSheet!$A:$AA,27,0)</f>
        <v>6.3344000000000005</v>
      </c>
      <c r="AB87" s="14">
        <f>VLOOKUP(A:A,[3]TDSheet!$A:$D,4,0)</f>
        <v>7.84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21"/>
        <v>0</v>
      </c>
      <c r="AF87" s="14">
        <f t="shared" si="22"/>
        <v>0</v>
      </c>
      <c r="AG87" s="14">
        <f t="shared" si="23"/>
        <v>0</v>
      </c>
      <c r="AH87" s="14"/>
      <c r="AI87" s="14"/>
    </row>
    <row r="88" spans="1:35" s="1" customFormat="1" ht="11.1" customHeight="1" outlineLevel="1" x14ac:dyDescent="0.2">
      <c r="A88" s="7" t="s">
        <v>87</v>
      </c>
      <c r="B88" s="7" t="s">
        <v>8</v>
      </c>
      <c r="C88" s="8">
        <v>471</v>
      </c>
      <c r="D88" s="8">
        <v>202</v>
      </c>
      <c r="E88" s="18">
        <v>275</v>
      </c>
      <c r="F88" s="18">
        <v>397</v>
      </c>
      <c r="G88" s="1">
        <f>VLOOKUP(A:A,[1]TDSheet!$A:$G,7,0)</f>
        <v>0</v>
      </c>
      <c r="H88" s="1">
        <f>VLOOKUP(A:A,[1]TDSheet!$A:$H,8,0)</f>
        <v>0</v>
      </c>
      <c r="I88" s="14">
        <f>VLOOKUP(A:A,[2]TDSheet!$A:$F,6,0)</f>
        <v>276</v>
      </c>
      <c r="J88" s="14">
        <f t="shared" si="17"/>
        <v>-1</v>
      </c>
      <c r="K88" s="14">
        <f>VLOOKUP(A:A,[1]TDSheet!$A:$K,11,0)</f>
        <v>0</v>
      </c>
      <c r="L88" s="14">
        <f>VLOOKUP(A:A,[1]TDSheet!$A:$L,12,0)</f>
        <v>0</v>
      </c>
      <c r="M88" s="14">
        <f>VLOOKUP(A:A,[1]TDSheet!$A:$R,18,0)</f>
        <v>0</v>
      </c>
      <c r="N88" s="14">
        <f>VLOOKUP(A:A,[1]TDSheet!$A:$T,20,0)</f>
        <v>0</v>
      </c>
      <c r="O88" s="14"/>
      <c r="P88" s="14"/>
      <c r="Q88" s="16"/>
      <c r="R88" s="16"/>
      <c r="S88" s="14">
        <f t="shared" si="18"/>
        <v>55</v>
      </c>
      <c r="T88" s="16"/>
      <c r="U88" s="17">
        <f t="shared" si="19"/>
        <v>7.2181818181818178</v>
      </c>
      <c r="V88" s="14">
        <f t="shared" si="20"/>
        <v>7.2181818181818178</v>
      </c>
      <c r="W88" s="14"/>
      <c r="X88" s="14"/>
      <c r="Y88" s="14">
        <f>VLOOKUP(A:A,[1]TDSheet!$A:$Y,25,0)</f>
        <v>39.200000000000003</v>
      </c>
      <c r="Z88" s="14">
        <f>VLOOKUP(A:A,[1]TDSheet!$A:$Z,26,0)</f>
        <v>40.799999999999997</v>
      </c>
      <c r="AA88" s="14">
        <f>VLOOKUP(A:A,[1]TDSheet!$A:$AA,27,0)</f>
        <v>54.2</v>
      </c>
      <c r="AB88" s="14">
        <f>VLOOKUP(A:A,[3]TDSheet!$A:$D,4,0)</f>
        <v>25</v>
      </c>
      <c r="AC88" s="14">
        <f>VLOOKUP(A:A,[1]TDSheet!$A:$AC,29,0)</f>
        <v>0</v>
      </c>
      <c r="AD88" s="14" t="e">
        <f>VLOOKUP(A:A,[1]TDSheet!$A:$AD,30,0)</f>
        <v>#N/A</v>
      </c>
      <c r="AE88" s="14">
        <f t="shared" si="21"/>
        <v>0</v>
      </c>
      <c r="AF88" s="14">
        <f t="shared" si="22"/>
        <v>0</v>
      </c>
      <c r="AG88" s="14">
        <f t="shared" si="23"/>
        <v>0</v>
      </c>
      <c r="AH88" s="14"/>
      <c r="AI88" s="14"/>
    </row>
    <row r="89" spans="1:35" s="1" customFormat="1" ht="11.1" customHeight="1" outlineLevel="1" x14ac:dyDescent="0.2">
      <c r="A89" s="7" t="s">
        <v>92</v>
      </c>
      <c r="B89" s="7" t="s">
        <v>9</v>
      </c>
      <c r="C89" s="8">
        <v>279.22399999999999</v>
      </c>
      <c r="D89" s="8">
        <v>401.07499999999999</v>
      </c>
      <c r="E89" s="18">
        <v>349.23599999999999</v>
      </c>
      <c r="F89" s="18">
        <v>331.06299999999999</v>
      </c>
      <c r="G89" s="1">
        <f>VLOOKUP(A:A,[1]TDSheet!$A:$G,7,0)</f>
        <v>0</v>
      </c>
      <c r="H89" s="1">
        <f>VLOOKUP(A:A,[1]TDSheet!$A:$H,8,0)</f>
        <v>0</v>
      </c>
      <c r="I89" s="14">
        <f>VLOOKUP(A:A,[2]TDSheet!$A:$F,6,0)</f>
        <v>339</v>
      </c>
      <c r="J89" s="14">
        <f t="shared" si="17"/>
        <v>10.23599999999999</v>
      </c>
      <c r="K89" s="14">
        <f>VLOOKUP(A:A,[1]TDSheet!$A:$K,11,0)</f>
        <v>0</v>
      </c>
      <c r="L89" s="14">
        <f>VLOOKUP(A:A,[1]TDSheet!$A:$L,12,0)</f>
        <v>0</v>
      </c>
      <c r="M89" s="14">
        <f>VLOOKUP(A:A,[1]TDSheet!$A:$R,18,0)</f>
        <v>0</v>
      </c>
      <c r="N89" s="14">
        <f>VLOOKUP(A:A,[1]TDSheet!$A:$T,20,0)</f>
        <v>0</v>
      </c>
      <c r="O89" s="14"/>
      <c r="P89" s="14"/>
      <c r="Q89" s="16"/>
      <c r="R89" s="16"/>
      <c r="S89" s="14">
        <f t="shared" si="18"/>
        <v>69.847200000000001</v>
      </c>
      <c r="T89" s="16"/>
      <c r="U89" s="17">
        <f t="shared" si="19"/>
        <v>4.7398177736544911</v>
      </c>
      <c r="V89" s="14">
        <f t="shared" si="20"/>
        <v>4.7398177736544911</v>
      </c>
      <c r="W89" s="14"/>
      <c r="X89" s="14"/>
      <c r="Y89" s="14">
        <f>VLOOKUP(A:A,[1]TDSheet!$A:$Y,25,0)</f>
        <v>85.799400000000006</v>
      </c>
      <c r="Z89" s="14">
        <f>VLOOKUP(A:A,[1]TDSheet!$A:$Z,26,0)</f>
        <v>67.008200000000002</v>
      </c>
      <c r="AA89" s="14">
        <f>VLOOKUP(A:A,[1]TDSheet!$A:$AA,27,0)</f>
        <v>55.6616</v>
      </c>
      <c r="AB89" s="14">
        <f>VLOOKUP(A:A,[3]TDSheet!$A:$D,4,0)</f>
        <v>48</v>
      </c>
      <c r="AC89" s="14">
        <f>VLOOKUP(A:A,[1]TDSheet!$A:$AC,29,0)</f>
        <v>0</v>
      </c>
      <c r="AD89" s="14" t="e">
        <f>VLOOKUP(A:A,[1]TDSheet!$A:$AD,30,0)</f>
        <v>#N/A</v>
      </c>
      <c r="AE89" s="14">
        <f t="shared" si="21"/>
        <v>0</v>
      </c>
      <c r="AF89" s="14">
        <f t="shared" si="22"/>
        <v>0</v>
      </c>
      <c r="AG89" s="14">
        <f t="shared" si="23"/>
        <v>0</v>
      </c>
      <c r="AH89" s="14"/>
      <c r="AI89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2024-08-16T12:49:29Z</dcterms:modified>
</cp:coreProperties>
</file>