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F2C73FAE-0EA5-428C-8577-A560799671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" l="1"/>
  <c r="O47" i="1"/>
  <c r="S47" i="1" s="1"/>
  <c r="AB47" i="1"/>
  <c r="AB33" i="1"/>
  <c r="O46" i="1"/>
  <c r="T46" i="1" s="1"/>
  <c r="O48" i="1"/>
  <c r="T48" i="1" s="1"/>
  <c r="O7" i="1"/>
  <c r="O8" i="1"/>
  <c r="P8" i="1" s="1"/>
  <c r="AB8" i="1" s="1"/>
  <c r="O9" i="1"/>
  <c r="O10" i="1"/>
  <c r="P10" i="1" s="1"/>
  <c r="AB10" i="1" s="1"/>
  <c r="O11" i="1"/>
  <c r="O12" i="1"/>
  <c r="P12" i="1" s="1"/>
  <c r="AB12" i="1" s="1"/>
  <c r="O13" i="1"/>
  <c r="O14" i="1"/>
  <c r="O16" i="1"/>
  <c r="O18" i="1"/>
  <c r="O20" i="1"/>
  <c r="O22" i="1"/>
  <c r="P22" i="1" s="1"/>
  <c r="AB22" i="1" s="1"/>
  <c r="O23" i="1"/>
  <c r="O25" i="1"/>
  <c r="O26" i="1"/>
  <c r="O27" i="1"/>
  <c r="O36" i="1"/>
  <c r="S36" i="1" s="1"/>
  <c r="O15" i="1"/>
  <c r="S15" i="1" s="1"/>
  <c r="O17" i="1"/>
  <c r="S17" i="1" s="1"/>
  <c r="O19" i="1"/>
  <c r="S19" i="1" s="1"/>
  <c r="O21" i="1"/>
  <c r="S21" i="1" s="1"/>
  <c r="O28" i="1"/>
  <c r="P28" i="1" s="1"/>
  <c r="AB28" i="1" s="1"/>
  <c r="O24" i="1"/>
  <c r="S24" i="1" s="1"/>
  <c r="O29" i="1"/>
  <c r="S29" i="1" s="1"/>
  <c r="O30" i="1"/>
  <c r="O31" i="1"/>
  <c r="P31" i="1" s="1"/>
  <c r="AB31" i="1" s="1"/>
  <c r="O32" i="1"/>
  <c r="O33" i="1"/>
  <c r="O34" i="1"/>
  <c r="O35" i="1"/>
  <c r="O37" i="1"/>
  <c r="O38" i="1"/>
  <c r="O39" i="1"/>
  <c r="O40" i="1"/>
  <c r="O41" i="1"/>
  <c r="S41" i="1" s="1"/>
  <c r="O42" i="1"/>
  <c r="O43" i="1"/>
  <c r="O44" i="1"/>
  <c r="S44" i="1" s="1"/>
  <c r="O6" i="1"/>
  <c r="T6" i="1" s="1"/>
  <c r="AB48" i="1"/>
  <c r="AB46" i="1"/>
  <c r="AB36" i="1"/>
  <c r="AB15" i="1"/>
  <c r="AB17" i="1"/>
  <c r="AB19" i="1"/>
  <c r="AB21" i="1"/>
  <c r="AB24" i="1"/>
  <c r="AB29" i="1"/>
  <c r="AB41" i="1"/>
  <c r="AB44" i="1"/>
  <c r="P14" i="1" l="1"/>
  <c r="AB14" i="1" s="1"/>
  <c r="T47" i="1"/>
  <c r="P18" i="1"/>
  <c r="AB18" i="1" s="1"/>
  <c r="S26" i="1"/>
  <c r="P6" i="1"/>
  <c r="AB6" i="1" s="1"/>
  <c r="AB26" i="1"/>
  <c r="P37" i="1"/>
  <c r="AB37" i="1" s="1"/>
  <c r="P39" i="1"/>
  <c r="AB39" i="1" s="1"/>
  <c r="P23" i="1"/>
  <c r="AB23" i="1" s="1"/>
  <c r="P40" i="1"/>
  <c r="AB40" i="1" s="1"/>
  <c r="S42" i="1"/>
  <c r="S40" i="1"/>
  <c r="S28" i="1"/>
  <c r="S22" i="1"/>
  <c r="S18" i="1"/>
  <c r="P13" i="1"/>
  <c r="AB13" i="1" s="1"/>
  <c r="P11" i="1"/>
  <c r="AB11" i="1" s="1"/>
  <c r="P9" i="1"/>
  <c r="AB9" i="1" s="1"/>
  <c r="P7" i="1"/>
  <c r="AB7" i="1" s="1"/>
  <c r="P25" i="1"/>
  <c r="AB25" i="1" s="1"/>
  <c r="P27" i="1"/>
  <c r="AB27" i="1" s="1"/>
  <c r="P30" i="1"/>
  <c r="AB30" i="1" s="1"/>
  <c r="P32" i="1"/>
  <c r="AB32" i="1" s="1"/>
  <c r="AB34" i="1"/>
  <c r="P38" i="1"/>
  <c r="AB38" i="1" s="1"/>
  <c r="AB42" i="1"/>
  <c r="P16" i="1"/>
  <c r="AB16" i="1" s="1"/>
  <c r="P20" i="1"/>
  <c r="AB20" i="1" s="1"/>
  <c r="P35" i="1"/>
  <c r="AB35" i="1" s="1"/>
  <c r="P43" i="1"/>
  <c r="AB43" i="1" s="1"/>
  <c r="S14" i="1"/>
  <c r="S33" i="1"/>
  <c r="S31" i="1"/>
  <c r="S12" i="1"/>
  <c r="S10" i="1"/>
  <c r="S8" i="1"/>
  <c r="T10" i="1"/>
  <c r="S48" i="1"/>
  <c r="T42" i="1"/>
  <c r="T34" i="1"/>
  <c r="T31" i="1"/>
  <c r="T24" i="1"/>
  <c r="T17" i="1"/>
  <c r="T26" i="1"/>
  <c r="T20" i="1"/>
  <c r="T13" i="1"/>
  <c r="T44" i="1"/>
  <c r="T40" i="1"/>
  <c r="T37" i="1"/>
  <c r="T32" i="1"/>
  <c r="T21" i="1"/>
  <c r="T36" i="1"/>
  <c r="T23" i="1"/>
  <c r="T16" i="1"/>
  <c r="T11" i="1"/>
  <c r="T8" i="1"/>
  <c r="T43" i="1"/>
  <c r="T41" i="1"/>
  <c r="T39" i="1"/>
  <c r="T38" i="1"/>
  <c r="T35" i="1"/>
  <c r="T33" i="1"/>
  <c r="T30" i="1"/>
  <c r="T29" i="1"/>
  <c r="T28" i="1"/>
  <c r="T19" i="1"/>
  <c r="T15" i="1"/>
  <c r="T27" i="1"/>
  <c r="T25" i="1"/>
  <c r="T22" i="1"/>
  <c r="T18" i="1"/>
  <c r="T14" i="1"/>
  <c r="T12" i="1"/>
  <c r="T9" i="1"/>
  <c r="T7" i="1"/>
  <c r="S46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4" i="1"/>
  <c r="K28" i="1"/>
  <c r="K21" i="1"/>
  <c r="K19" i="1"/>
  <c r="K17" i="1"/>
  <c r="K15" i="1"/>
  <c r="K36" i="1"/>
  <c r="K27" i="1"/>
  <c r="K26" i="1"/>
  <c r="K25" i="1"/>
  <c r="K23" i="1"/>
  <c r="K22" i="1"/>
  <c r="K20" i="1"/>
  <c r="K18" i="1"/>
  <c r="K16" i="1"/>
  <c r="K14" i="1"/>
  <c r="K13" i="1"/>
  <c r="K12" i="1"/>
  <c r="K11" i="1"/>
  <c r="K10" i="1"/>
  <c r="K9" i="1"/>
  <c r="K46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" i="1" l="1"/>
  <c r="S25" i="1"/>
  <c r="S9" i="1"/>
  <c r="S20" i="1"/>
  <c r="S43" i="1"/>
  <c r="P5" i="1"/>
  <c r="AB5" i="1"/>
  <c r="S13" i="1"/>
  <c r="S38" i="1"/>
  <c r="S32" i="1"/>
  <c r="S37" i="1"/>
  <c r="S27" i="1"/>
  <c r="S35" i="1"/>
  <c r="S7" i="1"/>
  <c r="S11" i="1"/>
  <c r="S16" i="1"/>
  <c r="S23" i="1"/>
  <c r="S30" i="1"/>
  <c r="S34" i="1"/>
  <c r="S39" i="1"/>
  <c r="K5" i="1"/>
</calcChain>
</file>

<file path=xl/sharedStrings.xml><?xml version="1.0" encoding="utf-8"?>
<sst xmlns="http://schemas.openxmlformats.org/spreadsheetml/2006/main" count="136" uniqueCount="83">
  <si>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</si>
  <si>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</si>
  <si>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</si>
  <si>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</si>
  <si>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</si>
  <si>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</si>
  <si>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</si>
  <si>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</si>
  <si>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</si>
  <si>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</si>
  <si>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</si>
  <si>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</si>
  <si>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</si>
  <si>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</si>
  <si>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</si>
  <si>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</si>
  <si>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</si>
  <si>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</si>
  <si>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</si>
  <si>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</si>
  <si>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</si>
  <si>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</si>
  <si>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</si>
  <si>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</si>
  <si>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</si>
  <si>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</si>
  <si>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</si>
  <si>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</si>
  <si>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</si>
  <si>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</si>
  <si>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</si>
  <si>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</si>
  <si>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</si>
  <si>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</si>
  <si>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</si>
  <si>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</si>
  <si>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</si>
  <si>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</si>
  <si>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</si>
  <si>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</si>
  <si>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</si>
  <si>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</si>
  <si>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</si>
  <si>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</si>
  <si>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</si>
  <si>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</si>
  <si>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</si>
  <si>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</si>
  <si>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</si>
  <si>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</si>
  <si>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</si>
  <si>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</si>
  <si>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</si>
  <si>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</si>
  <si>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</si>
  <si>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</si>
  <si>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</si>
  <si>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</si>
  <si>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</si>
  <si>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</si>
  <si>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</si>
  <si>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</si>
  <si>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</si>
  <si>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</si>
  <si>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</si>
  <si>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</si>
  <si>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</si>
  <si>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</si>
  <si>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</si>
  <si>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</si>
  <si>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</si>
  <si>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</si>
  <si>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</si>
  <si>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</si>
  <si>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</si>
  <si>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</si>
  <si>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</si>
  <si>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</si>
  <si>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</si>
  <si>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</si>
  <si>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</si>
  <si>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</si>
  <si>
    <t>завод не отгружает с 30,06,24 до 05,08,24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</si>
</sst>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5703125" style="8" customWidth="1"/>
    <col min="8" max="8" width="4.5703125" customWidth="1"/>
    <col min="9" max="9" width="9" customWidth="1"/>
    <col min="10" max="11" width="6.140625" customWidth="1"/>
    <col min="12" max="13" width="1" customWidth="1"/>
    <col min="14" max="17" width="6.140625" customWidth="1"/>
    <col min="18" max="18" width="22.140625" customWidth="1"/>
    <col min="19" max="20" width="5.7109375" customWidth="1"/>
    <col min="21" max="26" width="6" customWidth="1"/>
    <col min="27" max="27" width="28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7761.7350000000006</v>
      </c>
      <c r="F5" s="4">
        <f>SUM(F6:F491)</f>
        <v>23383.526000000002</v>
      </c>
      <c r="G5" s="6"/>
      <c r="H5" s="1"/>
      <c r="I5" s="1"/>
      <c r="J5" s="4">
        <f t="shared" ref="J5:Q5" si="0">SUM(J6:J491)</f>
        <v>7904.5</v>
      </c>
      <c r="K5" s="4">
        <f t="shared" si="0"/>
        <v>-142.76499999999999</v>
      </c>
      <c r="L5" s="4">
        <f t="shared" si="0"/>
        <v>0</v>
      </c>
      <c r="M5" s="4">
        <f t="shared" si="0"/>
        <v>0</v>
      </c>
      <c r="N5" s="4">
        <f t="shared" si="0"/>
        <v>1700.3829999999996</v>
      </c>
      <c r="O5" s="4">
        <f t="shared" si="0"/>
        <v>1552.3470000000002</v>
      </c>
      <c r="P5" s="4">
        <f t="shared" si="0"/>
        <v>6857.0866000000005</v>
      </c>
      <c r="Q5" s="4">
        <f t="shared" si="0"/>
        <v>0</v>
      </c>
      <c r="R5" s="1"/>
      <c r="S5" s="1"/>
      <c r="T5" s="1"/>
      <c r="U5" s="4">
        <f t="shared" ref="U5:Z5" si="1">SUM(U6:U491)</f>
        <v>1371.2342000000003</v>
      </c>
      <c r="V5" s="4">
        <f t="shared" si="1"/>
        <v>1448.6148000000003</v>
      </c>
      <c r="W5" s="4">
        <f t="shared" si="1"/>
        <v>1247.7560000000001</v>
      </c>
      <c r="X5" s="4">
        <f t="shared" si="1"/>
        <v>1358.5111999999997</v>
      </c>
      <c r="Y5" s="4">
        <f t="shared" si="1"/>
        <v>1338.3519999999999</v>
      </c>
      <c r="Z5" s="4">
        <f t="shared" si="1"/>
        <v>1226.4382000000003</v>
      </c>
      <c r="AA5" s="1"/>
      <c r="AB5" s="4">
        <f>SUM(AB6:AB491)</f>
        <v>2427.2785999999996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167</v>
      </c>
      <c r="D6" s="1">
        <v>4</v>
      </c>
      <c r="E6" s="1">
        <v>61</v>
      </c>
      <c r="F6" s="1">
        <v>110</v>
      </c>
      <c r="G6" s="6">
        <v>0.14000000000000001</v>
      </c>
      <c r="H6" s="1">
        <v>180</v>
      </c>
      <c r="I6" s="1">
        <v>9988421</v>
      </c>
      <c r="J6" s="1">
        <v>55</v>
      </c>
      <c r="K6" s="1">
        <f t="shared" ref="K6:K44" si="2">E6-J6</f>
        <v>6</v>
      </c>
      <c r="L6" s="1"/>
      <c r="M6" s="1"/>
      <c r="N6" s="1">
        <v>0</v>
      </c>
      <c r="O6" s="1">
        <f>E6/5</f>
        <v>12.2</v>
      </c>
      <c r="P6" s="5">
        <f>18*O6-N6-F6</f>
        <v>109.6</v>
      </c>
      <c r="Q6" s="5"/>
      <c r="R6" s="1"/>
      <c r="S6" s="1">
        <f>(F6+N6+P6)/O6</f>
        <v>18</v>
      </c>
      <c r="T6" s="1">
        <f>(F6+N6)/O6</f>
        <v>9.0163934426229506</v>
      </c>
      <c r="U6" s="1">
        <v>8.6</v>
      </c>
      <c r="V6" s="1">
        <v>8.6</v>
      </c>
      <c r="W6" s="1">
        <v>11</v>
      </c>
      <c r="X6" s="1">
        <v>9.1999999999999993</v>
      </c>
      <c r="Y6" s="1">
        <v>16.600000000000001</v>
      </c>
      <c r="Z6" s="1">
        <v>9.6</v>
      </c>
      <c r="AA6" s="1"/>
      <c r="AB6" s="1">
        <f t="shared" ref="AB6:AB44" si="3">P6*G6</f>
        <v>15.344000000000001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246</v>
      </c>
      <c r="D7" s="1">
        <v>224</v>
      </c>
      <c r="E7" s="1">
        <v>127</v>
      </c>
      <c r="F7" s="1">
        <v>341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5</v>
      </c>
      <c r="L7" s="1"/>
      <c r="M7" s="1"/>
      <c r="N7" s="1">
        <v>0</v>
      </c>
      <c r="O7" s="1">
        <f t="shared" ref="O7:O47" si="4">E7/5</f>
        <v>25.4</v>
      </c>
      <c r="P7" s="5">
        <f t="shared" ref="P7:P13" si="5">18*O7-N7-F7</f>
        <v>116.19999999999999</v>
      </c>
      <c r="Q7" s="5"/>
      <c r="R7" s="1"/>
      <c r="S7" s="1">
        <f t="shared" ref="S7:S44" si="6">(F7+N7+P7)/O7</f>
        <v>18</v>
      </c>
      <c r="T7" s="1">
        <f t="shared" ref="T7:T44" si="7">(F7+N7)/O7</f>
        <v>13.425196850393702</v>
      </c>
      <c r="U7" s="1">
        <v>18</v>
      </c>
      <c r="V7" s="1">
        <v>28.2</v>
      </c>
      <c r="W7" s="1">
        <v>24.2</v>
      </c>
      <c r="X7" s="1">
        <v>18.399999999999999</v>
      </c>
      <c r="Y7" s="1">
        <v>20.2</v>
      </c>
      <c r="Z7" s="1">
        <v>16</v>
      </c>
      <c r="AA7" s="1"/>
      <c r="AB7" s="1">
        <f t="shared" si="3"/>
        <v>20.915999999999997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335</v>
      </c>
      <c r="D8" s="1"/>
      <c r="E8" s="1">
        <v>135</v>
      </c>
      <c r="F8" s="1">
        <v>126</v>
      </c>
      <c r="G8" s="6">
        <v>0.18</v>
      </c>
      <c r="H8" s="1">
        <v>270</v>
      </c>
      <c r="I8" s="1">
        <v>9988445</v>
      </c>
      <c r="J8" s="1">
        <v>133</v>
      </c>
      <c r="K8" s="1">
        <f t="shared" si="2"/>
        <v>2</v>
      </c>
      <c r="L8" s="1"/>
      <c r="M8" s="1"/>
      <c r="N8" s="1">
        <v>0</v>
      </c>
      <c r="O8" s="1">
        <f t="shared" si="4"/>
        <v>27</v>
      </c>
      <c r="P8" s="5">
        <f t="shared" si="5"/>
        <v>360</v>
      </c>
      <c r="Q8" s="5"/>
      <c r="R8" s="1"/>
      <c r="S8" s="1">
        <f t="shared" si="6"/>
        <v>18</v>
      </c>
      <c r="T8" s="1">
        <f t="shared" si="7"/>
        <v>4.666666666666667</v>
      </c>
      <c r="U8" s="1">
        <v>18.8</v>
      </c>
      <c r="V8" s="1">
        <v>13</v>
      </c>
      <c r="W8" s="1">
        <v>24.4</v>
      </c>
      <c r="X8" s="1">
        <v>16.8</v>
      </c>
      <c r="Y8" s="1">
        <v>17.600000000000001</v>
      </c>
      <c r="Z8" s="1">
        <v>16.600000000000001</v>
      </c>
      <c r="AA8" s="1"/>
      <c r="AB8" s="1">
        <f t="shared" si="3"/>
        <v>64.8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43</v>
      </c>
      <c r="D9" s="1">
        <v>34</v>
      </c>
      <c r="E9" s="1">
        <v>24</v>
      </c>
      <c r="F9" s="1">
        <v>51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-2</v>
      </c>
      <c r="L9" s="1"/>
      <c r="M9" s="1"/>
      <c r="N9" s="1">
        <v>0</v>
      </c>
      <c r="O9" s="1">
        <f t="shared" si="4"/>
        <v>4.8</v>
      </c>
      <c r="P9" s="5">
        <f t="shared" si="5"/>
        <v>35.399999999999991</v>
      </c>
      <c r="Q9" s="5"/>
      <c r="R9" s="1"/>
      <c r="S9" s="1">
        <f t="shared" si="6"/>
        <v>18</v>
      </c>
      <c r="T9" s="1">
        <f t="shared" si="7"/>
        <v>10.625</v>
      </c>
      <c r="U9" s="1">
        <v>3.4</v>
      </c>
      <c r="V9" s="1">
        <v>4</v>
      </c>
      <c r="W9" s="1">
        <v>4</v>
      </c>
      <c r="X9" s="1">
        <v>1.2</v>
      </c>
      <c r="Y9" s="1">
        <v>3.2</v>
      </c>
      <c r="Z9" s="1">
        <v>5.2</v>
      </c>
      <c r="AA9" s="1"/>
      <c r="AB9" s="1">
        <f t="shared" si="3"/>
        <v>14.159999999999997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87</v>
      </c>
      <c r="D10" s="1"/>
      <c r="E10" s="1">
        <v>29</v>
      </c>
      <c r="F10" s="1">
        <v>51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-1</v>
      </c>
      <c r="L10" s="1"/>
      <c r="M10" s="1"/>
      <c r="N10" s="1">
        <v>0</v>
      </c>
      <c r="O10" s="1">
        <f t="shared" si="4"/>
        <v>5.8</v>
      </c>
      <c r="P10" s="5">
        <f t="shared" si="5"/>
        <v>53.399999999999991</v>
      </c>
      <c r="Q10" s="5"/>
      <c r="R10" s="1"/>
      <c r="S10" s="1">
        <f t="shared" si="6"/>
        <v>18</v>
      </c>
      <c r="T10" s="1">
        <f t="shared" si="7"/>
        <v>8.793103448275863</v>
      </c>
      <c r="U10" s="1">
        <v>5</v>
      </c>
      <c r="V10" s="1">
        <v>3</v>
      </c>
      <c r="W10" s="1">
        <v>2.4</v>
      </c>
      <c r="X10" s="1">
        <v>2.6</v>
      </c>
      <c r="Y10" s="1">
        <v>2</v>
      </c>
      <c r="Z10" s="1">
        <v>5.2</v>
      </c>
      <c r="AA10" s="1"/>
      <c r="AB10" s="1">
        <f t="shared" si="3"/>
        <v>21.36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32</v>
      </c>
      <c r="C11" s="1">
        <v>284</v>
      </c>
      <c r="D11" s="1">
        <v>494</v>
      </c>
      <c r="E11" s="1">
        <v>172</v>
      </c>
      <c r="F11" s="1">
        <v>604</v>
      </c>
      <c r="G11" s="6">
        <v>0.18</v>
      </c>
      <c r="H11" s="1">
        <v>150</v>
      </c>
      <c r="I11" s="1">
        <v>5034819</v>
      </c>
      <c r="J11" s="1">
        <v>174</v>
      </c>
      <c r="K11" s="1">
        <f t="shared" si="2"/>
        <v>-2</v>
      </c>
      <c r="L11" s="1"/>
      <c r="M11" s="1"/>
      <c r="N11" s="1">
        <v>0</v>
      </c>
      <c r="O11" s="1">
        <f t="shared" si="4"/>
        <v>34.4</v>
      </c>
      <c r="P11" s="5">
        <f t="shared" si="5"/>
        <v>15.199999999999932</v>
      </c>
      <c r="Q11" s="5"/>
      <c r="R11" s="1"/>
      <c r="S11" s="1">
        <f t="shared" si="6"/>
        <v>18</v>
      </c>
      <c r="T11" s="1">
        <f t="shared" si="7"/>
        <v>17.558139534883722</v>
      </c>
      <c r="U11" s="1">
        <v>30.8</v>
      </c>
      <c r="V11" s="1">
        <v>44.6</v>
      </c>
      <c r="W11" s="1">
        <v>33</v>
      </c>
      <c r="X11" s="1">
        <v>5</v>
      </c>
      <c r="Y11" s="1">
        <v>30.8</v>
      </c>
      <c r="Z11" s="1">
        <v>28</v>
      </c>
      <c r="AA11" s="1"/>
      <c r="AB11" s="1">
        <f t="shared" si="3"/>
        <v>2.7359999999999878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83.135000000000005</v>
      </c>
      <c r="D12" s="1"/>
      <c r="E12" s="1">
        <v>29.097999999999999</v>
      </c>
      <c r="F12" s="1">
        <v>53.02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1.597999999999999</v>
      </c>
      <c r="L12" s="1"/>
      <c r="M12" s="1"/>
      <c r="N12" s="1">
        <v>0</v>
      </c>
      <c r="O12" s="1">
        <f t="shared" si="4"/>
        <v>5.8195999999999994</v>
      </c>
      <c r="P12" s="5">
        <f t="shared" si="5"/>
        <v>51.73279999999999</v>
      </c>
      <c r="Q12" s="5"/>
      <c r="R12" s="1"/>
      <c r="S12" s="1">
        <f t="shared" si="6"/>
        <v>18</v>
      </c>
      <c r="T12" s="1">
        <f t="shared" si="7"/>
        <v>9.1105917932503964</v>
      </c>
      <c r="U12" s="1">
        <v>2.92</v>
      </c>
      <c r="V12" s="1">
        <v>3.468</v>
      </c>
      <c r="W12" s="1">
        <v>2.9889999999999999</v>
      </c>
      <c r="X12" s="1">
        <v>1.9079999999999999</v>
      </c>
      <c r="Y12" s="1">
        <v>0</v>
      </c>
      <c r="Z12" s="1">
        <v>0</v>
      </c>
      <c r="AA12" s="1"/>
      <c r="AB12" s="1">
        <f t="shared" si="3"/>
        <v>51.73279999999999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44</v>
      </c>
      <c r="B13" s="1" t="s">
        <v>32</v>
      </c>
      <c r="C13" s="1">
        <v>582</v>
      </c>
      <c r="D13" s="1">
        <v>54</v>
      </c>
      <c r="E13" s="1">
        <v>183</v>
      </c>
      <c r="F13" s="1">
        <v>443</v>
      </c>
      <c r="G13" s="6">
        <v>0.1</v>
      </c>
      <c r="H13" s="1">
        <v>90</v>
      </c>
      <c r="I13" s="1">
        <v>8444163</v>
      </c>
      <c r="J13" s="1">
        <v>177</v>
      </c>
      <c r="K13" s="1">
        <f t="shared" si="2"/>
        <v>6</v>
      </c>
      <c r="L13" s="1"/>
      <c r="M13" s="1"/>
      <c r="N13" s="1">
        <v>0</v>
      </c>
      <c r="O13" s="1">
        <f t="shared" si="4"/>
        <v>36.6</v>
      </c>
      <c r="P13" s="5">
        <f t="shared" si="5"/>
        <v>215.80000000000007</v>
      </c>
      <c r="Q13" s="5"/>
      <c r="R13" s="1"/>
      <c r="S13" s="1">
        <f t="shared" si="6"/>
        <v>18</v>
      </c>
      <c r="T13" s="1">
        <f t="shared" si="7"/>
        <v>12.103825136612022</v>
      </c>
      <c r="U13" s="1">
        <v>25.2</v>
      </c>
      <c r="V13" s="1">
        <v>26</v>
      </c>
      <c r="W13" s="1">
        <v>36.4</v>
      </c>
      <c r="X13" s="1">
        <v>41.2</v>
      </c>
      <c r="Y13" s="1">
        <v>31</v>
      </c>
      <c r="Z13" s="1">
        <v>32.4</v>
      </c>
      <c r="AA13" s="1"/>
      <c r="AB13" s="1">
        <f t="shared" si="3"/>
        <v>21.580000000000009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45</v>
      </c>
      <c r="B14" s="12" t="s">
        <v>32</v>
      </c>
      <c r="C14" s="12">
        <v>753</v>
      </c>
      <c r="D14" s="12">
        <v>13</v>
      </c>
      <c r="E14" s="12">
        <v>373</v>
      </c>
      <c r="F14" s="13">
        <v>345</v>
      </c>
      <c r="G14" s="6">
        <v>0.18</v>
      </c>
      <c r="H14" s="1">
        <v>150</v>
      </c>
      <c r="I14" s="1">
        <v>5038411</v>
      </c>
      <c r="J14" s="1">
        <v>385</v>
      </c>
      <c r="K14" s="1">
        <f t="shared" si="2"/>
        <v>-12</v>
      </c>
      <c r="L14" s="1"/>
      <c r="M14" s="1"/>
      <c r="N14" s="1">
        <v>159</v>
      </c>
      <c r="O14" s="1">
        <f t="shared" si="4"/>
        <v>74.599999999999994</v>
      </c>
      <c r="P14" s="5">
        <f>18*(O14+O15)-N14-N15-F14-F15</f>
        <v>387.39999999999986</v>
      </c>
      <c r="Q14" s="5"/>
      <c r="R14" s="1"/>
      <c r="S14" s="1">
        <f t="shared" si="6"/>
        <v>11.949061662198391</v>
      </c>
      <c r="T14" s="1">
        <f t="shared" si="7"/>
        <v>6.7560321715817704</v>
      </c>
      <c r="U14" s="1">
        <v>80</v>
      </c>
      <c r="V14" s="1">
        <v>80.2</v>
      </c>
      <c r="W14" s="1">
        <v>80.599999999999994</v>
      </c>
      <c r="X14" s="1">
        <v>82</v>
      </c>
      <c r="Y14" s="1">
        <v>58</v>
      </c>
      <c r="Z14" s="1">
        <v>67.8</v>
      </c>
      <c r="AA14" s="1"/>
      <c r="AB14" s="1">
        <f t="shared" si="3"/>
        <v>69.731999999999971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7" t="s">
        <v>55</v>
      </c>
      <c r="B15" s="18" t="s">
        <v>32</v>
      </c>
      <c r="C15" s="18"/>
      <c r="D15" s="18">
        <v>456</v>
      </c>
      <c r="E15" s="18">
        <v>1</v>
      </c>
      <c r="F15" s="19">
        <v>455</v>
      </c>
      <c r="G15" s="20">
        <v>0</v>
      </c>
      <c r="H15" s="21" t="e">
        <v>#N/A</v>
      </c>
      <c r="I15" s="21" t="s">
        <v>36</v>
      </c>
      <c r="J15" s="21">
        <v>1</v>
      </c>
      <c r="K15" s="21">
        <f>E15-J15</f>
        <v>0</v>
      </c>
      <c r="L15" s="21"/>
      <c r="M15" s="21"/>
      <c r="N15" s="21"/>
      <c r="O15" s="21">
        <f>E15/5</f>
        <v>0.2</v>
      </c>
      <c r="P15" s="22"/>
      <c r="Q15" s="22"/>
      <c r="R15" s="21"/>
      <c r="S15" s="21">
        <f>(F15+N15+P15)/O15</f>
        <v>2275</v>
      </c>
      <c r="T15" s="21">
        <f>(F15+N15)/O15</f>
        <v>2275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/>
      <c r="AB15" s="2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46</v>
      </c>
      <c r="B16" s="12" t="s">
        <v>32</v>
      </c>
      <c r="C16" s="12">
        <v>-4</v>
      </c>
      <c r="D16" s="12">
        <v>4</v>
      </c>
      <c r="E16" s="12">
        <v>-3</v>
      </c>
      <c r="F16" s="13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-9</v>
      </c>
      <c r="L16" s="1"/>
      <c r="M16" s="1"/>
      <c r="N16" s="1">
        <v>0</v>
      </c>
      <c r="O16" s="1">
        <f t="shared" si="4"/>
        <v>-0.6</v>
      </c>
      <c r="P16" s="5">
        <f>18*(O16+O17)-N16-N17-F16-F17</f>
        <v>77.199999999999932</v>
      </c>
      <c r="Q16" s="5"/>
      <c r="R16" s="1"/>
      <c r="S16" s="1">
        <f t="shared" si="6"/>
        <v>-128.66666666666657</v>
      </c>
      <c r="T16" s="1">
        <f t="shared" si="7"/>
        <v>0</v>
      </c>
      <c r="U16" s="1">
        <v>-0.8</v>
      </c>
      <c r="V16" s="1">
        <v>-0.4</v>
      </c>
      <c r="W16" s="1">
        <v>-0.2</v>
      </c>
      <c r="X16" s="1">
        <v>45.6</v>
      </c>
      <c r="Y16" s="1">
        <v>77.599999999999994</v>
      </c>
      <c r="Z16" s="1">
        <v>72.599999999999994</v>
      </c>
      <c r="AA16" s="23" t="s">
        <v>82</v>
      </c>
      <c r="AB16" s="1">
        <f t="shared" si="3"/>
        <v>13.895999999999987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7" t="s">
        <v>56</v>
      </c>
      <c r="B17" s="18" t="s">
        <v>32</v>
      </c>
      <c r="C17" s="18">
        <v>559</v>
      </c>
      <c r="D17" s="18">
        <v>600</v>
      </c>
      <c r="E17" s="18">
        <v>270</v>
      </c>
      <c r="F17" s="19">
        <v>884</v>
      </c>
      <c r="G17" s="20">
        <v>0</v>
      </c>
      <c r="H17" s="21" t="e">
        <v>#N/A</v>
      </c>
      <c r="I17" s="21" t="s">
        <v>36</v>
      </c>
      <c r="J17" s="21">
        <v>252</v>
      </c>
      <c r="K17" s="21">
        <f>E17-J17</f>
        <v>18</v>
      </c>
      <c r="L17" s="21"/>
      <c r="M17" s="21"/>
      <c r="N17" s="21"/>
      <c r="O17" s="21">
        <f>E17/5</f>
        <v>54</v>
      </c>
      <c r="P17" s="22"/>
      <c r="Q17" s="22"/>
      <c r="R17" s="21"/>
      <c r="S17" s="21">
        <f>(F17+N17+P17)/O17</f>
        <v>16.37037037037037</v>
      </c>
      <c r="T17" s="21">
        <f>(F17+N17)/O17</f>
        <v>16.37037037037037</v>
      </c>
      <c r="U17" s="21">
        <v>13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/>
      <c r="AB17" s="2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47</v>
      </c>
      <c r="B18" s="12" t="s">
        <v>32</v>
      </c>
      <c r="C18" s="12">
        <v>438</v>
      </c>
      <c r="D18" s="12">
        <v>120</v>
      </c>
      <c r="E18" s="12">
        <v>219</v>
      </c>
      <c r="F18" s="13">
        <v>326</v>
      </c>
      <c r="G18" s="6">
        <v>0.18</v>
      </c>
      <c r="H18" s="1">
        <v>150</v>
      </c>
      <c r="I18" s="1">
        <v>5038831</v>
      </c>
      <c r="J18" s="1">
        <v>219</v>
      </c>
      <c r="K18" s="1">
        <f t="shared" si="2"/>
        <v>0</v>
      </c>
      <c r="L18" s="1"/>
      <c r="M18" s="1"/>
      <c r="N18" s="1">
        <v>0</v>
      </c>
      <c r="O18" s="1">
        <f t="shared" si="4"/>
        <v>43.8</v>
      </c>
      <c r="P18" s="5">
        <f>18*(O18+O19)-N18-N19-F18-F19</f>
        <v>451.59999999999991</v>
      </c>
      <c r="Q18" s="5"/>
      <c r="R18" s="1"/>
      <c r="S18" s="1">
        <f t="shared" si="6"/>
        <v>17.753424657534246</v>
      </c>
      <c r="T18" s="1">
        <f t="shared" si="7"/>
        <v>7.4429223744292239</v>
      </c>
      <c r="U18" s="1">
        <v>20.399999999999999</v>
      </c>
      <c r="V18" s="1">
        <v>28.6</v>
      </c>
      <c r="W18" s="1">
        <v>34</v>
      </c>
      <c r="X18" s="1">
        <v>9.1999999999999993</v>
      </c>
      <c r="Y18" s="1">
        <v>11.6</v>
      </c>
      <c r="Z18" s="1">
        <v>0.2</v>
      </c>
      <c r="AA18" s="1"/>
      <c r="AB18" s="1">
        <f t="shared" si="3"/>
        <v>81.287999999999982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7" t="s">
        <v>57</v>
      </c>
      <c r="B19" s="18" t="s">
        <v>32</v>
      </c>
      <c r="C19" s="18">
        <v>-6</v>
      </c>
      <c r="D19" s="18">
        <v>6</v>
      </c>
      <c r="E19" s="18">
        <v>-3</v>
      </c>
      <c r="F19" s="19"/>
      <c r="G19" s="20">
        <v>0</v>
      </c>
      <c r="H19" s="21" t="e">
        <v>#N/A</v>
      </c>
      <c r="I19" s="21" t="s">
        <v>36</v>
      </c>
      <c r="J19" s="21"/>
      <c r="K19" s="21">
        <f>E19-J19</f>
        <v>-3</v>
      </c>
      <c r="L19" s="21"/>
      <c r="M19" s="21"/>
      <c r="N19" s="21"/>
      <c r="O19" s="21">
        <f>E19/5</f>
        <v>-0.6</v>
      </c>
      <c r="P19" s="22"/>
      <c r="Q19" s="22"/>
      <c r="R19" s="21"/>
      <c r="S19" s="21">
        <f>(F19+N19+P19)/O19</f>
        <v>0</v>
      </c>
      <c r="T19" s="21">
        <f>(F19+N19)/O19</f>
        <v>0</v>
      </c>
      <c r="U19" s="21">
        <v>-0.4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/>
      <c r="AB19" s="2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48</v>
      </c>
      <c r="B20" s="12" t="s">
        <v>32</v>
      </c>
      <c r="C20" s="12">
        <v>140</v>
      </c>
      <c r="D20" s="12">
        <v>467</v>
      </c>
      <c r="E20" s="12">
        <v>127</v>
      </c>
      <c r="F20" s="13">
        <v>480</v>
      </c>
      <c r="G20" s="6">
        <v>0.18</v>
      </c>
      <c r="H20" s="1">
        <v>120</v>
      </c>
      <c r="I20" s="1">
        <v>5038855</v>
      </c>
      <c r="J20" s="1">
        <v>162</v>
      </c>
      <c r="K20" s="1">
        <f t="shared" si="2"/>
        <v>-35</v>
      </c>
      <c r="L20" s="1"/>
      <c r="M20" s="1"/>
      <c r="N20" s="1">
        <v>0</v>
      </c>
      <c r="O20" s="1">
        <f t="shared" si="4"/>
        <v>25.4</v>
      </c>
      <c r="P20" s="5">
        <f>18*(O20+O21)-N20-N21-F20-F21</f>
        <v>113</v>
      </c>
      <c r="Q20" s="5"/>
      <c r="R20" s="1"/>
      <c r="S20" s="1">
        <f t="shared" si="6"/>
        <v>23.346456692913389</v>
      </c>
      <c r="T20" s="1">
        <f t="shared" si="7"/>
        <v>18.897637795275593</v>
      </c>
      <c r="U20" s="1">
        <v>25</v>
      </c>
      <c r="V20" s="1">
        <v>40.799999999999997</v>
      </c>
      <c r="W20" s="1">
        <v>30.8</v>
      </c>
      <c r="X20" s="1">
        <v>11.2</v>
      </c>
      <c r="Y20" s="1">
        <v>0.4</v>
      </c>
      <c r="Z20" s="1">
        <v>0.2</v>
      </c>
      <c r="AA20" s="1"/>
      <c r="AB20" s="1">
        <f t="shared" si="3"/>
        <v>20.34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7" t="s">
        <v>58</v>
      </c>
      <c r="B21" s="18" t="s">
        <v>32</v>
      </c>
      <c r="C21" s="18">
        <v>125</v>
      </c>
      <c r="D21" s="18">
        <v>8</v>
      </c>
      <c r="E21" s="18">
        <v>58</v>
      </c>
      <c r="F21" s="19">
        <v>73</v>
      </c>
      <c r="G21" s="20">
        <v>0</v>
      </c>
      <c r="H21" s="21" t="e">
        <v>#N/A</v>
      </c>
      <c r="I21" s="21" t="s">
        <v>36</v>
      </c>
      <c r="J21" s="21">
        <v>52</v>
      </c>
      <c r="K21" s="21">
        <f>E21-J21</f>
        <v>6</v>
      </c>
      <c r="L21" s="21"/>
      <c r="M21" s="21"/>
      <c r="N21" s="21"/>
      <c r="O21" s="21">
        <f>E21/5</f>
        <v>11.6</v>
      </c>
      <c r="P21" s="22"/>
      <c r="Q21" s="22"/>
      <c r="R21" s="21"/>
      <c r="S21" s="21">
        <f>(F21+N21+P21)/O21</f>
        <v>6.2931034482758621</v>
      </c>
      <c r="T21" s="21">
        <f>(F21+N21)/O21</f>
        <v>6.2931034482758621</v>
      </c>
      <c r="U21" s="21">
        <v>5.6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49</v>
      </c>
      <c r="B22" s="1" t="s">
        <v>32</v>
      </c>
      <c r="C22" s="1">
        <v>1068</v>
      </c>
      <c r="D22" s="1">
        <v>430</v>
      </c>
      <c r="E22" s="1">
        <v>478</v>
      </c>
      <c r="F22" s="1">
        <v>962</v>
      </c>
      <c r="G22" s="6">
        <v>0.18</v>
      </c>
      <c r="H22" s="1">
        <v>150</v>
      </c>
      <c r="I22" s="1">
        <v>5038435</v>
      </c>
      <c r="J22" s="1">
        <v>505</v>
      </c>
      <c r="K22" s="1">
        <f t="shared" si="2"/>
        <v>-27</v>
      </c>
      <c r="L22" s="1"/>
      <c r="M22" s="1"/>
      <c r="N22" s="1">
        <v>240</v>
      </c>
      <c r="O22" s="1">
        <f t="shared" si="4"/>
        <v>95.6</v>
      </c>
      <c r="P22" s="5">
        <f t="shared" ref="P22" si="8">18*O22-N22-F22</f>
        <v>518.79999999999995</v>
      </c>
      <c r="Q22" s="5"/>
      <c r="R22" s="1"/>
      <c r="S22" s="1">
        <f t="shared" si="6"/>
        <v>18</v>
      </c>
      <c r="T22" s="1">
        <f t="shared" si="7"/>
        <v>12.573221757322177</v>
      </c>
      <c r="U22" s="1">
        <v>102</v>
      </c>
      <c r="V22" s="1">
        <v>100.2</v>
      </c>
      <c r="W22" s="1">
        <v>93.4</v>
      </c>
      <c r="X22" s="1">
        <v>96.4</v>
      </c>
      <c r="Y22" s="1">
        <v>100.8</v>
      </c>
      <c r="Z22" s="1">
        <v>85.4</v>
      </c>
      <c r="AA22" s="1"/>
      <c r="AB22" s="1">
        <f t="shared" si="3"/>
        <v>93.383999999999986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50</v>
      </c>
      <c r="B23" s="12" t="s">
        <v>32</v>
      </c>
      <c r="C23" s="12">
        <v>574</v>
      </c>
      <c r="D23" s="12">
        <v>5</v>
      </c>
      <c r="E23" s="12">
        <v>320</v>
      </c>
      <c r="F23" s="13">
        <v>257</v>
      </c>
      <c r="G23" s="6">
        <v>0.18</v>
      </c>
      <c r="H23" s="1">
        <v>120</v>
      </c>
      <c r="I23" s="1">
        <v>5038398</v>
      </c>
      <c r="J23" s="1">
        <v>323</v>
      </c>
      <c r="K23" s="1">
        <f t="shared" si="2"/>
        <v>-3</v>
      </c>
      <c r="L23" s="1"/>
      <c r="M23" s="1"/>
      <c r="N23" s="1">
        <v>220</v>
      </c>
      <c r="O23" s="1">
        <f t="shared" si="4"/>
        <v>64</v>
      </c>
      <c r="P23" s="5">
        <f>18*(O23+O24)-N23-N24-F23-F24</f>
        <v>663</v>
      </c>
      <c r="Q23" s="5"/>
      <c r="R23" s="1"/>
      <c r="S23" s="1">
        <f t="shared" si="6"/>
        <v>17.8125</v>
      </c>
      <c r="T23" s="1">
        <f t="shared" si="7"/>
        <v>7.453125</v>
      </c>
      <c r="U23" s="1">
        <v>55.4</v>
      </c>
      <c r="V23" s="1">
        <v>49.8</v>
      </c>
      <c r="W23" s="1">
        <v>58.4</v>
      </c>
      <c r="X23" s="1">
        <v>59.2</v>
      </c>
      <c r="Y23" s="1">
        <v>53.6</v>
      </c>
      <c r="Z23" s="1">
        <v>55</v>
      </c>
      <c r="AA23" s="1"/>
      <c r="AB23" s="1">
        <f t="shared" si="3"/>
        <v>119.33999999999999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7" t="s">
        <v>60</v>
      </c>
      <c r="B24" s="18" t="s">
        <v>32</v>
      </c>
      <c r="C24" s="18">
        <v>12</v>
      </c>
      <c r="D24" s="18"/>
      <c r="E24" s="18"/>
      <c r="F24" s="19">
        <v>12</v>
      </c>
      <c r="G24" s="20">
        <v>0</v>
      </c>
      <c r="H24" s="21" t="e">
        <v>#N/A</v>
      </c>
      <c r="I24" s="21" t="s">
        <v>36</v>
      </c>
      <c r="J24" s="21"/>
      <c r="K24" s="21">
        <f>E24-J24</f>
        <v>0</v>
      </c>
      <c r="L24" s="21"/>
      <c r="M24" s="21"/>
      <c r="N24" s="21"/>
      <c r="O24" s="21">
        <f>E24/5</f>
        <v>0</v>
      </c>
      <c r="P24" s="22"/>
      <c r="Q24" s="22"/>
      <c r="R24" s="21"/>
      <c r="S24" s="21" t="e">
        <f>(F24+N24+P24)/O24</f>
        <v>#DIV/0!</v>
      </c>
      <c r="T24" s="21" t="e">
        <f>(F24+N24)/O24</f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41</v>
      </c>
      <c r="C25" s="1">
        <v>198.114</v>
      </c>
      <c r="D25" s="1">
        <v>87.66</v>
      </c>
      <c r="E25" s="1">
        <v>168.06700000000001</v>
      </c>
      <c r="F25" s="1">
        <v>117.70699999999999</v>
      </c>
      <c r="G25" s="6">
        <v>1</v>
      </c>
      <c r="H25" s="1">
        <v>150</v>
      </c>
      <c r="I25" s="1">
        <v>5038572</v>
      </c>
      <c r="J25" s="1">
        <v>172.5</v>
      </c>
      <c r="K25" s="1">
        <f t="shared" si="2"/>
        <v>-4.4329999999999927</v>
      </c>
      <c r="L25" s="1"/>
      <c r="M25" s="1"/>
      <c r="N25" s="1">
        <v>0</v>
      </c>
      <c r="O25" s="1">
        <f t="shared" si="4"/>
        <v>33.613399999999999</v>
      </c>
      <c r="P25" s="5">
        <f t="shared" ref="P25:P28" si="9">18*O25-N25-F25</f>
        <v>487.33420000000001</v>
      </c>
      <c r="Q25" s="5"/>
      <c r="R25" s="1"/>
      <c r="S25" s="1">
        <f t="shared" si="6"/>
        <v>18</v>
      </c>
      <c r="T25" s="1">
        <f t="shared" si="7"/>
        <v>3.5017879774137697</v>
      </c>
      <c r="U25" s="1">
        <v>13.605</v>
      </c>
      <c r="V25" s="1">
        <v>17.7346</v>
      </c>
      <c r="W25" s="1">
        <v>11.164400000000001</v>
      </c>
      <c r="X25" s="1">
        <v>16.6112</v>
      </c>
      <c r="Y25" s="1">
        <v>12.47</v>
      </c>
      <c r="Z25" s="1">
        <v>29.825600000000001</v>
      </c>
      <c r="AA25" s="1"/>
      <c r="AB25" s="1">
        <f t="shared" si="3"/>
        <v>487.33420000000001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41</v>
      </c>
      <c r="C26" s="1">
        <v>175.773</v>
      </c>
      <c r="D26" s="1">
        <v>14.12</v>
      </c>
      <c r="E26" s="1">
        <v>42.744</v>
      </c>
      <c r="F26" s="1">
        <v>147.149</v>
      </c>
      <c r="G26" s="6">
        <v>1</v>
      </c>
      <c r="H26" s="1">
        <v>150</v>
      </c>
      <c r="I26" s="1">
        <v>5038596</v>
      </c>
      <c r="J26" s="1">
        <v>62.5</v>
      </c>
      <c r="K26" s="1">
        <f t="shared" si="2"/>
        <v>-19.756</v>
      </c>
      <c r="L26" s="1"/>
      <c r="M26" s="1"/>
      <c r="N26" s="1">
        <v>80</v>
      </c>
      <c r="O26" s="1">
        <f t="shared" si="4"/>
        <v>8.5488</v>
      </c>
      <c r="P26" s="5"/>
      <c r="Q26" s="5"/>
      <c r="R26" s="1"/>
      <c r="S26" s="1">
        <f t="shared" si="6"/>
        <v>26.570863746958636</v>
      </c>
      <c r="T26" s="1">
        <f t="shared" si="7"/>
        <v>26.570863746958636</v>
      </c>
      <c r="U26" s="1">
        <v>15.502000000000001</v>
      </c>
      <c r="V26" s="1">
        <v>13.0176</v>
      </c>
      <c r="W26" s="1">
        <v>15.771000000000001</v>
      </c>
      <c r="X26" s="1">
        <v>14.1508</v>
      </c>
      <c r="Y26" s="1">
        <v>6.4548000000000014</v>
      </c>
      <c r="Z26" s="1">
        <v>22.089600000000001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41</v>
      </c>
      <c r="C27" s="1">
        <v>414.68599999999998</v>
      </c>
      <c r="D27" s="1"/>
      <c r="E27" s="1">
        <v>112.771</v>
      </c>
      <c r="F27" s="1">
        <v>301.91500000000002</v>
      </c>
      <c r="G27" s="6">
        <v>1</v>
      </c>
      <c r="H27" s="1">
        <v>120</v>
      </c>
      <c r="I27" s="1">
        <v>5038558</v>
      </c>
      <c r="J27" s="1">
        <v>152</v>
      </c>
      <c r="K27" s="1">
        <f t="shared" si="2"/>
        <v>-39.228999999999999</v>
      </c>
      <c r="L27" s="1"/>
      <c r="M27" s="1"/>
      <c r="N27" s="1">
        <v>25.393000000000029</v>
      </c>
      <c r="O27" s="1">
        <f t="shared" si="4"/>
        <v>22.554200000000002</v>
      </c>
      <c r="P27" s="5">
        <f t="shared" si="9"/>
        <v>78.667599999999993</v>
      </c>
      <c r="Q27" s="5"/>
      <c r="R27" s="1"/>
      <c r="S27" s="1">
        <f t="shared" si="6"/>
        <v>18</v>
      </c>
      <c r="T27" s="1">
        <f t="shared" si="7"/>
        <v>14.51206427184294</v>
      </c>
      <c r="U27" s="1">
        <v>25.887</v>
      </c>
      <c r="V27" s="1">
        <v>25.490200000000002</v>
      </c>
      <c r="W27" s="1">
        <v>19.545000000000002</v>
      </c>
      <c r="X27" s="1">
        <v>29.872800000000002</v>
      </c>
      <c r="Y27" s="1">
        <v>24.4404</v>
      </c>
      <c r="Z27" s="1">
        <v>34.728400000000001</v>
      </c>
      <c r="AA27" s="1"/>
      <c r="AB27" s="1">
        <f t="shared" si="3"/>
        <v>78.667599999999993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41</v>
      </c>
      <c r="C28" s="1">
        <v>269.02300000000002</v>
      </c>
      <c r="D28" s="1">
        <v>341.12299999999999</v>
      </c>
      <c r="E28" s="1">
        <v>170.494</v>
      </c>
      <c r="F28" s="1">
        <v>439.65199999999999</v>
      </c>
      <c r="G28" s="6">
        <v>1</v>
      </c>
      <c r="H28" s="1">
        <v>120</v>
      </c>
      <c r="I28" s="1">
        <v>6159901</v>
      </c>
      <c r="J28" s="1">
        <v>179.5</v>
      </c>
      <c r="K28" s="1">
        <f t="shared" si="2"/>
        <v>-9.0060000000000002</v>
      </c>
      <c r="L28" s="1"/>
      <c r="M28" s="1"/>
      <c r="N28" s="1">
        <v>0</v>
      </c>
      <c r="O28" s="1">
        <f t="shared" si="4"/>
        <v>34.098799999999997</v>
      </c>
      <c r="P28" s="5">
        <f t="shared" si="9"/>
        <v>174.12639999999993</v>
      </c>
      <c r="Q28" s="5"/>
      <c r="R28" s="1"/>
      <c r="S28" s="1">
        <f t="shared" si="6"/>
        <v>18</v>
      </c>
      <c r="T28" s="1">
        <f t="shared" si="7"/>
        <v>12.89347425715861</v>
      </c>
      <c r="U28" s="1">
        <v>33.910200000000003</v>
      </c>
      <c r="V28" s="1">
        <v>38.866</v>
      </c>
      <c r="W28" s="1">
        <v>21.680399999999999</v>
      </c>
      <c r="X28" s="1">
        <v>28.268799999999999</v>
      </c>
      <c r="Y28" s="1">
        <v>44.926600000000001</v>
      </c>
      <c r="Z28" s="1">
        <v>36.264200000000002</v>
      </c>
      <c r="AA28" s="1"/>
      <c r="AB28" s="1">
        <f t="shared" si="3"/>
        <v>174.12639999999993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61</v>
      </c>
      <c r="B29" s="21" t="s">
        <v>41</v>
      </c>
      <c r="C29" s="21">
        <v>49.405000000000001</v>
      </c>
      <c r="D29" s="21"/>
      <c r="E29" s="21">
        <v>15.36</v>
      </c>
      <c r="F29" s="21">
        <v>34.045000000000002</v>
      </c>
      <c r="G29" s="20">
        <v>0</v>
      </c>
      <c r="H29" s="21">
        <v>120</v>
      </c>
      <c r="I29" s="21" t="s">
        <v>62</v>
      </c>
      <c r="J29" s="21">
        <v>17.5</v>
      </c>
      <c r="K29" s="21">
        <f t="shared" si="2"/>
        <v>-2.1400000000000006</v>
      </c>
      <c r="L29" s="21"/>
      <c r="M29" s="21"/>
      <c r="N29" s="21"/>
      <c r="O29" s="21">
        <f t="shared" si="4"/>
        <v>3.0720000000000001</v>
      </c>
      <c r="P29" s="22"/>
      <c r="Q29" s="22"/>
      <c r="R29" s="21"/>
      <c r="S29" s="21">
        <f t="shared" si="6"/>
        <v>11.082356770833334</v>
      </c>
      <c r="T29" s="21">
        <f t="shared" si="7"/>
        <v>11.082356770833334</v>
      </c>
      <c r="U29" s="21">
        <v>1.2312000000000001</v>
      </c>
      <c r="V29" s="21">
        <v>6.7035999999999998</v>
      </c>
      <c r="W29" s="21">
        <v>5.2557999999999998</v>
      </c>
      <c r="X29" s="21">
        <v>4.4942000000000002</v>
      </c>
      <c r="Y29" s="21">
        <v>6.7447999999999997</v>
      </c>
      <c r="Z29" s="21">
        <v>7.4016000000000002</v>
      </c>
      <c r="AA29" s="21" t="s">
        <v>63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463</v>
      </c>
      <c r="D30" s="1">
        <v>192</v>
      </c>
      <c r="E30" s="1">
        <v>248</v>
      </c>
      <c r="F30" s="1">
        <v>391</v>
      </c>
      <c r="G30" s="6">
        <v>0.1</v>
      </c>
      <c r="H30" s="1">
        <v>60</v>
      </c>
      <c r="I30" s="1">
        <v>8444170</v>
      </c>
      <c r="J30" s="1">
        <v>246</v>
      </c>
      <c r="K30" s="1">
        <f t="shared" si="2"/>
        <v>2</v>
      </c>
      <c r="L30" s="1"/>
      <c r="M30" s="1"/>
      <c r="N30" s="1">
        <v>99.799999999999955</v>
      </c>
      <c r="O30" s="1">
        <f t="shared" si="4"/>
        <v>49.6</v>
      </c>
      <c r="P30" s="5">
        <f t="shared" ref="P30:P32" si="10">18*O30-N30-F30</f>
        <v>402.00000000000011</v>
      </c>
      <c r="Q30" s="5"/>
      <c r="R30" s="1"/>
      <c r="S30" s="1">
        <f t="shared" si="6"/>
        <v>18</v>
      </c>
      <c r="T30" s="1">
        <f t="shared" si="7"/>
        <v>9.8951612903225801</v>
      </c>
      <c r="U30" s="1">
        <v>39.4</v>
      </c>
      <c r="V30" s="1">
        <v>39.200000000000003</v>
      </c>
      <c r="W30" s="1">
        <v>29.2</v>
      </c>
      <c r="X30" s="1">
        <v>41.6</v>
      </c>
      <c r="Y30" s="1">
        <v>32.799999999999997</v>
      </c>
      <c r="Z30" s="1">
        <v>37.4</v>
      </c>
      <c r="AA30" s="1"/>
      <c r="AB30" s="1">
        <f t="shared" si="3"/>
        <v>40.200000000000017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221</v>
      </c>
      <c r="D31" s="1">
        <v>176</v>
      </c>
      <c r="E31" s="1">
        <v>123</v>
      </c>
      <c r="F31" s="1">
        <v>232</v>
      </c>
      <c r="G31" s="6">
        <v>0.14000000000000001</v>
      </c>
      <c r="H31" s="1">
        <v>180</v>
      </c>
      <c r="I31" s="1">
        <v>9988391</v>
      </c>
      <c r="J31" s="1">
        <v>111</v>
      </c>
      <c r="K31" s="1">
        <f t="shared" si="2"/>
        <v>12</v>
      </c>
      <c r="L31" s="1"/>
      <c r="M31" s="1"/>
      <c r="N31" s="1">
        <v>0</v>
      </c>
      <c r="O31" s="1">
        <f t="shared" si="4"/>
        <v>24.6</v>
      </c>
      <c r="P31" s="5">
        <f t="shared" si="10"/>
        <v>210.8</v>
      </c>
      <c r="Q31" s="5"/>
      <c r="R31" s="1"/>
      <c r="S31" s="1">
        <f t="shared" si="6"/>
        <v>18</v>
      </c>
      <c r="T31" s="1">
        <f t="shared" si="7"/>
        <v>9.4308943089430883</v>
      </c>
      <c r="U31" s="1">
        <v>15.8</v>
      </c>
      <c r="V31" s="1">
        <v>23.4</v>
      </c>
      <c r="W31" s="1">
        <v>16.600000000000001</v>
      </c>
      <c r="X31" s="1">
        <v>20.2</v>
      </c>
      <c r="Y31" s="1">
        <v>2.8</v>
      </c>
      <c r="Z31" s="1">
        <v>-0.4</v>
      </c>
      <c r="AA31" s="1"/>
      <c r="AB31" s="1">
        <f t="shared" si="3"/>
        <v>29.512000000000004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32</v>
      </c>
      <c r="C32" s="1">
        <v>509</v>
      </c>
      <c r="D32" s="1"/>
      <c r="E32" s="1">
        <v>203</v>
      </c>
      <c r="F32" s="1">
        <v>305</v>
      </c>
      <c r="G32" s="6">
        <v>0.18</v>
      </c>
      <c r="H32" s="1">
        <v>270</v>
      </c>
      <c r="I32" s="1">
        <v>9988681</v>
      </c>
      <c r="J32" s="1">
        <v>202</v>
      </c>
      <c r="K32" s="1">
        <f t="shared" si="2"/>
        <v>1</v>
      </c>
      <c r="L32" s="1"/>
      <c r="M32" s="1"/>
      <c r="N32" s="1">
        <v>126</v>
      </c>
      <c r="O32" s="1">
        <f t="shared" si="4"/>
        <v>40.6</v>
      </c>
      <c r="P32" s="5">
        <f t="shared" si="10"/>
        <v>299.80000000000007</v>
      </c>
      <c r="Q32" s="5"/>
      <c r="R32" s="1"/>
      <c r="S32" s="1">
        <f t="shared" si="6"/>
        <v>18</v>
      </c>
      <c r="T32" s="1">
        <f t="shared" si="7"/>
        <v>10.615763546798028</v>
      </c>
      <c r="U32" s="1">
        <v>37</v>
      </c>
      <c r="V32" s="1">
        <v>22.6</v>
      </c>
      <c r="W32" s="1">
        <v>40.4</v>
      </c>
      <c r="X32" s="1">
        <v>42</v>
      </c>
      <c r="Y32" s="1">
        <v>33</v>
      </c>
      <c r="Z32" s="1">
        <v>26.6</v>
      </c>
      <c r="AA32" s="1"/>
      <c r="AB32" s="1">
        <f t="shared" si="3"/>
        <v>53.964000000000013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117.33</v>
      </c>
      <c r="D33" s="1"/>
      <c r="E33" s="1">
        <v>21.923999999999999</v>
      </c>
      <c r="F33" s="1">
        <v>93.605999999999995</v>
      </c>
      <c r="G33" s="6">
        <v>1</v>
      </c>
      <c r="H33" s="1">
        <v>120</v>
      </c>
      <c r="I33" s="1">
        <v>8785228</v>
      </c>
      <c r="J33" s="1">
        <v>23.4</v>
      </c>
      <c r="K33" s="1">
        <f t="shared" si="2"/>
        <v>-1.4759999999999991</v>
      </c>
      <c r="L33" s="1"/>
      <c r="M33" s="1"/>
      <c r="N33" s="1">
        <v>0</v>
      </c>
      <c r="O33" s="1">
        <f t="shared" si="4"/>
        <v>4.3848000000000003</v>
      </c>
      <c r="P33" s="5"/>
      <c r="Q33" s="5"/>
      <c r="R33" s="1"/>
      <c r="S33" s="1">
        <f t="shared" si="6"/>
        <v>21.347837985769019</v>
      </c>
      <c r="T33" s="1">
        <f t="shared" si="7"/>
        <v>21.347837985769019</v>
      </c>
      <c r="U33" s="1">
        <v>4.6928000000000001</v>
      </c>
      <c r="V33" s="1">
        <v>7.8936000000000011</v>
      </c>
      <c r="W33" s="1">
        <v>6.7150000000000007</v>
      </c>
      <c r="X33" s="1">
        <v>8.8529999999999998</v>
      </c>
      <c r="Y33" s="1">
        <v>10.868399999999999</v>
      </c>
      <c r="Z33" s="1">
        <v>8.5828000000000007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68</v>
      </c>
      <c r="B34" s="1" t="s">
        <v>41</v>
      </c>
      <c r="C34" s="1">
        <v>74.793999999999997</v>
      </c>
      <c r="D34" s="1">
        <v>80.165000000000006</v>
      </c>
      <c r="E34" s="1">
        <v>12.486000000000001</v>
      </c>
      <c r="F34" s="1">
        <v>141</v>
      </c>
      <c r="G34" s="6">
        <v>1</v>
      </c>
      <c r="H34" s="1">
        <v>120</v>
      </c>
      <c r="I34" s="1">
        <v>8785198</v>
      </c>
      <c r="J34" s="1">
        <v>12.2</v>
      </c>
      <c r="K34" s="1">
        <f t="shared" si="2"/>
        <v>0.28600000000000136</v>
      </c>
      <c r="L34" s="1"/>
      <c r="M34" s="1"/>
      <c r="N34" s="1">
        <v>0</v>
      </c>
      <c r="O34" s="1">
        <f t="shared" si="4"/>
        <v>2.4972000000000003</v>
      </c>
      <c r="P34" s="5"/>
      <c r="Q34" s="5"/>
      <c r="R34" s="1"/>
      <c r="S34" s="1">
        <f t="shared" si="6"/>
        <v>56.463238827486776</v>
      </c>
      <c r="T34" s="1">
        <f t="shared" si="7"/>
        <v>56.463238827486776</v>
      </c>
      <c r="U34" s="1">
        <v>6.7471999999999994</v>
      </c>
      <c r="V34" s="1">
        <v>9.4359999999999999</v>
      </c>
      <c r="W34" s="1">
        <v>4.9767999999999999</v>
      </c>
      <c r="X34" s="1">
        <v>5.6204000000000001</v>
      </c>
      <c r="Y34" s="1">
        <v>10.5212</v>
      </c>
      <c r="Z34" s="1">
        <v>1.8431999999999999</v>
      </c>
      <c r="AA34" s="24" t="s">
        <v>81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69</v>
      </c>
      <c r="B35" s="12" t="s">
        <v>41</v>
      </c>
      <c r="C35" s="12">
        <v>20.51</v>
      </c>
      <c r="D35" s="12"/>
      <c r="E35" s="12">
        <v>4.63</v>
      </c>
      <c r="F35" s="13">
        <v>15.88</v>
      </c>
      <c r="G35" s="6">
        <v>1</v>
      </c>
      <c r="H35" s="1">
        <v>180</v>
      </c>
      <c r="I35" s="1">
        <v>5038619</v>
      </c>
      <c r="J35" s="1">
        <v>5</v>
      </c>
      <c r="K35" s="1">
        <f t="shared" si="2"/>
        <v>-0.37000000000000011</v>
      </c>
      <c r="L35" s="1"/>
      <c r="M35" s="1"/>
      <c r="N35" s="1">
        <v>39.790000000000013</v>
      </c>
      <c r="O35" s="1">
        <f t="shared" si="4"/>
        <v>0.92599999999999993</v>
      </c>
      <c r="P35" s="5">
        <f>18*(O35+O36)-N35-N36-F35-F36</f>
        <v>146.80599999999998</v>
      </c>
      <c r="Q35" s="5"/>
      <c r="R35" s="1"/>
      <c r="S35" s="1">
        <f t="shared" si="6"/>
        <v>218.65658747300216</v>
      </c>
      <c r="T35" s="1">
        <f t="shared" si="7"/>
        <v>60.118790496760283</v>
      </c>
      <c r="U35" s="1">
        <v>0.46200000000000002</v>
      </c>
      <c r="V35" s="1">
        <v>0</v>
      </c>
      <c r="W35" s="1">
        <v>1.82</v>
      </c>
      <c r="X35" s="1">
        <v>5.5</v>
      </c>
      <c r="Y35" s="1">
        <v>5.9320000000000004</v>
      </c>
      <c r="Z35" s="1">
        <v>12.444800000000001</v>
      </c>
      <c r="AA35" s="1"/>
      <c r="AB35" s="1">
        <f t="shared" si="3"/>
        <v>146.80599999999998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7" t="s">
        <v>54</v>
      </c>
      <c r="B36" s="18" t="s">
        <v>41</v>
      </c>
      <c r="C36" s="18">
        <v>102.152</v>
      </c>
      <c r="D36" s="18"/>
      <c r="E36" s="18">
        <v>62.6</v>
      </c>
      <c r="F36" s="19">
        <v>39.552</v>
      </c>
      <c r="G36" s="20">
        <v>0</v>
      </c>
      <c r="H36" s="21" t="e">
        <v>#N/A</v>
      </c>
      <c r="I36" s="21" t="s">
        <v>36</v>
      </c>
      <c r="J36" s="21">
        <v>79.400000000000006</v>
      </c>
      <c r="K36" s="21">
        <f>E36-J36</f>
        <v>-16.800000000000004</v>
      </c>
      <c r="L36" s="21"/>
      <c r="M36" s="21"/>
      <c r="N36" s="21"/>
      <c r="O36" s="21">
        <f>E36/5</f>
        <v>12.52</v>
      </c>
      <c r="P36" s="22"/>
      <c r="Q36" s="22"/>
      <c r="R36" s="21"/>
      <c r="S36" s="21">
        <f>(F36+N36+P36)/O36</f>
        <v>3.1591054313099041</v>
      </c>
      <c r="T36" s="21">
        <f>(F36+N36)/O36</f>
        <v>3.1591054313099041</v>
      </c>
      <c r="U36" s="21">
        <v>9.0939999999999994</v>
      </c>
      <c r="V36" s="21">
        <v>4.1588000000000003</v>
      </c>
      <c r="W36" s="21">
        <v>2.8927999999999998</v>
      </c>
      <c r="X36" s="21">
        <v>0</v>
      </c>
      <c r="Y36" s="21">
        <v>0</v>
      </c>
      <c r="Z36" s="21">
        <v>0</v>
      </c>
      <c r="AA36" s="21"/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1584</v>
      </c>
      <c r="D37" s="1">
        <v>1</v>
      </c>
      <c r="E37" s="1">
        <v>623</v>
      </c>
      <c r="F37" s="1">
        <v>960</v>
      </c>
      <c r="G37" s="6">
        <v>0.1</v>
      </c>
      <c r="H37" s="1">
        <v>60</v>
      </c>
      <c r="I37" s="1">
        <v>8444187</v>
      </c>
      <c r="J37" s="1">
        <v>619</v>
      </c>
      <c r="K37" s="1">
        <f t="shared" si="2"/>
        <v>4</v>
      </c>
      <c r="L37" s="1"/>
      <c r="M37" s="1"/>
      <c r="N37" s="1">
        <v>680.39999999999964</v>
      </c>
      <c r="O37" s="1">
        <f t="shared" si="4"/>
        <v>124.6</v>
      </c>
      <c r="P37" s="5">
        <f t="shared" ref="P37:P39" si="11">18*O37-N37-F37</f>
        <v>602.40000000000009</v>
      </c>
      <c r="Q37" s="5"/>
      <c r="R37" s="1"/>
      <c r="S37" s="1">
        <f t="shared" si="6"/>
        <v>18</v>
      </c>
      <c r="T37" s="1">
        <f t="shared" si="7"/>
        <v>13.165329052969501</v>
      </c>
      <c r="U37" s="1">
        <v>133.19999999999999</v>
      </c>
      <c r="V37" s="1">
        <v>36.799999999999997</v>
      </c>
      <c r="W37" s="1">
        <v>112.2</v>
      </c>
      <c r="X37" s="1">
        <v>127.4</v>
      </c>
      <c r="Y37" s="1">
        <v>36.799999999999997</v>
      </c>
      <c r="Z37" s="1">
        <v>94.6</v>
      </c>
      <c r="AA37" s="1" t="s">
        <v>71</v>
      </c>
      <c r="AB37" s="1">
        <f t="shared" si="3"/>
        <v>60.240000000000009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757</v>
      </c>
      <c r="D38" s="1">
        <v>567</v>
      </c>
      <c r="E38" s="1">
        <v>356</v>
      </c>
      <c r="F38" s="1">
        <v>966</v>
      </c>
      <c r="G38" s="6">
        <v>0.1</v>
      </c>
      <c r="H38" s="1">
        <v>90</v>
      </c>
      <c r="I38" s="1">
        <v>8444194</v>
      </c>
      <c r="J38" s="1">
        <v>350</v>
      </c>
      <c r="K38" s="1">
        <f t="shared" si="2"/>
        <v>6</v>
      </c>
      <c r="L38" s="1"/>
      <c r="M38" s="1"/>
      <c r="N38" s="1">
        <v>0</v>
      </c>
      <c r="O38" s="1">
        <f t="shared" si="4"/>
        <v>71.2</v>
      </c>
      <c r="P38" s="5">
        <f t="shared" si="11"/>
        <v>315.60000000000014</v>
      </c>
      <c r="Q38" s="5"/>
      <c r="R38" s="1"/>
      <c r="S38" s="1">
        <f t="shared" si="6"/>
        <v>18</v>
      </c>
      <c r="T38" s="1">
        <f t="shared" si="7"/>
        <v>13.567415730337078</v>
      </c>
      <c r="U38" s="1">
        <v>65</v>
      </c>
      <c r="V38" s="1">
        <v>82.2</v>
      </c>
      <c r="W38" s="1">
        <v>61.8</v>
      </c>
      <c r="X38" s="1">
        <v>72.400000000000006</v>
      </c>
      <c r="Y38" s="1">
        <v>69.400000000000006</v>
      </c>
      <c r="Z38" s="1">
        <v>56</v>
      </c>
      <c r="AA38" s="1"/>
      <c r="AB38" s="1">
        <f t="shared" si="3"/>
        <v>31.560000000000016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32</v>
      </c>
      <c r="C39" s="1">
        <v>298</v>
      </c>
      <c r="D39" s="1">
        <v>150</v>
      </c>
      <c r="E39" s="1">
        <v>162</v>
      </c>
      <c r="F39" s="1">
        <v>262</v>
      </c>
      <c r="G39" s="6">
        <v>0.2</v>
      </c>
      <c r="H39" s="1">
        <v>120</v>
      </c>
      <c r="I39" s="1">
        <v>783798</v>
      </c>
      <c r="J39" s="1">
        <v>164</v>
      </c>
      <c r="K39" s="1">
        <f t="shared" si="2"/>
        <v>-2</v>
      </c>
      <c r="L39" s="1"/>
      <c r="M39" s="1"/>
      <c r="N39" s="1">
        <v>0</v>
      </c>
      <c r="O39" s="1">
        <f t="shared" si="4"/>
        <v>32.4</v>
      </c>
      <c r="P39" s="5">
        <f t="shared" si="11"/>
        <v>321.19999999999993</v>
      </c>
      <c r="Q39" s="5"/>
      <c r="R39" s="1"/>
      <c r="S39" s="1">
        <f t="shared" si="6"/>
        <v>18</v>
      </c>
      <c r="T39" s="1">
        <f t="shared" si="7"/>
        <v>8.0864197530864192</v>
      </c>
      <c r="U39" s="1">
        <v>24.8</v>
      </c>
      <c r="V39" s="1">
        <v>23.6</v>
      </c>
      <c r="W39" s="1">
        <v>0</v>
      </c>
      <c r="X39" s="1">
        <v>10.4</v>
      </c>
      <c r="Y39" s="1">
        <v>25.2</v>
      </c>
      <c r="Z39" s="1">
        <v>15</v>
      </c>
      <c r="AA39" s="1" t="s">
        <v>74</v>
      </c>
      <c r="AB39" s="1">
        <f t="shared" si="3"/>
        <v>64.239999999999995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75</v>
      </c>
      <c r="B40" s="12" t="s">
        <v>41</v>
      </c>
      <c r="C40" s="12">
        <v>468.51400000000001</v>
      </c>
      <c r="D40" s="12"/>
      <c r="E40" s="12">
        <v>168.23099999999999</v>
      </c>
      <c r="F40" s="13">
        <v>260</v>
      </c>
      <c r="G40" s="6">
        <v>1</v>
      </c>
      <c r="H40" s="1">
        <v>120</v>
      </c>
      <c r="I40" s="1">
        <v>783811</v>
      </c>
      <c r="J40" s="1">
        <v>165</v>
      </c>
      <c r="K40" s="1">
        <f t="shared" si="2"/>
        <v>3.2309999999999945</v>
      </c>
      <c r="L40" s="1"/>
      <c r="M40" s="1"/>
      <c r="N40" s="1">
        <v>30</v>
      </c>
      <c r="O40" s="1">
        <f t="shared" si="4"/>
        <v>33.6462</v>
      </c>
      <c r="P40" s="5">
        <f>18*(O40+O41)-N40-N41-F40-F41</f>
        <v>332.93319999999994</v>
      </c>
      <c r="Q40" s="5"/>
      <c r="R40" s="1"/>
      <c r="S40" s="1">
        <f t="shared" si="6"/>
        <v>18.514221516842909</v>
      </c>
      <c r="T40" s="1">
        <f t="shared" si="7"/>
        <v>8.619101116916621</v>
      </c>
      <c r="U40" s="1">
        <v>25.2684</v>
      </c>
      <c r="V40" s="1">
        <v>24.370799999999999</v>
      </c>
      <c r="W40" s="1">
        <v>21.418399999999998</v>
      </c>
      <c r="X40" s="1">
        <v>33.503399999999999</v>
      </c>
      <c r="Y40" s="1">
        <v>17.283799999999999</v>
      </c>
      <c r="Z40" s="1">
        <v>14.579599999999999</v>
      </c>
      <c r="AA40" s="1"/>
      <c r="AB40" s="1">
        <f t="shared" si="3"/>
        <v>332.93319999999994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7" t="s">
        <v>76</v>
      </c>
      <c r="B41" s="18" t="s">
        <v>41</v>
      </c>
      <c r="C41" s="18">
        <v>-6.8220000000000001</v>
      </c>
      <c r="D41" s="18">
        <v>11.628</v>
      </c>
      <c r="E41" s="18">
        <v>4.806</v>
      </c>
      <c r="F41" s="19"/>
      <c r="G41" s="20">
        <v>0</v>
      </c>
      <c r="H41" s="21" t="e">
        <v>#N/A</v>
      </c>
      <c r="I41" s="21" t="s">
        <v>36</v>
      </c>
      <c r="J41" s="21">
        <v>3.5</v>
      </c>
      <c r="K41" s="21">
        <f t="shared" si="2"/>
        <v>1.306</v>
      </c>
      <c r="L41" s="21"/>
      <c r="M41" s="21"/>
      <c r="N41" s="21"/>
      <c r="O41" s="21">
        <f t="shared" si="4"/>
        <v>0.96120000000000005</v>
      </c>
      <c r="P41" s="22"/>
      <c r="Q41" s="22"/>
      <c r="R41" s="21"/>
      <c r="S41" s="21">
        <f t="shared" si="6"/>
        <v>0</v>
      </c>
      <c r="T41" s="21">
        <f t="shared" si="7"/>
        <v>0</v>
      </c>
      <c r="U41" s="21">
        <v>0</v>
      </c>
      <c r="V41" s="21">
        <v>0.70079999999999998</v>
      </c>
      <c r="W41" s="21">
        <v>0.66359999999999997</v>
      </c>
      <c r="X41" s="21">
        <v>0</v>
      </c>
      <c r="Y41" s="21">
        <v>0</v>
      </c>
      <c r="Z41" s="21">
        <v>0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77</v>
      </c>
      <c r="B42" s="1" t="s">
        <v>32</v>
      </c>
      <c r="C42" s="1">
        <v>-4</v>
      </c>
      <c r="D42" s="1">
        <v>454</v>
      </c>
      <c r="E42" s="1"/>
      <c r="F42" s="1">
        <v>450</v>
      </c>
      <c r="G42" s="6">
        <v>0.2</v>
      </c>
      <c r="H42" s="1">
        <v>120</v>
      </c>
      <c r="I42" s="1">
        <v>783804</v>
      </c>
      <c r="J42" s="1"/>
      <c r="K42" s="1">
        <f t="shared" si="2"/>
        <v>0</v>
      </c>
      <c r="L42" s="1"/>
      <c r="M42" s="1"/>
      <c r="N42" s="1">
        <v>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10</v>
      </c>
      <c r="V42" s="1">
        <v>24.6</v>
      </c>
      <c r="W42" s="1">
        <v>15.8</v>
      </c>
      <c r="X42" s="1">
        <v>21.8</v>
      </c>
      <c r="Y42" s="1">
        <v>20.8</v>
      </c>
      <c r="Z42" s="1">
        <v>17</v>
      </c>
      <c r="AA42" s="1" t="s">
        <v>78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79</v>
      </c>
      <c r="B43" s="12" t="s">
        <v>41</v>
      </c>
      <c r="C43" s="12">
        <v>149.21700000000001</v>
      </c>
      <c r="D43" s="12">
        <v>811.39599999999996</v>
      </c>
      <c r="E43" s="12">
        <v>170.613</v>
      </c>
      <c r="F43" s="13">
        <v>790</v>
      </c>
      <c r="G43" s="6">
        <v>1</v>
      </c>
      <c r="H43" s="1">
        <v>120</v>
      </c>
      <c r="I43" s="1">
        <v>783828</v>
      </c>
      <c r="J43" s="1">
        <v>168</v>
      </c>
      <c r="K43" s="1">
        <f t="shared" si="2"/>
        <v>2.6129999999999995</v>
      </c>
      <c r="L43" s="1"/>
      <c r="M43" s="1"/>
      <c r="N43" s="1">
        <v>0</v>
      </c>
      <c r="O43" s="1">
        <f t="shared" si="4"/>
        <v>34.122599999999998</v>
      </c>
      <c r="P43" s="5">
        <f>18*(O43+O44)-N43-N44-F43-F44</f>
        <v>317.08640000000014</v>
      </c>
      <c r="Q43" s="5"/>
      <c r="R43" s="1"/>
      <c r="S43" s="1">
        <f t="shared" si="6"/>
        <v>32.444374109827507</v>
      </c>
      <c r="T43" s="1">
        <f t="shared" si="7"/>
        <v>23.151811409447113</v>
      </c>
      <c r="U43" s="1">
        <v>37.687399999999997</v>
      </c>
      <c r="V43" s="1">
        <v>53.072400000000002</v>
      </c>
      <c r="W43" s="1">
        <v>0</v>
      </c>
      <c r="X43" s="1">
        <v>13.0852</v>
      </c>
      <c r="Y43" s="1">
        <v>44.474400000000003</v>
      </c>
      <c r="Z43" s="1">
        <v>37.226399999999998</v>
      </c>
      <c r="AA43" s="1"/>
      <c r="AB43" s="1">
        <f t="shared" si="3"/>
        <v>317.08640000000014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7" t="s">
        <v>80</v>
      </c>
      <c r="B44" s="18" t="s">
        <v>41</v>
      </c>
      <c r="C44" s="18">
        <v>181.97</v>
      </c>
      <c r="D44" s="18"/>
      <c r="E44" s="18">
        <v>136.911</v>
      </c>
      <c r="F44" s="19"/>
      <c r="G44" s="20">
        <v>0</v>
      </c>
      <c r="H44" s="21" t="e">
        <v>#N/A</v>
      </c>
      <c r="I44" s="21" t="s">
        <v>36</v>
      </c>
      <c r="J44" s="21">
        <v>137.5</v>
      </c>
      <c r="K44" s="21">
        <f t="shared" si="2"/>
        <v>-0.58899999999999864</v>
      </c>
      <c r="L44" s="21"/>
      <c r="M44" s="21"/>
      <c r="N44" s="21"/>
      <c r="O44" s="21">
        <f t="shared" si="4"/>
        <v>27.382200000000001</v>
      </c>
      <c r="P44" s="22"/>
      <c r="Q44" s="22"/>
      <c r="R44" s="21"/>
      <c r="S44" s="21">
        <f t="shared" si="6"/>
        <v>0</v>
      </c>
      <c r="T44" s="21">
        <f t="shared" si="7"/>
        <v>0</v>
      </c>
      <c r="U44" s="21">
        <v>18.027000000000001</v>
      </c>
      <c r="V44" s="21">
        <v>19.302399999999999</v>
      </c>
      <c r="W44" s="21">
        <v>41.263800000000003</v>
      </c>
      <c r="X44" s="21">
        <v>28.4434</v>
      </c>
      <c r="Y44" s="21">
        <v>3.4356</v>
      </c>
      <c r="Z44" s="21">
        <v>4.8520000000000003</v>
      </c>
      <c r="AA44" s="21"/>
      <c r="AB44" s="2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37</v>
      </c>
      <c r="B46" s="1" t="s">
        <v>32</v>
      </c>
      <c r="C46" s="1">
        <v>9428</v>
      </c>
      <c r="D46" s="1"/>
      <c r="E46" s="1">
        <v>1586</v>
      </c>
      <c r="F46" s="1">
        <v>7842</v>
      </c>
      <c r="G46" s="6">
        <v>0.18</v>
      </c>
      <c r="H46" s="1">
        <v>60</v>
      </c>
      <c r="I46" s="1"/>
      <c r="J46" s="1">
        <v>1601</v>
      </c>
      <c r="K46" s="1">
        <f>E46-J46</f>
        <v>-15</v>
      </c>
      <c r="L46" s="1"/>
      <c r="M46" s="1"/>
      <c r="N46" s="1"/>
      <c r="O46" s="1">
        <f t="shared" si="4"/>
        <v>317.2</v>
      </c>
      <c r="P46" s="5"/>
      <c r="Q46" s="5"/>
      <c r="R46" s="1"/>
      <c r="S46" s="1">
        <f t="shared" ref="S46:S47" si="12">(F46+N46+P46)/O46</f>
        <v>24.722572509457756</v>
      </c>
      <c r="T46" s="1">
        <f t="shared" ref="T46:T47" si="13">(F46+N46)/O46</f>
        <v>24.722572509457756</v>
      </c>
      <c r="U46" s="1">
        <v>325.60000000000002</v>
      </c>
      <c r="V46" s="1">
        <v>351.2</v>
      </c>
      <c r="W46" s="1">
        <v>367.2</v>
      </c>
      <c r="X46" s="1">
        <v>434.4</v>
      </c>
      <c r="Y46" s="1">
        <v>506.6</v>
      </c>
      <c r="Z46" s="1">
        <v>299.8</v>
      </c>
      <c r="AA46" s="1"/>
      <c r="AB46" s="1">
        <f>P46*G46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38</v>
      </c>
      <c r="B47" s="12" t="s">
        <v>32</v>
      </c>
      <c r="C47" s="12">
        <v>-18</v>
      </c>
      <c r="D47" s="12">
        <v>18</v>
      </c>
      <c r="E47" s="12">
        <v>-1</v>
      </c>
      <c r="F47" s="13"/>
      <c r="G47" s="6">
        <v>0.18</v>
      </c>
      <c r="H47" s="1">
        <v>120</v>
      </c>
      <c r="I47" s="1"/>
      <c r="J47" s="1"/>
      <c r="K47" s="1">
        <f>E47-J47</f>
        <v>-1</v>
      </c>
      <c r="L47" s="1"/>
      <c r="M47" s="1"/>
      <c r="N47" s="1"/>
      <c r="O47" s="1">
        <f t="shared" si="4"/>
        <v>-0.2</v>
      </c>
      <c r="P47" s="5"/>
      <c r="Q47" s="5"/>
      <c r="R47" s="1"/>
      <c r="S47" s="1">
        <f t="shared" si="12"/>
        <v>0</v>
      </c>
      <c r="T47" s="1">
        <f t="shared" si="13"/>
        <v>0</v>
      </c>
      <c r="U47" s="1">
        <v>2</v>
      </c>
      <c r="V47" s="1">
        <v>6.4</v>
      </c>
      <c r="W47" s="1">
        <v>7.6</v>
      </c>
      <c r="X47" s="1">
        <v>0</v>
      </c>
      <c r="Y47" s="1">
        <v>0</v>
      </c>
      <c r="Z47" s="1">
        <v>76.400000000000006</v>
      </c>
      <c r="AA47" s="1"/>
      <c r="AB47" s="1">
        <f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4" t="s">
        <v>35</v>
      </c>
      <c r="B48" s="15" t="s">
        <v>32</v>
      </c>
      <c r="C48" s="15">
        <v>1952</v>
      </c>
      <c r="D48" s="15">
        <v>2840</v>
      </c>
      <c r="E48" s="15">
        <v>770</v>
      </c>
      <c r="F48" s="16">
        <v>4022</v>
      </c>
      <c r="G48" s="6">
        <v>0</v>
      </c>
      <c r="H48" s="1" t="e">
        <v>#N/A</v>
      </c>
      <c r="I48" s="1" t="s">
        <v>36</v>
      </c>
      <c r="J48" s="1">
        <v>784</v>
      </c>
      <c r="K48" s="1">
        <f>E48-J48</f>
        <v>-14</v>
      </c>
      <c r="L48" s="1"/>
      <c r="M48" s="1"/>
      <c r="N48" s="1"/>
      <c r="O48" s="1">
        <f>E48/5</f>
        <v>154</v>
      </c>
      <c r="P48" s="5"/>
      <c r="Q48" s="5"/>
      <c r="R48" s="1"/>
      <c r="S48" s="1">
        <f>(F48+N48+P48)/O48</f>
        <v>26.116883116883116</v>
      </c>
      <c r="T48" s="1">
        <f>(F48+N48)/O48</f>
        <v>26.116883116883116</v>
      </c>
      <c r="U48" s="1">
        <v>113.4</v>
      </c>
      <c r="V48" s="1">
        <v>187.8</v>
      </c>
      <c r="W48" s="1">
        <v>8.4</v>
      </c>
      <c r="X48" s="1">
        <v>0</v>
      </c>
      <c r="Y48" s="1">
        <v>0</v>
      </c>
      <c r="Z48" s="1">
        <v>0</v>
      </c>
      <c r="AA48" s="1"/>
      <c r="AB48" s="1">
        <f>P48*G48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B44" xr:uid="{A2AC54E1-2E5B-4E64-92FC-3A423D257E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2024-08-12T11:29:37Z</dcterms:created>
  <dcterms:modified xsi:type="dcterms:W3CDTF">2024-08-12T11:52:22Z</dcterms:modified>
</cp:coreProperties>
</file>