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D4A247DA-B66D-4A5C-905B-3BDBF0B691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0" i="1"/>
  <c r="AD90" i="1" s="1"/>
  <c r="R89" i="1"/>
  <c r="R88" i="1"/>
  <c r="AD88" i="1" s="1"/>
  <c r="R84" i="1"/>
  <c r="AD84" i="1" s="1"/>
  <c r="R83" i="1"/>
  <c r="R81" i="1"/>
  <c r="R78" i="1"/>
  <c r="AD78" i="1" s="1"/>
  <c r="R77" i="1"/>
  <c r="R76" i="1"/>
  <c r="AD76" i="1" s="1"/>
  <c r="R75" i="1"/>
  <c r="R73" i="1"/>
  <c r="R72" i="1"/>
  <c r="AD72" i="1" s="1"/>
  <c r="R71" i="1"/>
  <c r="R70" i="1"/>
  <c r="AD70" i="1" s="1"/>
  <c r="R69" i="1"/>
  <c r="R66" i="1"/>
  <c r="R65" i="1"/>
  <c r="R64" i="1"/>
  <c r="R61" i="1"/>
  <c r="R60" i="1"/>
  <c r="R58" i="1"/>
  <c r="AD58" i="1" s="1"/>
  <c r="R57" i="1"/>
  <c r="R56" i="1"/>
  <c r="AD56" i="1" s="1"/>
  <c r="R55" i="1"/>
  <c r="R54" i="1"/>
  <c r="AD54" i="1" s="1"/>
  <c r="R52" i="1"/>
  <c r="AD52" i="1" s="1"/>
  <c r="R51" i="1"/>
  <c r="AD51" i="1" s="1"/>
  <c r="R50" i="1"/>
  <c r="AD50" i="1" s="1"/>
  <c r="R49" i="1"/>
  <c r="R48" i="1"/>
  <c r="AD48" i="1" s="1"/>
  <c r="R47" i="1"/>
  <c r="R45" i="1"/>
  <c r="R44" i="1"/>
  <c r="R42" i="1"/>
  <c r="R41" i="1"/>
  <c r="R40" i="1"/>
  <c r="R39" i="1"/>
  <c r="R38" i="1"/>
  <c r="R37" i="1"/>
  <c r="R36" i="1"/>
  <c r="R35" i="1"/>
  <c r="R34" i="1"/>
  <c r="R32" i="1"/>
  <c r="R29" i="1"/>
  <c r="R28" i="1"/>
  <c r="R26" i="1"/>
  <c r="AD26" i="1" s="1"/>
  <c r="R25" i="1"/>
  <c r="R24" i="1"/>
  <c r="AD24" i="1" s="1"/>
  <c r="R23" i="1"/>
  <c r="R22" i="1"/>
  <c r="AD22" i="1" s="1"/>
  <c r="R21" i="1"/>
  <c r="AD21" i="1" s="1"/>
  <c r="R20" i="1"/>
  <c r="AD20" i="1" s="1"/>
  <c r="R19" i="1"/>
  <c r="AD19" i="1" s="1"/>
  <c r="R16" i="1"/>
  <c r="AD16" i="1" s="1"/>
  <c r="R13" i="1"/>
  <c r="R10" i="1"/>
  <c r="AD10" i="1" s="1"/>
  <c r="R8" i="1"/>
  <c r="AD8" i="1" s="1"/>
  <c r="R7" i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AD7" i="1"/>
  <c r="AD13" i="1"/>
  <c r="AD23" i="1"/>
  <c r="AD25" i="1"/>
  <c r="AD27" i="1"/>
  <c r="AD28" i="1"/>
  <c r="AD29" i="1"/>
  <c r="AD32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9" i="1"/>
  <c r="AD55" i="1"/>
  <c r="AD57" i="1"/>
  <c r="AD59" i="1"/>
  <c r="AD60" i="1"/>
  <c r="AD61" i="1"/>
  <c r="AD64" i="1"/>
  <c r="AD65" i="1"/>
  <c r="AD66" i="1"/>
  <c r="AD67" i="1"/>
  <c r="AD69" i="1"/>
  <c r="AD71" i="1"/>
  <c r="AD73" i="1"/>
  <c r="AD75" i="1"/>
  <c r="AD77" i="1"/>
  <c r="AD81" i="1"/>
  <c r="AD83" i="1"/>
  <c r="AD89" i="1"/>
  <c r="AD95" i="1"/>
  <c r="AD96" i="1"/>
  <c r="AD97" i="1"/>
  <c r="AD98" i="1"/>
  <c r="AD6" i="1"/>
  <c r="S5" i="1"/>
  <c r="AE5" i="1" l="1"/>
  <c r="Q94" i="1"/>
  <c r="R94" i="1" s="1"/>
  <c r="AD94" i="1" s="1"/>
  <c r="Q91" i="1"/>
  <c r="R91" i="1" s="1"/>
  <c r="AD91" i="1" s="1"/>
  <c r="Q87" i="1"/>
  <c r="R87" i="1" s="1"/>
  <c r="AD87" i="1" s="1"/>
  <c r="Q86" i="1"/>
  <c r="R86" i="1" s="1"/>
  <c r="AD86" i="1" s="1"/>
  <c r="Q85" i="1"/>
  <c r="R85" i="1" s="1"/>
  <c r="AD85" i="1" s="1"/>
  <c r="Q82" i="1"/>
  <c r="R82" i="1" s="1"/>
  <c r="AD82" i="1" s="1"/>
  <c r="Q80" i="1"/>
  <c r="R80" i="1" s="1"/>
  <c r="AD80" i="1" s="1"/>
  <c r="Q79" i="1"/>
  <c r="R79" i="1" s="1"/>
  <c r="AD79" i="1" s="1"/>
  <c r="Q74" i="1"/>
  <c r="R74" i="1" s="1"/>
  <c r="AD74" i="1" s="1"/>
  <c r="Q68" i="1"/>
  <c r="R68" i="1" s="1"/>
  <c r="AD68" i="1" s="1"/>
  <c r="Q63" i="1"/>
  <c r="R63" i="1" s="1"/>
  <c r="AD63" i="1" s="1"/>
  <c r="Q31" i="1"/>
  <c r="R31" i="1" s="1"/>
  <c r="AD31" i="1" s="1"/>
  <c r="Q30" i="1"/>
  <c r="R30" i="1" s="1"/>
  <c r="AD30" i="1" s="1"/>
  <c r="Q18" i="1"/>
  <c r="R18" i="1" s="1"/>
  <c r="AD18" i="1" s="1"/>
  <c r="Q17" i="1"/>
  <c r="R17" i="1" s="1"/>
  <c r="AD17" i="1" s="1"/>
  <c r="Q15" i="1"/>
  <c r="R15" i="1" s="1"/>
  <c r="AD15" i="1" s="1"/>
  <c r="Q14" i="1"/>
  <c r="R14" i="1" s="1"/>
  <c r="AD14" i="1" s="1"/>
  <c r="F30" i="1" l="1"/>
  <c r="E30" i="1"/>
  <c r="O30" i="1" s="1"/>
  <c r="F57" i="1"/>
  <c r="E57" i="1"/>
  <c r="E5" i="1" s="1"/>
  <c r="O7" i="1"/>
  <c r="O8" i="1"/>
  <c r="O9" i="1"/>
  <c r="P9" i="1" s="1"/>
  <c r="Q9" i="1" s="1"/>
  <c r="R9" i="1" s="1"/>
  <c r="O10" i="1"/>
  <c r="O11" i="1"/>
  <c r="P11" i="1" s="1"/>
  <c r="Q11" i="1" s="1"/>
  <c r="R11" i="1" s="1"/>
  <c r="AD11" i="1" s="1"/>
  <c r="O12" i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P19" i="1" s="1"/>
  <c r="O20" i="1"/>
  <c r="O21" i="1"/>
  <c r="V21" i="1" s="1"/>
  <c r="O22" i="1"/>
  <c r="P22" i="1" s="1"/>
  <c r="O23" i="1"/>
  <c r="P23" i="1" s="1"/>
  <c r="O24" i="1"/>
  <c r="P24" i="1" s="1"/>
  <c r="O25" i="1"/>
  <c r="V25" i="1" s="1"/>
  <c r="O26" i="1"/>
  <c r="P26" i="1" s="1"/>
  <c r="O27" i="1"/>
  <c r="O28" i="1"/>
  <c r="V28" i="1" s="1"/>
  <c r="O29" i="1"/>
  <c r="O31" i="1"/>
  <c r="V31" i="1" s="1"/>
  <c r="O32" i="1"/>
  <c r="V32" i="1" s="1"/>
  <c r="O33" i="1"/>
  <c r="O34" i="1"/>
  <c r="O35" i="1"/>
  <c r="V35" i="1" s="1"/>
  <c r="O36" i="1"/>
  <c r="P36" i="1" s="1"/>
  <c r="O37" i="1"/>
  <c r="O38" i="1"/>
  <c r="V38" i="1" s="1"/>
  <c r="O39" i="1"/>
  <c r="P39" i="1" s="1"/>
  <c r="O40" i="1"/>
  <c r="V40" i="1" s="1"/>
  <c r="O41" i="1"/>
  <c r="P41" i="1" s="1"/>
  <c r="O42" i="1"/>
  <c r="V42" i="1" s="1"/>
  <c r="O43" i="1"/>
  <c r="O44" i="1"/>
  <c r="V44" i="1" s="1"/>
  <c r="O45" i="1"/>
  <c r="P45" i="1" s="1"/>
  <c r="O46" i="1"/>
  <c r="O47" i="1"/>
  <c r="V47" i="1" s="1"/>
  <c r="O48" i="1"/>
  <c r="P48" i="1" s="1"/>
  <c r="O49" i="1"/>
  <c r="P49" i="1" s="1"/>
  <c r="O50" i="1"/>
  <c r="V50" i="1" s="1"/>
  <c r="O51" i="1"/>
  <c r="P51" i="1" s="1"/>
  <c r="O52" i="1"/>
  <c r="P52" i="1" s="1"/>
  <c r="O53" i="1"/>
  <c r="O54" i="1"/>
  <c r="O55" i="1"/>
  <c r="V55" i="1" s="1"/>
  <c r="O56" i="1"/>
  <c r="P56" i="1" s="1"/>
  <c r="O58" i="1"/>
  <c r="V58" i="1" s="1"/>
  <c r="O59" i="1"/>
  <c r="O60" i="1"/>
  <c r="P60" i="1" s="1"/>
  <c r="O61" i="1"/>
  <c r="P61" i="1" s="1"/>
  <c r="O62" i="1"/>
  <c r="O63" i="1"/>
  <c r="V63" i="1" s="1"/>
  <c r="O64" i="1"/>
  <c r="P64" i="1" s="1"/>
  <c r="O65" i="1"/>
  <c r="V65" i="1" s="1"/>
  <c r="O66" i="1"/>
  <c r="P66" i="1" s="1"/>
  <c r="O67" i="1"/>
  <c r="O68" i="1"/>
  <c r="V68" i="1" s="1"/>
  <c r="O69" i="1"/>
  <c r="V69" i="1" s="1"/>
  <c r="O70" i="1"/>
  <c r="O71" i="1"/>
  <c r="V71" i="1" s="1"/>
  <c r="O72" i="1"/>
  <c r="P72" i="1" s="1"/>
  <c r="O73" i="1"/>
  <c r="V73" i="1" s="1"/>
  <c r="O74" i="1"/>
  <c r="V74" i="1" s="1"/>
  <c r="O75" i="1"/>
  <c r="V75" i="1" s="1"/>
  <c r="O76" i="1"/>
  <c r="P76" i="1" s="1"/>
  <c r="O77" i="1"/>
  <c r="P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P83" i="1" s="1"/>
  <c r="O84" i="1"/>
  <c r="P84" i="1" s="1"/>
  <c r="O85" i="1"/>
  <c r="V85" i="1" s="1"/>
  <c r="O86" i="1"/>
  <c r="V86" i="1" s="1"/>
  <c r="O87" i="1"/>
  <c r="V87" i="1" s="1"/>
  <c r="O88" i="1"/>
  <c r="O89" i="1"/>
  <c r="P89" i="1" s="1"/>
  <c r="O90" i="1"/>
  <c r="V90" i="1" s="1"/>
  <c r="O91" i="1"/>
  <c r="V91" i="1" s="1"/>
  <c r="O92" i="1"/>
  <c r="P92" i="1" s="1"/>
  <c r="Q92" i="1" s="1"/>
  <c r="R92" i="1" s="1"/>
  <c r="AD92" i="1" s="1"/>
  <c r="O93" i="1"/>
  <c r="P93" i="1" s="1"/>
  <c r="Q93" i="1" s="1"/>
  <c r="R93" i="1" s="1"/>
  <c r="AD93" i="1" s="1"/>
  <c r="O94" i="1"/>
  <c r="V94" i="1" s="1"/>
  <c r="O95" i="1"/>
  <c r="O96" i="1"/>
  <c r="P96" i="1" s="1"/>
  <c r="O97" i="1"/>
  <c r="O98" i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AD9" i="1" l="1"/>
  <c r="P6" i="1"/>
  <c r="V6" i="1"/>
  <c r="V93" i="1"/>
  <c r="V89" i="1"/>
  <c r="V83" i="1"/>
  <c r="V77" i="1"/>
  <c r="V61" i="1"/>
  <c r="V56" i="1"/>
  <c r="V52" i="1"/>
  <c r="V48" i="1"/>
  <c r="V36" i="1"/>
  <c r="V23" i="1"/>
  <c r="V19" i="1"/>
  <c r="V11" i="1"/>
  <c r="V9" i="1"/>
  <c r="P7" i="1"/>
  <c r="V7" i="1"/>
  <c r="V96" i="1"/>
  <c r="V92" i="1"/>
  <c r="V84" i="1"/>
  <c r="V76" i="1"/>
  <c r="V72" i="1"/>
  <c r="V66" i="1"/>
  <c r="V64" i="1"/>
  <c r="V60" i="1"/>
  <c r="V51" i="1"/>
  <c r="V49" i="1"/>
  <c r="V45" i="1"/>
  <c r="V41" i="1"/>
  <c r="V39" i="1"/>
  <c r="V26" i="1"/>
  <c r="V24" i="1"/>
  <c r="V22" i="1"/>
  <c r="P10" i="1"/>
  <c r="V10" i="1"/>
  <c r="P8" i="1"/>
  <c r="V8" i="1"/>
  <c r="V30" i="1"/>
  <c r="P13" i="1"/>
  <c r="P62" i="1"/>
  <c r="Q62" i="1" s="1"/>
  <c r="R62" i="1" s="1"/>
  <c r="AD62" i="1" s="1"/>
  <c r="P20" i="1"/>
  <c r="P29" i="1"/>
  <c r="P70" i="1"/>
  <c r="P54" i="1"/>
  <c r="P34" i="1"/>
  <c r="P88" i="1"/>
  <c r="P53" i="1"/>
  <c r="Q53" i="1" s="1"/>
  <c r="R53" i="1" s="1"/>
  <c r="AD53" i="1" s="1"/>
  <c r="P43" i="1"/>
  <c r="Q43" i="1" s="1"/>
  <c r="R43" i="1" s="1"/>
  <c r="AD43" i="1" s="1"/>
  <c r="P37" i="1"/>
  <c r="P33" i="1"/>
  <c r="Q33" i="1" s="1"/>
  <c r="R33" i="1" s="1"/>
  <c r="AD33" i="1" s="1"/>
  <c r="P12" i="1"/>
  <c r="Q12" i="1" s="1"/>
  <c r="R12" i="1" s="1"/>
  <c r="AD12" i="1" s="1"/>
  <c r="V98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2" i="1"/>
  <c r="W20" i="1"/>
  <c r="W18" i="1"/>
  <c r="W16" i="1"/>
  <c r="W14" i="1"/>
  <c r="W12" i="1"/>
  <c r="W10" i="1"/>
  <c r="W8" i="1"/>
  <c r="F5" i="1"/>
  <c r="W30" i="1"/>
  <c r="W6" i="1"/>
  <c r="W97" i="1"/>
  <c r="V97" i="1"/>
  <c r="W95" i="1"/>
  <c r="V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V67" i="1"/>
  <c r="W65" i="1"/>
  <c r="W63" i="1"/>
  <c r="W61" i="1"/>
  <c r="W59" i="1"/>
  <c r="V59" i="1"/>
  <c r="W56" i="1"/>
  <c r="W54" i="1"/>
  <c r="W52" i="1"/>
  <c r="W50" i="1"/>
  <c r="W48" i="1"/>
  <c r="W46" i="1"/>
  <c r="V46" i="1"/>
  <c r="W44" i="1"/>
  <c r="W42" i="1"/>
  <c r="W40" i="1"/>
  <c r="W38" i="1"/>
  <c r="W36" i="1"/>
  <c r="W34" i="1"/>
  <c r="W32" i="1"/>
  <c r="W29" i="1"/>
  <c r="W27" i="1"/>
  <c r="V27" i="1"/>
  <c r="W25" i="1"/>
  <c r="W23" i="1"/>
  <c r="W21" i="1"/>
  <c r="W19" i="1"/>
  <c r="W17" i="1"/>
  <c r="W15" i="1"/>
  <c r="W13" i="1"/>
  <c r="W11" i="1"/>
  <c r="W9" i="1"/>
  <c r="W7" i="1"/>
  <c r="K57" i="1"/>
  <c r="O57" i="1"/>
  <c r="V57" i="1" s="1"/>
  <c r="K30" i="1"/>
  <c r="K5" i="1" s="1"/>
  <c r="R5" i="1" l="1"/>
  <c r="V12" i="1"/>
  <c r="V37" i="1"/>
  <c r="V53" i="1"/>
  <c r="V34" i="1"/>
  <c r="V70" i="1"/>
  <c r="V20" i="1"/>
  <c r="V33" i="1"/>
  <c r="V43" i="1"/>
  <c r="V88" i="1"/>
  <c r="V54" i="1"/>
  <c r="V29" i="1"/>
  <c r="V62" i="1"/>
  <c r="Q5" i="1"/>
  <c r="O5" i="1"/>
  <c r="W57" i="1"/>
  <c r="AD5" i="1" l="1"/>
  <c r="P5" i="1"/>
</calcChain>
</file>

<file path=xl/sharedStrings.xml><?xml version="1.0" encoding="utf-8"?>
<sst xmlns="http://schemas.openxmlformats.org/spreadsheetml/2006/main" count="368" uniqueCount="159">
  <si>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</si>
  <si>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</si>
  <si>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</si>
  <si>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</si>
  <si>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</si>
  <si>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</si>
  <si>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</si>
  <si>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</si>
  <si>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</si>
  <si>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</si>
  <si>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</si>
  <si>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</si>
  <si>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</si>
  <si>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</si>
  <si>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</si>
  <si>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</si>
  <si>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</si>
  <si>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</si>
  <si>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</si>
  <si>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</si>
  <si>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</si>
  <si>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</si>
  <si>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</si>
  <si>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</si>
  <si>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</si>
  <si>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</si>
  <si>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</si>
  <si>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</si>
  <si>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</si>
  <si>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</si>
  <si>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</si>
  <si>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</si>
  <si>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</si>
  <si>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</si>
  <si>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</si>
  <si>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</si>
  <si>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</si>
  <si>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</si>
  <si>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</si>
  <si>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</si>
  <si>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</si>
  <si>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</si>
  <si>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</si>
  <si>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</si>
  <si>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</si>
  <si>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</si>
  <si>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</si>
  <si>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</si>
  <si>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</si>
  <si>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</si>
  <si>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</si>
  <si>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</si>
  <si>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</si>
  <si>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</si>
  <si>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</si>
  <si>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</si>
  <si>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</si>
  <si>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</si>
  <si>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</si>
  <si>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</si>
  <si>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</si>
  <si>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</si>
  <si>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</si>
  <si>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</si>
  <si>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</si>
  <si>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</si>
  <si>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</si>
  <si>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</si>
  <si>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</si>
  <si>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</si>
  <si>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</si>
  <si>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</si>
  <si>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</si>
  <si>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</si>
  <si>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</si>
  <si>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</si>
  <si>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</si>
  <si>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</si>
  <si>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</si>
  <si>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</si>
  <si>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</si>
  <si>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</si>
  <si>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</si>
  <si>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</si>
  <si>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</si>
  <si>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</si>
  <si>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</si>
  <si>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</si>
  <si>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</si>
  <si>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</si>
  <si>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</si>
  <si>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</si>
  <si>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</si>
  <si>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</si>
  <si>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</si>
  <si>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</si>
  <si>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</si>
  <si>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</si>
  <si>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</si>
  <si>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</si>
  <si>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</si>
  <si>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</si>
  <si>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</si>
  <si>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</si>
  <si>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</si>
  <si>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</si>
  <si>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</si>
  <si>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</si>
  <si>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</si>
  <si>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</si>
  <si>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</si>
  <si>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</si>
  <si>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</si>
  <si>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</si>
  <si>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</si>
  <si>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</si>
  <si>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</si>
  <si>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</si>
  <si>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</si>
  <si>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</si>
  <si>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</si>
  <si>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</si>
  <si>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</si>
  <si>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</si>
  <si>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</si>
  <si>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</si>
  <si>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</si>
  <si>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</si>
  <si>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</si>
  <si>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</si>
  <si>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</si>
  <si>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</si>
  <si>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</si>
  <si>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</si>
  <si>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</si>
  <si>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</si>
  <si>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</si>
  <si>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</si>
  <si>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</si>
  <si>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</si>
  <si>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</si>
  <si>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</si>
  <si>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</si>
  <si>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вместо 6734</t>
  </si>
  <si>
    <t>нет потребности / новинка</t>
  </si>
  <si>
    <r>
      <t xml:space="preserve">ротация на 6341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</si>
  <si>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3297 / 05,08 - 89кг в уценку</t>
  </si>
  <si>
    <t>05,08 - 18кг в уценку</t>
  </si>
  <si>
    <t>ТС Обжора / 05,08 - 5кг в уценку</t>
  </si>
  <si>
    <t>03,08 недогруз: 50 =&gt; 21</t>
  </si>
  <si>
    <t>ТС Обжора / 03,08 недогруз: 350 =&gt; 313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</si>
  <si>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</si>
  <si>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6297</t>
  </si>
  <si>
    <t>обжора</t>
  </si>
  <si>
    <t>итого</t>
  </si>
  <si>
    <t>обжора (тел. Зверев)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</si>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</sst>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5703125" customWidth="1"/>
    <col min="3" max="6" width="8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0.85546875" customWidth="1"/>
    <col min="14" max="20" width="6.7109375" customWidth="1"/>
    <col min="21" max="21" width="22" customWidth="1"/>
    <col min="22" max="23" width="5.28515625" customWidth="1"/>
    <col min="24" max="28" width="6.140625" customWidth="1"/>
    <col min="29" max="29" width="4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12074.008000000002</v>
      </c>
      <c r="F5" s="4">
        <f>SUM(F6:F494)</f>
        <v>8827.4490000000005</v>
      </c>
      <c r="G5" s="6"/>
      <c r="H5" s="1"/>
      <c r="I5" s="1"/>
      <c r="J5" s="4">
        <f t="shared" ref="J5:T5" si="0">SUM(J6:J494)</f>
        <v>13322.769</v>
      </c>
      <c r="K5" s="4">
        <f t="shared" si="0"/>
        <v>-1248.7610000000002</v>
      </c>
      <c r="L5" s="4">
        <f t="shared" si="0"/>
        <v>0</v>
      </c>
      <c r="M5" s="4">
        <f t="shared" si="0"/>
        <v>0</v>
      </c>
      <c r="N5" s="4">
        <f t="shared" si="0"/>
        <v>19311</v>
      </c>
      <c r="O5" s="4">
        <f t="shared" si="0"/>
        <v>2414.8016000000011</v>
      </c>
      <c r="P5" s="4">
        <f t="shared" si="0"/>
        <v>8898</v>
      </c>
      <c r="Q5" s="4">
        <f t="shared" si="0"/>
        <v>14109</v>
      </c>
      <c r="R5" s="4">
        <f t="shared" si="0"/>
        <v>8979</v>
      </c>
      <c r="S5" s="4">
        <f t="shared" si="0"/>
        <v>5130</v>
      </c>
      <c r="T5" s="4">
        <f t="shared" si="0"/>
        <v>14470</v>
      </c>
      <c r="U5" s="1"/>
      <c r="V5" s="1"/>
      <c r="W5" s="1"/>
      <c r="X5" s="4">
        <f>SUM(X6:X494)</f>
        <v>2364.8676000000005</v>
      </c>
      <c r="Y5" s="4">
        <f>SUM(Y6:Y494)</f>
        <v>1894.0170000000001</v>
      </c>
      <c r="Z5" s="4">
        <f>SUM(Z6:Z494)</f>
        <v>1697.3341999999998</v>
      </c>
      <c r="AA5" s="4">
        <f>SUM(AA6:AA494)</f>
        <v>1709.6627999999998</v>
      </c>
      <c r="AB5" s="4">
        <f>SUM(AB6:AB494)</f>
        <v>2119.2398000000003</v>
      </c>
      <c r="AC5" s="1"/>
      <c r="AD5" s="4">
        <f>SUM(AD6:AD494)</f>
        <v>4827.2500000000009</v>
      </c>
      <c r="AE5" s="4">
        <f>SUM(AE6:AE494)</f>
        <v>2792.6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168</v>
      </c>
      <c r="E6" s="1">
        <v>93</v>
      </c>
      <c r="F6" s="1">
        <v>75</v>
      </c>
      <c r="G6" s="6">
        <v>0.4</v>
      </c>
      <c r="H6" s="1">
        <v>60</v>
      </c>
      <c r="I6" s="1" t="s">
        <v>32</v>
      </c>
      <c r="J6" s="1">
        <v>96</v>
      </c>
      <c r="K6" s="1">
        <f t="shared" ref="K6:K34" si="1">E6-J6</f>
        <v>-3</v>
      </c>
      <c r="L6" s="1"/>
      <c r="M6" s="1"/>
      <c r="N6" s="20">
        <v>21</v>
      </c>
      <c r="O6" s="1">
        <f>E6/5</f>
        <v>18.600000000000001</v>
      </c>
      <c r="P6" s="5">
        <f>ROUND(13*O6-N6-F6,0)</f>
        <v>146</v>
      </c>
      <c r="Q6" s="5">
        <v>170</v>
      </c>
      <c r="R6" s="5">
        <f>Q6-S6</f>
        <v>170</v>
      </c>
      <c r="S6" s="5"/>
      <c r="T6" s="5">
        <v>200</v>
      </c>
      <c r="U6" s="1"/>
      <c r="V6" s="1">
        <f>(F6+N6+Q6)/O6</f>
        <v>14.301075268817204</v>
      </c>
      <c r="W6" s="1">
        <f>(F6+N6)/O6</f>
        <v>5.161290322580645</v>
      </c>
      <c r="X6" s="1">
        <v>11.2</v>
      </c>
      <c r="Y6" s="1">
        <v>16.88</v>
      </c>
      <c r="Z6" s="1">
        <v>8.8000000000000007</v>
      </c>
      <c r="AA6" s="1">
        <v>3.6</v>
      </c>
      <c r="AB6" s="1">
        <v>12.4</v>
      </c>
      <c r="AC6" s="20" t="s">
        <v>149</v>
      </c>
      <c r="AD6" s="1">
        <f>R6*G6</f>
        <v>68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22.271999999999998</v>
      </c>
      <c r="D7" s="1">
        <v>12.308</v>
      </c>
      <c r="E7" s="1">
        <v>20.253</v>
      </c>
      <c r="F7" s="1">
        <v>12.795999999999999</v>
      </c>
      <c r="G7" s="6">
        <v>1</v>
      </c>
      <c r="H7" s="1">
        <v>120</v>
      </c>
      <c r="I7" s="1" t="s">
        <v>32</v>
      </c>
      <c r="J7" s="1">
        <v>20.9</v>
      </c>
      <c r="K7" s="1">
        <f t="shared" si="1"/>
        <v>-0.64699999999999847</v>
      </c>
      <c r="L7" s="1"/>
      <c r="M7" s="1"/>
      <c r="N7" s="1">
        <v>30</v>
      </c>
      <c r="O7" s="1">
        <f t="shared" ref="O7:O70" si="2">E7/5</f>
        <v>4.0506000000000002</v>
      </c>
      <c r="P7" s="5">
        <f t="shared" ref="P7:P26" si="3">ROUND(13*O7-N7-F7,0)</f>
        <v>10</v>
      </c>
      <c r="Q7" s="5">
        <v>30</v>
      </c>
      <c r="R7" s="5">
        <f t="shared" ref="R7:R26" si="4">Q7-S7</f>
        <v>30</v>
      </c>
      <c r="S7" s="5"/>
      <c r="T7" s="5">
        <v>30</v>
      </c>
      <c r="U7" s="1"/>
      <c r="V7" s="1">
        <f t="shared" ref="V7:V26" si="5">(F7+N7+Q7)/O7</f>
        <v>17.971658519725469</v>
      </c>
      <c r="W7" s="1">
        <f t="shared" ref="W7:W70" si="6">(F7+N7)/O7</f>
        <v>10.565348343455289</v>
      </c>
      <c r="X7" s="1">
        <v>3.1461999999999999</v>
      </c>
      <c r="Y7" s="1">
        <v>3.6006</v>
      </c>
      <c r="Z7" s="1">
        <v>3.1581999999999999</v>
      </c>
      <c r="AA7" s="1">
        <v>4.5106000000000002</v>
      </c>
      <c r="AB7" s="1">
        <v>4.5861999999999998</v>
      </c>
      <c r="AC7" s="1"/>
      <c r="AD7" s="1">
        <f t="shared" ref="AD7:AD70" si="7">R7*G7</f>
        <v>30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490.34899999999999</v>
      </c>
      <c r="D8" s="1"/>
      <c r="E8" s="1">
        <v>358.85399999999998</v>
      </c>
      <c r="F8" s="1">
        <v>74.031999999999996</v>
      </c>
      <c r="G8" s="6">
        <v>1</v>
      </c>
      <c r="H8" s="1">
        <v>45</v>
      </c>
      <c r="I8" s="1" t="s">
        <v>37</v>
      </c>
      <c r="J8" s="1">
        <v>352</v>
      </c>
      <c r="K8" s="1">
        <f t="shared" si="1"/>
        <v>6.853999999999985</v>
      </c>
      <c r="L8" s="1"/>
      <c r="M8" s="1"/>
      <c r="N8" s="1">
        <v>80</v>
      </c>
      <c r="O8" s="1">
        <f t="shared" si="2"/>
        <v>71.770799999999994</v>
      </c>
      <c r="P8" s="5">
        <f>ROUND(14*O8-N8-F8,0)</f>
        <v>851</v>
      </c>
      <c r="Q8" s="5">
        <v>900</v>
      </c>
      <c r="R8" s="5">
        <f t="shared" si="4"/>
        <v>500</v>
      </c>
      <c r="S8" s="5">
        <v>400</v>
      </c>
      <c r="T8" s="5">
        <v>900</v>
      </c>
      <c r="U8" s="1"/>
      <c r="V8" s="1">
        <f t="shared" si="5"/>
        <v>14.686084034175458</v>
      </c>
      <c r="W8" s="1">
        <f t="shared" si="6"/>
        <v>2.1461652928489023</v>
      </c>
      <c r="X8" s="1">
        <v>34.704599999999999</v>
      </c>
      <c r="Y8" s="1">
        <v>39.559199999999997</v>
      </c>
      <c r="Z8" s="1">
        <v>44.915799999999997</v>
      </c>
      <c r="AA8" s="1">
        <v>61.145000000000003</v>
      </c>
      <c r="AB8" s="1">
        <v>38.8658</v>
      </c>
      <c r="AC8" s="1"/>
      <c r="AD8" s="1">
        <f t="shared" si="7"/>
        <v>500</v>
      </c>
      <c r="AE8" s="1">
        <f t="shared" si="8"/>
        <v>400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4110.9579999999996</v>
      </c>
      <c r="D9" s="1"/>
      <c r="E9" s="1">
        <v>1699.383</v>
      </c>
      <c r="F9" s="1">
        <v>1753.58</v>
      </c>
      <c r="G9" s="6">
        <v>1</v>
      </c>
      <c r="H9" s="1">
        <v>60</v>
      </c>
      <c r="I9" s="1" t="s">
        <v>39</v>
      </c>
      <c r="J9" s="1">
        <v>1674.7</v>
      </c>
      <c r="K9" s="1">
        <f t="shared" si="1"/>
        <v>24.682999999999993</v>
      </c>
      <c r="L9" s="1"/>
      <c r="M9" s="1"/>
      <c r="N9" s="1">
        <v>1900</v>
      </c>
      <c r="O9" s="1">
        <f t="shared" si="2"/>
        <v>339.8766</v>
      </c>
      <c r="P9" s="5">
        <f>ROUND(15*O9-N9-F9,0)</f>
        <v>1445</v>
      </c>
      <c r="Q9" s="5">
        <f t="shared" ref="Q9:Q18" si="9">ROUND(P9,0)</f>
        <v>1445</v>
      </c>
      <c r="R9" s="5">
        <f t="shared" si="4"/>
        <v>745</v>
      </c>
      <c r="S9" s="5">
        <v>700</v>
      </c>
      <c r="T9" s="5"/>
      <c r="U9" s="1"/>
      <c r="V9" s="1">
        <f t="shared" si="5"/>
        <v>15.001268107307181</v>
      </c>
      <c r="W9" s="1">
        <f t="shared" si="6"/>
        <v>10.749725047267155</v>
      </c>
      <c r="X9" s="1">
        <v>403.81560000000002</v>
      </c>
      <c r="Y9" s="1">
        <v>307.255</v>
      </c>
      <c r="Z9" s="1">
        <v>381.04039999999998</v>
      </c>
      <c r="AA9" s="1">
        <v>374.89760000000001</v>
      </c>
      <c r="AB9" s="1">
        <v>425.18799999999999</v>
      </c>
      <c r="AC9" s="1"/>
      <c r="AD9" s="1">
        <f t="shared" si="7"/>
        <v>745</v>
      </c>
      <c r="AE9" s="1">
        <f t="shared" si="8"/>
        <v>700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25.552</v>
      </c>
      <c r="D10" s="1">
        <v>24.291</v>
      </c>
      <c r="E10" s="1">
        <v>24.484000000000002</v>
      </c>
      <c r="F10" s="1">
        <v>23.456</v>
      </c>
      <c r="G10" s="6">
        <v>1</v>
      </c>
      <c r="H10" s="1">
        <v>120</v>
      </c>
      <c r="I10" s="1" t="s">
        <v>32</v>
      </c>
      <c r="J10" s="1">
        <v>28.1</v>
      </c>
      <c r="K10" s="1">
        <f t="shared" si="1"/>
        <v>-3.6159999999999997</v>
      </c>
      <c r="L10" s="1"/>
      <c r="M10" s="1"/>
      <c r="N10" s="1">
        <v>0</v>
      </c>
      <c r="O10" s="1">
        <f t="shared" si="2"/>
        <v>4.8968000000000007</v>
      </c>
      <c r="P10" s="5">
        <f t="shared" si="3"/>
        <v>40</v>
      </c>
      <c r="Q10" s="5">
        <v>50</v>
      </c>
      <c r="R10" s="5">
        <f t="shared" si="4"/>
        <v>50</v>
      </c>
      <c r="S10" s="5"/>
      <c r="T10" s="5">
        <v>50</v>
      </c>
      <c r="U10" s="1"/>
      <c r="V10" s="1">
        <f t="shared" si="5"/>
        <v>15.000816859990197</v>
      </c>
      <c r="W10" s="1">
        <f t="shared" si="6"/>
        <v>4.7900669825191953</v>
      </c>
      <c r="X10" s="1">
        <v>2.2372000000000001</v>
      </c>
      <c r="Y10" s="1">
        <v>3.2448000000000001</v>
      </c>
      <c r="Z10" s="1">
        <v>2.4136000000000002</v>
      </c>
      <c r="AA10" s="1">
        <v>3.9518</v>
      </c>
      <c r="AB10" s="1">
        <v>3.0373999999999999</v>
      </c>
      <c r="AC10" s="1"/>
      <c r="AD10" s="1">
        <f t="shared" si="7"/>
        <v>50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34</v>
      </c>
      <c r="C11" s="1">
        <v>255.608</v>
      </c>
      <c r="D11" s="1">
        <v>175.291</v>
      </c>
      <c r="E11" s="1">
        <v>150.351</v>
      </c>
      <c r="F11" s="1">
        <v>216.892</v>
      </c>
      <c r="G11" s="6">
        <v>1</v>
      </c>
      <c r="H11" s="1">
        <v>60</v>
      </c>
      <c r="I11" s="1" t="s">
        <v>39</v>
      </c>
      <c r="J11" s="1">
        <v>155.4</v>
      </c>
      <c r="K11" s="1">
        <f t="shared" si="1"/>
        <v>-5.0490000000000066</v>
      </c>
      <c r="L11" s="1"/>
      <c r="M11" s="1"/>
      <c r="N11" s="1">
        <v>220</v>
      </c>
      <c r="O11" s="1">
        <f t="shared" si="2"/>
        <v>30.0702</v>
      </c>
      <c r="P11" s="5">
        <f t="shared" ref="P11:P12" si="10">ROUND(15*O11-N11-F11,0)</f>
        <v>14</v>
      </c>
      <c r="Q11" s="5">
        <f t="shared" si="9"/>
        <v>14</v>
      </c>
      <c r="R11" s="5">
        <f t="shared" si="4"/>
        <v>14</v>
      </c>
      <c r="S11" s="5"/>
      <c r="T11" s="5"/>
      <c r="U11" s="1"/>
      <c r="V11" s="1">
        <f t="shared" si="5"/>
        <v>14.994645862016215</v>
      </c>
      <c r="W11" s="1">
        <f t="shared" si="6"/>
        <v>14.529068646034945</v>
      </c>
      <c r="X11" s="1">
        <v>39.325800000000001</v>
      </c>
      <c r="Y11" s="1">
        <v>36.340800000000002</v>
      </c>
      <c r="Z11" s="1">
        <v>35.8048</v>
      </c>
      <c r="AA11" s="1">
        <v>47.9238</v>
      </c>
      <c r="AB11" s="1">
        <v>28.773599999999998</v>
      </c>
      <c r="AC11" s="1"/>
      <c r="AD11" s="1">
        <f t="shared" si="7"/>
        <v>14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474.97800000000001</v>
      </c>
      <c r="D12" s="1">
        <v>807.42700000000002</v>
      </c>
      <c r="E12" s="1">
        <v>395.49200000000002</v>
      </c>
      <c r="F12" s="1">
        <v>579.76099999999997</v>
      </c>
      <c r="G12" s="6">
        <v>1</v>
      </c>
      <c r="H12" s="1">
        <v>60</v>
      </c>
      <c r="I12" s="1" t="s">
        <v>39</v>
      </c>
      <c r="J12" s="1">
        <v>383</v>
      </c>
      <c r="K12" s="1">
        <f t="shared" si="1"/>
        <v>12.492000000000019</v>
      </c>
      <c r="L12" s="1"/>
      <c r="M12" s="1"/>
      <c r="N12" s="1">
        <v>340</v>
      </c>
      <c r="O12" s="1">
        <f t="shared" si="2"/>
        <v>79.098399999999998</v>
      </c>
      <c r="P12" s="5">
        <f t="shared" si="10"/>
        <v>267</v>
      </c>
      <c r="Q12" s="5">
        <f t="shared" si="9"/>
        <v>267</v>
      </c>
      <c r="R12" s="5">
        <f t="shared" si="4"/>
        <v>167</v>
      </c>
      <c r="S12" s="5">
        <v>100</v>
      </c>
      <c r="T12" s="5"/>
      <c r="U12" s="1"/>
      <c r="V12" s="1">
        <f t="shared" si="5"/>
        <v>15.003603107016071</v>
      </c>
      <c r="W12" s="1">
        <f t="shared" si="6"/>
        <v>11.628060744591547</v>
      </c>
      <c r="X12" s="1">
        <v>92.145399999999995</v>
      </c>
      <c r="Y12" s="1">
        <v>94.893200000000007</v>
      </c>
      <c r="Z12" s="1">
        <v>58.001199999999997</v>
      </c>
      <c r="AA12" s="1">
        <v>72.700800000000001</v>
      </c>
      <c r="AB12" s="1">
        <v>82.551999999999992</v>
      </c>
      <c r="AC12" s="1"/>
      <c r="AD12" s="1">
        <f t="shared" si="7"/>
        <v>167</v>
      </c>
      <c r="AE12" s="1">
        <f t="shared" si="8"/>
        <v>100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31</v>
      </c>
      <c r="C13" s="1">
        <v>93</v>
      </c>
      <c r="D13" s="1"/>
      <c r="E13" s="1">
        <v>85</v>
      </c>
      <c r="F13" s="1">
        <v>3</v>
      </c>
      <c r="G13" s="6">
        <v>0.25</v>
      </c>
      <c r="H13" s="1">
        <v>120</v>
      </c>
      <c r="I13" s="1" t="s">
        <v>32</v>
      </c>
      <c r="J13" s="1">
        <v>86</v>
      </c>
      <c r="K13" s="1">
        <f t="shared" si="1"/>
        <v>-1</v>
      </c>
      <c r="L13" s="1"/>
      <c r="M13" s="1"/>
      <c r="N13" s="1">
        <v>24</v>
      </c>
      <c r="O13" s="1">
        <f t="shared" si="2"/>
        <v>17</v>
      </c>
      <c r="P13" s="5">
        <f>ROUND(13*O13-N13-F13,0)</f>
        <v>194</v>
      </c>
      <c r="Q13" s="5">
        <v>240</v>
      </c>
      <c r="R13" s="5">
        <f t="shared" si="4"/>
        <v>140</v>
      </c>
      <c r="S13" s="5">
        <v>100</v>
      </c>
      <c r="T13" s="5">
        <v>240</v>
      </c>
      <c r="U13" s="1"/>
      <c r="V13" s="1">
        <f t="shared" si="5"/>
        <v>15.705882352941176</v>
      </c>
      <c r="W13" s="1">
        <f t="shared" si="6"/>
        <v>1.588235294117647</v>
      </c>
      <c r="X13" s="1">
        <v>6.2</v>
      </c>
      <c r="Y13" s="1">
        <v>8.4</v>
      </c>
      <c r="Z13" s="1">
        <v>4.2</v>
      </c>
      <c r="AA13" s="1">
        <v>10.186999999999999</v>
      </c>
      <c r="AB13" s="1">
        <v>13</v>
      </c>
      <c r="AC13" s="1"/>
      <c r="AD13" s="1">
        <f t="shared" si="7"/>
        <v>35</v>
      </c>
      <c r="AE13" s="1">
        <f t="shared" si="8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34</v>
      </c>
      <c r="C14" s="1">
        <v>127.669</v>
      </c>
      <c r="D14" s="1">
        <v>100.2</v>
      </c>
      <c r="E14" s="1">
        <v>138.65199999999999</v>
      </c>
      <c r="F14" s="1">
        <v>39.149000000000001</v>
      </c>
      <c r="G14" s="6">
        <v>1</v>
      </c>
      <c r="H14" s="1">
        <v>45</v>
      </c>
      <c r="I14" s="1" t="s">
        <v>37</v>
      </c>
      <c r="J14" s="1">
        <v>136.57</v>
      </c>
      <c r="K14" s="1">
        <f t="shared" si="1"/>
        <v>2.0819999999999936</v>
      </c>
      <c r="L14" s="1"/>
      <c r="M14" s="1"/>
      <c r="N14" s="1">
        <v>400</v>
      </c>
      <c r="O14" s="1">
        <f t="shared" si="2"/>
        <v>27.730399999999996</v>
      </c>
      <c r="P14" s="5"/>
      <c r="Q14" s="5">
        <f t="shared" si="9"/>
        <v>0</v>
      </c>
      <c r="R14" s="5">
        <f t="shared" si="4"/>
        <v>0</v>
      </c>
      <c r="S14" s="5"/>
      <c r="T14" s="5"/>
      <c r="U14" s="1"/>
      <c r="V14" s="1">
        <f t="shared" si="5"/>
        <v>15.836374520381966</v>
      </c>
      <c r="W14" s="1">
        <f t="shared" si="6"/>
        <v>15.836374520381966</v>
      </c>
      <c r="X14" s="1">
        <v>43.220599999999997</v>
      </c>
      <c r="Y14" s="1">
        <v>24.4192</v>
      </c>
      <c r="Z14" s="1">
        <v>24.648199999999999</v>
      </c>
      <c r="AA14" s="1">
        <v>24.815999999999999</v>
      </c>
      <c r="AB14" s="1">
        <v>28.570599999999999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34</v>
      </c>
      <c r="C15" s="1">
        <v>17.645</v>
      </c>
      <c r="D15" s="1">
        <v>70.180000000000007</v>
      </c>
      <c r="E15" s="1">
        <v>70.430000000000007</v>
      </c>
      <c r="F15" s="1">
        <v>2.3849999999999998</v>
      </c>
      <c r="G15" s="6">
        <v>1</v>
      </c>
      <c r="H15" s="1">
        <v>60</v>
      </c>
      <c r="I15" s="1" t="s">
        <v>32</v>
      </c>
      <c r="J15" s="1">
        <v>77.599999999999994</v>
      </c>
      <c r="K15" s="1">
        <f t="shared" si="1"/>
        <v>-7.1699999999999875</v>
      </c>
      <c r="L15" s="1"/>
      <c r="M15" s="1"/>
      <c r="N15" s="1">
        <v>220</v>
      </c>
      <c r="O15" s="1">
        <f t="shared" si="2"/>
        <v>14.086000000000002</v>
      </c>
      <c r="P15" s="5"/>
      <c r="Q15" s="5">
        <f t="shared" si="9"/>
        <v>0</v>
      </c>
      <c r="R15" s="5">
        <f t="shared" si="4"/>
        <v>0</v>
      </c>
      <c r="S15" s="5"/>
      <c r="T15" s="5"/>
      <c r="U15" s="1"/>
      <c r="V15" s="1">
        <f t="shared" si="5"/>
        <v>15.787661507880161</v>
      </c>
      <c r="W15" s="1">
        <f t="shared" si="6"/>
        <v>15.787661507880161</v>
      </c>
      <c r="X15" s="1">
        <v>19.925000000000001</v>
      </c>
      <c r="Y15" s="1">
        <v>12.4968</v>
      </c>
      <c r="Z15" s="1">
        <v>8.4268000000000001</v>
      </c>
      <c r="AA15" s="1">
        <v>8.4580000000000002</v>
      </c>
      <c r="AB15" s="1">
        <v>11.5082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31</v>
      </c>
      <c r="C16" s="1">
        <v>77</v>
      </c>
      <c r="D16" s="1">
        <v>12.01</v>
      </c>
      <c r="E16" s="1">
        <v>82</v>
      </c>
      <c r="F16" s="1">
        <v>1</v>
      </c>
      <c r="G16" s="6">
        <v>0.25</v>
      </c>
      <c r="H16" s="1">
        <v>120</v>
      </c>
      <c r="I16" s="1" t="s">
        <v>32</v>
      </c>
      <c r="J16" s="1">
        <v>172</v>
      </c>
      <c r="K16" s="1">
        <f t="shared" si="1"/>
        <v>-90</v>
      </c>
      <c r="L16" s="1"/>
      <c r="M16" s="1"/>
      <c r="N16" s="1">
        <v>300</v>
      </c>
      <c r="O16" s="1">
        <f t="shared" si="2"/>
        <v>16.399999999999999</v>
      </c>
      <c r="P16" s="5"/>
      <c r="Q16" s="5">
        <v>100</v>
      </c>
      <c r="R16" s="5">
        <f t="shared" si="4"/>
        <v>100</v>
      </c>
      <c r="S16" s="5"/>
      <c r="T16" s="5">
        <v>250</v>
      </c>
      <c r="U16" s="1"/>
      <c r="V16" s="1">
        <f t="shared" si="5"/>
        <v>24.451219512195124</v>
      </c>
      <c r="W16" s="1">
        <f t="shared" si="6"/>
        <v>18.353658536585368</v>
      </c>
      <c r="X16" s="1">
        <v>7.0715999999999992</v>
      </c>
      <c r="Y16" s="1">
        <v>8.6</v>
      </c>
      <c r="Z16" s="1">
        <v>9.4</v>
      </c>
      <c r="AA16" s="1">
        <v>9.8000000000000007</v>
      </c>
      <c r="AB16" s="1">
        <v>10</v>
      </c>
      <c r="AC16" s="1" t="s">
        <v>48</v>
      </c>
      <c r="AD16" s="1">
        <f t="shared" si="7"/>
        <v>25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72</v>
      </c>
      <c r="D17" s="1"/>
      <c r="E17" s="1">
        <v>10</v>
      </c>
      <c r="F17" s="1">
        <v>55</v>
      </c>
      <c r="G17" s="6">
        <v>0.4</v>
      </c>
      <c r="H17" s="1" t="e">
        <v>#N/A</v>
      </c>
      <c r="I17" s="1" t="s">
        <v>32</v>
      </c>
      <c r="J17" s="1">
        <v>10</v>
      </c>
      <c r="K17" s="1">
        <f t="shared" si="1"/>
        <v>0</v>
      </c>
      <c r="L17" s="1"/>
      <c r="M17" s="1"/>
      <c r="N17" s="1">
        <v>0</v>
      </c>
      <c r="O17" s="1">
        <f t="shared" si="2"/>
        <v>2</v>
      </c>
      <c r="P17" s="5"/>
      <c r="Q17" s="5">
        <f t="shared" si="9"/>
        <v>0</v>
      </c>
      <c r="R17" s="5">
        <f t="shared" si="4"/>
        <v>0</v>
      </c>
      <c r="S17" s="5"/>
      <c r="T17" s="5"/>
      <c r="U17" s="1"/>
      <c r="V17" s="1">
        <f t="shared" si="5"/>
        <v>27.5</v>
      </c>
      <c r="W17" s="1">
        <f t="shared" si="6"/>
        <v>27.5</v>
      </c>
      <c r="X17" s="1">
        <v>3.8</v>
      </c>
      <c r="Y17" s="1">
        <v>5</v>
      </c>
      <c r="Z17" s="1">
        <v>2</v>
      </c>
      <c r="AA17" s="1">
        <v>5.4</v>
      </c>
      <c r="AB17" s="1">
        <v>1.8</v>
      </c>
      <c r="AC17" s="18" t="s">
        <v>151</v>
      </c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34</v>
      </c>
      <c r="C18" s="1">
        <v>120.08499999999999</v>
      </c>
      <c r="D18" s="1">
        <v>95.37</v>
      </c>
      <c r="E18" s="1">
        <v>117.964</v>
      </c>
      <c r="F18" s="1">
        <v>32.643000000000001</v>
      </c>
      <c r="G18" s="6">
        <v>1</v>
      </c>
      <c r="H18" s="1">
        <v>45</v>
      </c>
      <c r="I18" s="1" t="s">
        <v>37</v>
      </c>
      <c r="J18" s="1">
        <v>112.8</v>
      </c>
      <c r="K18" s="1">
        <f t="shared" si="1"/>
        <v>5.1640000000000015</v>
      </c>
      <c r="L18" s="1"/>
      <c r="M18" s="1"/>
      <c r="N18" s="1">
        <v>530</v>
      </c>
      <c r="O18" s="1">
        <f t="shared" si="2"/>
        <v>23.5928</v>
      </c>
      <c r="P18" s="5"/>
      <c r="Q18" s="5">
        <f t="shared" si="9"/>
        <v>0</v>
      </c>
      <c r="R18" s="5">
        <f t="shared" si="4"/>
        <v>0</v>
      </c>
      <c r="S18" s="5"/>
      <c r="T18" s="5"/>
      <c r="U18" s="1"/>
      <c r="V18" s="1">
        <f t="shared" si="5"/>
        <v>23.848080770404533</v>
      </c>
      <c r="W18" s="1">
        <f t="shared" si="6"/>
        <v>23.848080770404533</v>
      </c>
      <c r="X18" s="1">
        <v>50.341200000000001</v>
      </c>
      <c r="Y18" s="1">
        <v>25.0044</v>
      </c>
      <c r="Z18" s="1">
        <v>28.1816</v>
      </c>
      <c r="AA18" s="1">
        <v>17.876999999999999</v>
      </c>
      <c r="AB18" s="1">
        <v>37.447800000000001</v>
      </c>
      <c r="AC18" s="21" t="s">
        <v>41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31</v>
      </c>
      <c r="C19" s="1">
        <v>103</v>
      </c>
      <c r="D19" s="1">
        <v>282</v>
      </c>
      <c r="E19" s="1">
        <v>356</v>
      </c>
      <c r="F19" s="1"/>
      <c r="G19" s="6">
        <v>0.12</v>
      </c>
      <c r="H19" s="1">
        <v>60</v>
      </c>
      <c r="I19" s="1" t="s">
        <v>32</v>
      </c>
      <c r="J19" s="1">
        <v>371</v>
      </c>
      <c r="K19" s="1">
        <f t="shared" si="1"/>
        <v>-15</v>
      </c>
      <c r="L19" s="1"/>
      <c r="M19" s="1"/>
      <c r="N19" s="1">
        <v>400</v>
      </c>
      <c r="O19" s="1">
        <f t="shared" si="2"/>
        <v>71.2</v>
      </c>
      <c r="P19" s="5">
        <f t="shared" si="3"/>
        <v>526</v>
      </c>
      <c r="Q19" s="5">
        <v>600</v>
      </c>
      <c r="R19" s="5">
        <f t="shared" si="4"/>
        <v>320</v>
      </c>
      <c r="S19" s="5">
        <v>280</v>
      </c>
      <c r="T19" s="5">
        <v>600</v>
      </c>
      <c r="U19" s="1"/>
      <c r="V19" s="1">
        <f t="shared" si="5"/>
        <v>14.044943820224718</v>
      </c>
      <c r="W19" s="1">
        <f t="shared" si="6"/>
        <v>5.6179775280898872</v>
      </c>
      <c r="X19" s="1">
        <v>27.6</v>
      </c>
      <c r="Y19" s="1">
        <v>37</v>
      </c>
      <c r="Z19" s="1">
        <v>7.2</v>
      </c>
      <c r="AA19" s="1">
        <v>20.6</v>
      </c>
      <c r="AB19" s="1">
        <v>32.200000000000003</v>
      </c>
      <c r="AC19" s="1" t="s">
        <v>48</v>
      </c>
      <c r="AD19" s="1">
        <f t="shared" si="7"/>
        <v>38.4</v>
      </c>
      <c r="AE19" s="1">
        <f t="shared" si="8"/>
        <v>33.6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34</v>
      </c>
      <c r="C20" s="1">
        <v>228.16499999999999</v>
      </c>
      <c r="D20" s="1"/>
      <c r="E20" s="1">
        <v>78.537999999999997</v>
      </c>
      <c r="F20" s="1"/>
      <c r="G20" s="6">
        <v>1</v>
      </c>
      <c r="H20" s="1">
        <v>45</v>
      </c>
      <c r="I20" s="1" t="s">
        <v>32</v>
      </c>
      <c r="J20" s="1">
        <v>95</v>
      </c>
      <c r="K20" s="1">
        <f t="shared" si="1"/>
        <v>-16.462000000000003</v>
      </c>
      <c r="L20" s="1"/>
      <c r="M20" s="1"/>
      <c r="N20" s="1">
        <v>0</v>
      </c>
      <c r="O20" s="1">
        <f t="shared" si="2"/>
        <v>15.707599999999999</v>
      </c>
      <c r="P20" s="5">
        <f>ROUND(7*O20-N20-F20,0)</f>
        <v>110</v>
      </c>
      <c r="Q20" s="5">
        <v>170</v>
      </c>
      <c r="R20" s="5">
        <f t="shared" si="4"/>
        <v>170</v>
      </c>
      <c r="S20" s="5"/>
      <c r="T20" s="5">
        <v>250</v>
      </c>
      <c r="U20" s="1"/>
      <c r="V20" s="1">
        <f t="shared" si="5"/>
        <v>10.822786421859483</v>
      </c>
      <c r="W20" s="1">
        <f t="shared" si="6"/>
        <v>0</v>
      </c>
      <c r="X20" s="1">
        <v>12.273999999999999</v>
      </c>
      <c r="Y20" s="1">
        <v>6.7328000000000001</v>
      </c>
      <c r="Z20" s="1">
        <v>0</v>
      </c>
      <c r="AA20" s="1">
        <v>0</v>
      </c>
      <c r="AB20" s="1">
        <v>0</v>
      </c>
      <c r="AC20" s="9" t="s">
        <v>146</v>
      </c>
      <c r="AD20" s="1">
        <f t="shared" si="7"/>
        <v>170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31</v>
      </c>
      <c r="C21" s="1">
        <v>34</v>
      </c>
      <c r="D21" s="1">
        <v>9</v>
      </c>
      <c r="E21" s="1">
        <v>31</v>
      </c>
      <c r="F21" s="1"/>
      <c r="G21" s="6">
        <v>0.25</v>
      </c>
      <c r="H21" s="1">
        <v>120</v>
      </c>
      <c r="I21" s="1" t="s">
        <v>32</v>
      </c>
      <c r="J21" s="1">
        <v>106</v>
      </c>
      <c r="K21" s="1">
        <f t="shared" si="1"/>
        <v>-75</v>
      </c>
      <c r="L21" s="1"/>
      <c r="M21" s="1"/>
      <c r="N21" s="1">
        <v>200</v>
      </c>
      <c r="O21" s="1">
        <f t="shared" si="2"/>
        <v>6.2</v>
      </c>
      <c r="P21" s="5"/>
      <c r="Q21" s="5">
        <v>200</v>
      </c>
      <c r="R21" s="5">
        <f t="shared" si="4"/>
        <v>100</v>
      </c>
      <c r="S21" s="5">
        <v>100</v>
      </c>
      <c r="T21" s="5">
        <v>200</v>
      </c>
      <c r="U21" s="1"/>
      <c r="V21" s="1">
        <f t="shared" si="5"/>
        <v>64.516129032258064</v>
      </c>
      <c r="W21" s="1">
        <f t="shared" si="6"/>
        <v>32.258064516129032</v>
      </c>
      <c r="X21" s="1">
        <v>14.2</v>
      </c>
      <c r="Y21" s="1">
        <v>9.8000000000000007</v>
      </c>
      <c r="Z21" s="1">
        <v>7.6</v>
      </c>
      <c r="AA21" s="1">
        <v>8.1999999999999993</v>
      </c>
      <c r="AB21" s="1">
        <v>15.2</v>
      </c>
      <c r="AC21" s="1" t="s">
        <v>48</v>
      </c>
      <c r="AD21" s="1">
        <f t="shared" si="7"/>
        <v>25</v>
      </c>
      <c r="AE21" s="1">
        <f t="shared" si="8"/>
        <v>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>
        <v>25.443999999999999</v>
      </c>
      <c r="D22" s="1">
        <v>12.132999999999999</v>
      </c>
      <c r="E22" s="1">
        <v>31.556000000000001</v>
      </c>
      <c r="F22" s="1"/>
      <c r="G22" s="6">
        <v>1</v>
      </c>
      <c r="H22" s="1">
        <v>120</v>
      </c>
      <c r="I22" s="1" t="s">
        <v>32</v>
      </c>
      <c r="J22" s="1">
        <v>33.700000000000003</v>
      </c>
      <c r="K22" s="1">
        <f t="shared" si="1"/>
        <v>-2.1440000000000019</v>
      </c>
      <c r="L22" s="1"/>
      <c r="M22" s="1"/>
      <c r="N22" s="1">
        <v>40</v>
      </c>
      <c r="O22" s="1">
        <f t="shared" si="2"/>
        <v>6.3112000000000004</v>
      </c>
      <c r="P22" s="5">
        <f t="shared" si="3"/>
        <v>42</v>
      </c>
      <c r="Q22" s="5">
        <v>50</v>
      </c>
      <c r="R22" s="5">
        <f t="shared" si="4"/>
        <v>50</v>
      </c>
      <c r="S22" s="5"/>
      <c r="T22" s="5">
        <v>70</v>
      </c>
      <c r="U22" s="1"/>
      <c r="V22" s="1">
        <f t="shared" si="5"/>
        <v>14.260362530105208</v>
      </c>
      <c r="W22" s="1">
        <f t="shared" si="6"/>
        <v>6.3379389022689816</v>
      </c>
      <c r="X22" s="1">
        <v>5.4923999999999999</v>
      </c>
      <c r="Y22" s="1">
        <v>4.8314000000000004</v>
      </c>
      <c r="Z22" s="1">
        <v>3.9051999999999998</v>
      </c>
      <c r="AA22" s="1">
        <v>4.9682000000000004</v>
      </c>
      <c r="AB22" s="1">
        <v>6.0573999999999986</v>
      </c>
      <c r="AC22" s="1"/>
      <c r="AD22" s="1">
        <f t="shared" si="7"/>
        <v>50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31</v>
      </c>
      <c r="C23" s="1">
        <v>141</v>
      </c>
      <c r="D23" s="1">
        <v>5</v>
      </c>
      <c r="E23" s="1">
        <v>122</v>
      </c>
      <c r="F23" s="1"/>
      <c r="G23" s="6">
        <v>0.4</v>
      </c>
      <c r="H23" s="1">
        <v>45</v>
      </c>
      <c r="I23" s="1" t="s">
        <v>32</v>
      </c>
      <c r="J23" s="1">
        <v>159</v>
      </c>
      <c r="K23" s="1">
        <f t="shared" si="1"/>
        <v>-37</v>
      </c>
      <c r="L23" s="1"/>
      <c r="M23" s="1"/>
      <c r="N23" s="1">
        <v>250</v>
      </c>
      <c r="O23" s="1">
        <f t="shared" si="2"/>
        <v>24.4</v>
      </c>
      <c r="P23" s="5">
        <f t="shared" si="3"/>
        <v>67</v>
      </c>
      <c r="Q23" s="5">
        <v>140</v>
      </c>
      <c r="R23" s="5">
        <f t="shared" si="4"/>
        <v>140</v>
      </c>
      <c r="S23" s="5"/>
      <c r="T23" s="5">
        <v>250</v>
      </c>
      <c r="U23" s="1"/>
      <c r="V23" s="1">
        <f t="shared" si="5"/>
        <v>15.983606557377049</v>
      </c>
      <c r="W23" s="1">
        <f t="shared" si="6"/>
        <v>10.245901639344263</v>
      </c>
      <c r="X23" s="1">
        <v>12.2</v>
      </c>
      <c r="Y23" s="1">
        <v>13.6</v>
      </c>
      <c r="Z23" s="1">
        <v>2.8</v>
      </c>
      <c r="AA23" s="1">
        <v>2.4</v>
      </c>
      <c r="AB23" s="1">
        <v>15.4</v>
      </c>
      <c r="AC23" s="1" t="s">
        <v>48</v>
      </c>
      <c r="AD23" s="1">
        <f t="shared" si="7"/>
        <v>56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34</v>
      </c>
      <c r="C24" s="1">
        <v>71.754000000000005</v>
      </c>
      <c r="D24" s="1">
        <v>40.993000000000002</v>
      </c>
      <c r="E24" s="1">
        <v>97.894999999999996</v>
      </c>
      <c r="F24" s="1"/>
      <c r="G24" s="6">
        <v>1</v>
      </c>
      <c r="H24" s="1">
        <v>45</v>
      </c>
      <c r="I24" s="1" t="s">
        <v>32</v>
      </c>
      <c r="J24" s="1">
        <v>98</v>
      </c>
      <c r="K24" s="1">
        <f t="shared" si="1"/>
        <v>-0.10500000000000398</v>
      </c>
      <c r="L24" s="1"/>
      <c r="M24" s="1"/>
      <c r="N24" s="1">
        <v>180</v>
      </c>
      <c r="O24" s="1">
        <f t="shared" si="2"/>
        <v>19.579000000000001</v>
      </c>
      <c r="P24" s="5">
        <f t="shared" si="3"/>
        <v>75</v>
      </c>
      <c r="Q24" s="5">
        <v>100</v>
      </c>
      <c r="R24" s="5">
        <f t="shared" si="4"/>
        <v>100</v>
      </c>
      <c r="S24" s="5"/>
      <c r="T24" s="5">
        <v>150</v>
      </c>
      <c r="U24" s="1"/>
      <c r="V24" s="1">
        <f t="shared" si="5"/>
        <v>14.301036825169824</v>
      </c>
      <c r="W24" s="1">
        <f t="shared" si="6"/>
        <v>9.1935236733234582</v>
      </c>
      <c r="X24" s="1">
        <v>20.081800000000001</v>
      </c>
      <c r="Y24" s="1">
        <v>17.389800000000001</v>
      </c>
      <c r="Z24" s="1">
        <v>17.9528</v>
      </c>
      <c r="AA24" s="1">
        <v>14.141400000000001</v>
      </c>
      <c r="AB24" s="1">
        <v>15.3948</v>
      </c>
      <c r="AC24" s="1"/>
      <c r="AD24" s="1">
        <f t="shared" si="7"/>
        <v>100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34</v>
      </c>
      <c r="C25" s="1">
        <v>560.02200000000005</v>
      </c>
      <c r="D25" s="1"/>
      <c r="E25" s="1">
        <v>375.63400000000001</v>
      </c>
      <c r="F25" s="1">
        <v>8.7690000000000001</v>
      </c>
      <c r="G25" s="6">
        <v>1</v>
      </c>
      <c r="H25" s="1">
        <v>60</v>
      </c>
      <c r="I25" s="1" t="s">
        <v>39</v>
      </c>
      <c r="J25" s="1">
        <v>416.5</v>
      </c>
      <c r="K25" s="1">
        <f t="shared" si="1"/>
        <v>-40.865999999999985</v>
      </c>
      <c r="L25" s="1"/>
      <c r="M25" s="1"/>
      <c r="N25" s="1">
        <v>1400</v>
      </c>
      <c r="O25" s="1">
        <f t="shared" si="2"/>
        <v>75.126800000000003</v>
      </c>
      <c r="P25" s="5"/>
      <c r="Q25" s="5">
        <v>120</v>
      </c>
      <c r="R25" s="5">
        <f t="shared" si="4"/>
        <v>120</v>
      </c>
      <c r="S25" s="5"/>
      <c r="T25" s="5">
        <v>450</v>
      </c>
      <c r="U25" s="1"/>
      <c r="V25" s="1">
        <f t="shared" si="5"/>
        <v>20.349182981306271</v>
      </c>
      <c r="W25" s="1">
        <f t="shared" si="6"/>
        <v>18.75188348232588</v>
      </c>
      <c r="X25" s="1">
        <v>120.0692</v>
      </c>
      <c r="Y25" s="1">
        <v>57.852600000000002</v>
      </c>
      <c r="Z25" s="1">
        <v>71.351799999999997</v>
      </c>
      <c r="AA25" s="1">
        <v>83.9358</v>
      </c>
      <c r="AB25" s="1">
        <v>107.02200000000001</v>
      </c>
      <c r="AC25" s="1"/>
      <c r="AD25" s="1">
        <f t="shared" si="7"/>
        <v>120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67</v>
      </c>
      <c r="D26" s="1"/>
      <c r="E26" s="1">
        <v>40</v>
      </c>
      <c r="F26" s="1">
        <v>20</v>
      </c>
      <c r="G26" s="6">
        <v>0.22</v>
      </c>
      <c r="H26" s="1">
        <v>120</v>
      </c>
      <c r="I26" s="1" t="s">
        <v>32</v>
      </c>
      <c r="J26" s="1">
        <v>40</v>
      </c>
      <c r="K26" s="1">
        <f t="shared" si="1"/>
        <v>0</v>
      </c>
      <c r="L26" s="1"/>
      <c r="M26" s="1"/>
      <c r="N26" s="1">
        <v>50</v>
      </c>
      <c r="O26" s="1">
        <f t="shared" si="2"/>
        <v>8</v>
      </c>
      <c r="P26" s="5">
        <f t="shared" si="3"/>
        <v>34</v>
      </c>
      <c r="Q26" s="5">
        <v>40</v>
      </c>
      <c r="R26" s="5">
        <f t="shared" si="4"/>
        <v>40</v>
      </c>
      <c r="S26" s="5"/>
      <c r="T26" s="5">
        <v>50</v>
      </c>
      <c r="U26" s="1"/>
      <c r="V26" s="1">
        <f t="shared" si="5"/>
        <v>13.75</v>
      </c>
      <c r="W26" s="1">
        <f t="shared" si="6"/>
        <v>8.75</v>
      </c>
      <c r="X26" s="1">
        <v>6</v>
      </c>
      <c r="Y26" s="1">
        <v>4</v>
      </c>
      <c r="Z26" s="1">
        <v>6</v>
      </c>
      <c r="AA26" s="1">
        <v>5.8</v>
      </c>
      <c r="AB26" s="1">
        <v>7.8</v>
      </c>
      <c r="AC26" s="1"/>
      <c r="AD26" s="1">
        <f t="shared" si="7"/>
        <v>8.8000000000000007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4" t="s">
        <v>59</v>
      </c>
      <c r="B27" s="14" t="s">
        <v>34</v>
      </c>
      <c r="C27" s="14">
        <v>3.2109999999999999</v>
      </c>
      <c r="D27" s="14"/>
      <c r="E27" s="14"/>
      <c r="F27" s="14"/>
      <c r="G27" s="15">
        <v>0</v>
      </c>
      <c r="H27" s="14">
        <v>45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 t="shared" si="2"/>
        <v>0</v>
      </c>
      <c r="P27" s="16"/>
      <c r="Q27" s="16"/>
      <c r="R27" s="16"/>
      <c r="S27" s="16"/>
      <c r="T27" s="16"/>
      <c r="U27" s="14"/>
      <c r="V27" s="14" t="e">
        <f t="shared" ref="V27:V67" si="11">(F27+N27+P27)/O27</f>
        <v>#DIV/0!</v>
      </c>
      <c r="W27" s="14" t="e">
        <f t="shared" si="6"/>
        <v>#DIV/0!</v>
      </c>
      <c r="X27" s="14">
        <v>3.8454000000000002</v>
      </c>
      <c r="Y27" s="14">
        <v>5.3895999999999997</v>
      </c>
      <c r="Z27" s="14">
        <v>3.8308</v>
      </c>
      <c r="AA27" s="14">
        <v>4.2787999999999986</v>
      </c>
      <c r="AB27" s="14">
        <v>4.8512000000000004</v>
      </c>
      <c r="AC27" s="14" t="s">
        <v>60</v>
      </c>
      <c r="AD27" s="14">
        <f t="shared" si="7"/>
        <v>0</v>
      </c>
      <c r="AE27" s="14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34</v>
      </c>
      <c r="C28" s="1">
        <v>378.01400000000001</v>
      </c>
      <c r="D28" s="1">
        <v>150.916</v>
      </c>
      <c r="E28" s="1">
        <v>153.78100000000001</v>
      </c>
      <c r="F28" s="1">
        <v>302.10899999999998</v>
      </c>
      <c r="G28" s="6">
        <v>1</v>
      </c>
      <c r="H28" s="1">
        <v>60</v>
      </c>
      <c r="I28" s="1" t="s">
        <v>39</v>
      </c>
      <c r="J28" s="1">
        <v>149.13900000000001</v>
      </c>
      <c r="K28" s="1">
        <f t="shared" si="1"/>
        <v>4.6419999999999959</v>
      </c>
      <c r="L28" s="1"/>
      <c r="M28" s="1"/>
      <c r="N28" s="1">
        <v>160</v>
      </c>
      <c r="O28" s="1">
        <f t="shared" si="2"/>
        <v>30.7562</v>
      </c>
      <c r="P28" s="5"/>
      <c r="Q28" s="5">
        <v>50</v>
      </c>
      <c r="R28" s="5">
        <f t="shared" ref="R28:R45" si="12">Q28-S28</f>
        <v>50</v>
      </c>
      <c r="S28" s="5"/>
      <c r="T28" s="5">
        <v>150</v>
      </c>
      <c r="U28" s="1"/>
      <c r="V28" s="1">
        <f t="shared" ref="V28:V45" si="13">(F28+N28+Q28)/O28</f>
        <v>16.65059402657025</v>
      </c>
      <c r="W28" s="1">
        <f t="shared" si="6"/>
        <v>15.024905547499365</v>
      </c>
      <c r="X28" s="1">
        <v>42.414400000000001</v>
      </c>
      <c r="Y28" s="1">
        <v>40.543599999999998</v>
      </c>
      <c r="Z28" s="1">
        <v>38.4754</v>
      </c>
      <c r="AA28" s="1">
        <v>33.612400000000001</v>
      </c>
      <c r="AB28" s="1">
        <v>51.678600000000003</v>
      </c>
      <c r="AC28" s="1"/>
      <c r="AD28" s="1">
        <f t="shared" si="7"/>
        <v>50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31</v>
      </c>
      <c r="C29" s="1">
        <v>96</v>
      </c>
      <c r="D29" s="1"/>
      <c r="E29" s="1">
        <v>41</v>
      </c>
      <c r="F29" s="1">
        <v>31</v>
      </c>
      <c r="G29" s="6">
        <v>0.33</v>
      </c>
      <c r="H29" s="1" t="e">
        <v>#N/A</v>
      </c>
      <c r="I29" s="1" t="s">
        <v>32</v>
      </c>
      <c r="J29" s="1">
        <v>46</v>
      </c>
      <c r="K29" s="1">
        <f t="shared" si="1"/>
        <v>-5</v>
      </c>
      <c r="L29" s="1"/>
      <c r="M29" s="1"/>
      <c r="N29" s="1">
        <v>0</v>
      </c>
      <c r="O29" s="1">
        <f t="shared" si="2"/>
        <v>8.1999999999999993</v>
      </c>
      <c r="P29" s="5">
        <f>ROUND(12.5*O29-N29-F29,0)</f>
        <v>72</v>
      </c>
      <c r="Q29" s="5">
        <v>90</v>
      </c>
      <c r="R29" s="5">
        <f t="shared" si="12"/>
        <v>90</v>
      </c>
      <c r="S29" s="5"/>
      <c r="T29" s="5">
        <v>150</v>
      </c>
      <c r="U29" s="1"/>
      <c r="V29" s="1">
        <f t="shared" si="13"/>
        <v>14.756097560975611</v>
      </c>
      <c r="W29" s="1">
        <f t="shared" si="6"/>
        <v>3.780487804878049</v>
      </c>
      <c r="X29" s="1">
        <v>2.4</v>
      </c>
      <c r="Y29" s="1">
        <v>2</v>
      </c>
      <c r="Z29" s="1">
        <v>0</v>
      </c>
      <c r="AA29" s="1">
        <v>0</v>
      </c>
      <c r="AB29" s="1">
        <v>0</v>
      </c>
      <c r="AC29" s="9" t="s">
        <v>152</v>
      </c>
      <c r="AD29" s="1">
        <f t="shared" si="7"/>
        <v>29.700000000000003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34</v>
      </c>
      <c r="C30" s="1">
        <v>718.84199999999998</v>
      </c>
      <c r="D30" s="1"/>
      <c r="E30" s="19">
        <f>196.73+E98</f>
        <v>282.858</v>
      </c>
      <c r="F30" s="19">
        <f>206.482+F98</f>
        <v>239.46199999999999</v>
      </c>
      <c r="G30" s="6">
        <v>1</v>
      </c>
      <c r="H30" s="1">
        <v>45</v>
      </c>
      <c r="I30" s="1" t="s">
        <v>37</v>
      </c>
      <c r="J30" s="1">
        <v>185</v>
      </c>
      <c r="K30" s="1">
        <f t="shared" si="1"/>
        <v>97.858000000000004</v>
      </c>
      <c r="L30" s="1"/>
      <c r="M30" s="1"/>
      <c r="N30" s="1">
        <v>1400</v>
      </c>
      <c r="O30" s="1">
        <f t="shared" si="2"/>
        <v>56.571600000000004</v>
      </c>
      <c r="P30" s="5"/>
      <c r="Q30" s="5">
        <f t="shared" ref="Q30:Q43" si="14">ROUND(P30,0)</f>
        <v>0</v>
      </c>
      <c r="R30" s="5">
        <f t="shared" si="12"/>
        <v>0</v>
      </c>
      <c r="S30" s="5"/>
      <c r="T30" s="5">
        <v>500</v>
      </c>
      <c r="U30" s="1"/>
      <c r="V30" s="1">
        <f t="shared" si="13"/>
        <v>28.980301069794734</v>
      </c>
      <c r="W30" s="1">
        <f t="shared" si="6"/>
        <v>28.980301069794734</v>
      </c>
      <c r="X30" s="1">
        <v>133.92339999999999</v>
      </c>
      <c r="Y30" s="1">
        <v>53.613599999999998</v>
      </c>
      <c r="Z30" s="1">
        <v>98.329599999999999</v>
      </c>
      <c r="AA30" s="1">
        <v>74.487799999999993</v>
      </c>
      <c r="AB30" s="1">
        <v>93.906399999999991</v>
      </c>
      <c r="AC30" s="21" t="s">
        <v>41</v>
      </c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34</v>
      </c>
      <c r="D31" s="1">
        <v>1</v>
      </c>
      <c r="E31" s="1">
        <v>15</v>
      </c>
      <c r="F31" s="1"/>
      <c r="G31" s="6">
        <v>0.3</v>
      </c>
      <c r="H31" s="1">
        <v>45</v>
      </c>
      <c r="I31" s="1" t="s">
        <v>32</v>
      </c>
      <c r="J31" s="1">
        <v>17</v>
      </c>
      <c r="K31" s="1">
        <f t="shared" si="1"/>
        <v>-2</v>
      </c>
      <c r="L31" s="1"/>
      <c r="M31" s="1"/>
      <c r="N31" s="1">
        <v>100</v>
      </c>
      <c r="O31" s="1">
        <f t="shared" si="2"/>
        <v>3</v>
      </c>
      <c r="P31" s="5">
        <v>20</v>
      </c>
      <c r="Q31" s="5">
        <f t="shared" si="14"/>
        <v>20</v>
      </c>
      <c r="R31" s="5">
        <f t="shared" si="12"/>
        <v>20</v>
      </c>
      <c r="S31" s="5"/>
      <c r="T31" s="5"/>
      <c r="U31" s="1"/>
      <c r="V31" s="1">
        <f t="shared" si="13"/>
        <v>40</v>
      </c>
      <c r="W31" s="1">
        <f t="shared" si="6"/>
        <v>33.333333333333336</v>
      </c>
      <c r="X31" s="1">
        <v>8</v>
      </c>
      <c r="Y31" s="1">
        <v>0</v>
      </c>
      <c r="Z31" s="1">
        <v>0</v>
      </c>
      <c r="AA31" s="1">
        <v>7.2</v>
      </c>
      <c r="AB31" s="1">
        <v>2.4</v>
      </c>
      <c r="AC31" s="1" t="s">
        <v>65</v>
      </c>
      <c r="AD31" s="1">
        <f t="shared" si="7"/>
        <v>6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31</v>
      </c>
      <c r="C32" s="1">
        <v>52</v>
      </c>
      <c r="D32" s="1"/>
      <c r="E32" s="1">
        <v>-7</v>
      </c>
      <c r="F32" s="1"/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-186</v>
      </c>
      <c r="L32" s="1"/>
      <c r="M32" s="1"/>
      <c r="N32" s="1">
        <v>350</v>
      </c>
      <c r="O32" s="1">
        <f t="shared" si="2"/>
        <v>-1.4</v>
      </c>
      <c r="P32" s="5"/>
      <c r="Q32" s="5">
        <v>150</v>
      </c>
      <c r="R32" s="5">
        <f t="shared" si="12"/>
        <v>150</v>
      </c>
      <c r="S32" s="5"/>
      <c r="T32" s="5">
        <v>250</v>
      </c>
      <c r="U32" s="1"/>
      <c r="V32" s="1">
        <f t="shared" si="13"/>
        <v>-357.14285714285717</v>
      </c>
      <c r="W32" s="1">
        <f t="shared" si="6"/>
        <v>-250.00000000000003</v>
      </c>
      <c r="X32" s="1">
        <v>4.4000000000000004</v>
      </c>
      <c r="Y32" s="1">
        <v>3</v>
      </c>
      <c r="Z32" s="1">
        <v>3.4</v>
      </c>
      <c r="AA32" s="1">
        <v>0.4</v>
      </c>
      <c r="AB32" s="1">
        <v>2.8</v>
      </c>
      <c r="AC32" s="9" t="s">
        <v>148</v>
      </c>
      <c r="AD32" s="1">
        <f t="shared" si="7"/>
        <v>13.5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291.65100000000001</v>
      </c>
      <c r="D33" s="1">
        <v>496.27100000000002</v>
      </c>
      <c r="E33" s="1">
        <v>348.947</v>
      </c>
      <c r="F33" s="1">
        <v>224.78399999999999</v>
      </c>
      <c r="G33" s="6">
        <v>1</v>
      </c>
      <c r="H33" s="1">
        <v>45</v>
      </c>
      <c r="I33" s="1" t="s">
        <v>37</v>
      </c>
      <c r="J33" s="1">
        <v>329.9</v>
      </c>
      <c r="K33" s="1">
        <f t="shared" si="1"/>
        <v>19.047000000000025</v>
      </c>
      <c r="L33" s="1"/>
      <c r="M33" s="1"/>
      <c r="N33" s="1">
        <v>500</v>
      </c>
      <c r="O33" s="1">
        <f t="shared" si="2"/>
        <v>69.789400000000001</v>
      </c>
      <c r="P33" s="5">
        <f t="shared" ref="P33:P34" si="15">ROUND(15*O33-N33-F33,0)</f>
        <v>322</v>
      </c>
      <c r="Q33" s="5">
        <f t="shared" si="14"/>
        <v>322</v>
      </c>
      <c r="R33" s="5">
        <f t="shared" si="12"/>
        <v>172</v>
      </c>
      <c r="S33" s="5">
        <v>150</v>
      </c>
      <c r="T33" s="5"/>
      <c r="U33" s="1"/>
      <c r="V33" s="1">
        <f t="shared" si="13"/>
        <v>14.999183257056231</v>
      </c>
      <c r="W33" s="1">
        <f t="shared" si="6"/>
        <v>10.385302065929784</v>
      </c>
      <c r="X33" s="1">
        <v>80.213200000000001</v>
      </c>
      <c r="Y33" s="1">
        <v>71.412400000000005</v>
      </c>
      <c r="Z33" s="1">
        <v>46.114999999999988</v>
      </c>
      <c r="AA33" s="1">
        <v>68.167600000000007</v>
      </c>
      <c r="AB33" s="1">
        <v>83.962999999999994</v>
      </c>
      <c r="AC33" s="1"/>
      <c r="AD33" s="1">
        <f t="shared" si="7"/>
        <v>172</v>
      </c>
      <c r="AE33" s="1">
        <f t="shared" si="8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140</v>
      </c>
      <c r="D34" s="1">
        <v>504</v>
      </c>
      <c r="E34" s="1">
        <v>325.72300000000001</v>
      </c>
      <c r="F34" s="1">
        <v>229</v>
      </c>
      <c r="G34" s="6">
        <v>0.4</v>
      </c>
      <c r="H34" s="1">
        <v>60</v>
      </c>
      <c r="I34" s="1" t="s">
        <v>39</v>
      </c>
      <c r="J34" s="1">
        <v>371</v>
      </c>
      <c r="K34" s="1">
        <f t="shared" si="1"/>
        <v>-45.276999999999987</v>
      </c>
      <c r="L34" s="1"/>
      <c r="M34" s="1"/>
      <c r="N34" s="1">
        <v>450</v>
      </c>
      <c r="O34" s="1">
        <f t="shared" si="2"/>
        <v>65.144599999999997</v>
      </c>
      <c r="P34" s="5">
        <f t="shared" si="15"/>
        <v>298</v>
      </c>
      <c r="Q34" s="5">
        <v>400</v>
      </c>
      <c r="R34" s="5">
        <f t="shared" si="12"/>
        <v>200</v>
      </c>
      <c r="S34" s="5">
        <v>200</v>
      </c>
      <c r="T34" s="5">
        <v>350</v>
      </c>
      <c r="U34" s="1"/>
      <c r="V34" s="1">
        <f t="shared" si="13"/>
        <v>16.563153354230437</v>
      </c>
      <c r="W34" s="1">
        <f t="shared" si="6"/>
        <v>10.422966753959653</v>
      </c>
      <c r="X34" s="1">
        <v>69</v>
      </c>
      <c r="Y34" s="1">
        <v>60.2</v>
      </c>
      <c r="Z34" s="1">
        <v>41.4</v>
      </c>
      <c r="AA34" s="1">
        <v>33</v>
      </c>
      <c r="AB34" s="1">
        <v>23.8</v>
      </c>
      <c r="AC34" s="1"/>
      <c r="AD34" s="1">
        <f t="shared" si="7"/>
        <v>80</v>
      </c>
      <c r="AE34" s="1">
        <f t="shared" si="8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87</v>
      </c>
      <c r="D35" s="1"/>
      <c r="E35" s="1">
        <v>22</v>
      </c>
      <c r="F35" s="1">
        <v>60</v>
      </c>
      <c r="G35" s="6">
        <v>0.5</v>
      </c>
      <c r="H35" s="1" t="e">
        <v>#N/A</v>
      </c>
      <c r="I35" s="1" t="s">
        <v>32</v>
      </c>
      <c r="J35" s="1">
        <v>22</v>
      </c>
      <c r="K35" s="1">
        <f t="shared" ref="K35:K64" si="16">E35-J35</f>
        <v>0</v>
      </c>
      <c r="L35" s="1"/>
      <c r="M35" s="1"/>
      <c r="N35" s="1">
        <v>0</v>
      </c>
      <c r="O35" s="1">
        <f t="shared" si="2"/>
        <v>4.4000000000000004</v>
      </c>
      <c r="P35" s="5"/>
      <c r="Q35" s="5">
        <v>16</v>
      </c>
      <c r="R35" s="5">
        <f t="shared" si="12"/>
        <v>16</v>
      </c>
      <c r="S35" s="5"/>
      <c r="T35" s="5">
        <v>50</v>
      </c>
      <c r="U35" s="1"/>
      <c r="V35" s="1">
        <f t="shared" si="13"/>
        <v>17.27272727272727</v>
      </c>
      <c r="W35" s="1">
        <f t="shared" si="6"/>
        <v>13.636363636363635</v>
      </c>
      <c r="X35" s="1">
        <v>5.8</v>
      </c>
      <c r="Y35" s="1">
        <v>6.6</v>
      </c>
      <c r="Z35" s="1">
        <v>0.2</v>
      </c>
      <c r="AA35" s="1">
        <v>0</v>
      </c>
      <c r="AB35" s="1">
        <v>0</v>
      </c>
      <c r="AC35" s="1" t="s">
        <v>70</v>
      </c>
      <c r="AD35" s="1">
        <f t="shared" si="7"/>
        <v>8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31</v>
      </c>
      <c r="C36" s="1"/>
      <c r="D36" s="1">
        <v>8</v>
      </c>
      <c r="E36" s="1">
        <v>5</v>
      </c>
      <c r="F36" s="1">
        <v>3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6"/>
        <v>0</v>
      </c>
      <c r="L36" s="1"/>
      <c r="M36" s="1"/>
      <c r="N36" s="1"/>
      <c r="O36" s="1">
        <f t="shared" si="2"/>
        <v>1</v>
      </c>
      <c r="P36" s="5">
        <f t="shared" ref="P36:P45" si="17">ROUND(13*O36-N36-F36,0)</f>
        <v>10</v>
      </c>
      <c r="Q36" s="5">
        <v>16</v>
      </c>
      <c r="R36" s="5">
        <f t="shared" si="12"/>
        <v>16</v>
      </c>
      <c r="S36" s="5"/>
      <c r="T36" s="5">
        <v>50</v>
      </c>
      <c r="U36" s="1"/>
      <c r="V36" s="1">
        <f t="shared" si="13"/>
        <v>19</v>
      </c>
      <c r="W36" s="1">
        <f t="shared" si="6"/>
        <v>3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9" t="s">
        <v>143</v>
      </c>
      <c r="AD36" s="1">
        <f t="shared" si="7"/>
        <v>8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31</v>
      </c>
      <c r="C37" s="1">
        <v>44</v>
      </c>
      <c r="D37" s="1">
        <v>288</v>
      </c>
      <c r="E37" s="1">
        <v>290</v>
      </c>
      <c r="F37" s="1"/>
      <c r="G37" s="6">
        <v>0.4</v>
      </c>
      <c r="H37" s="1">
        <v>60</v>
      </c>
      <c r="I37" s="1" t="s">
        <v>39</v>
      </c>
      <c r="J37" s="1">
        <v>318</v>
      </c>
      <c r="K37" s="1">
        <f t="shared" si="16"/>
        <v>-28</v>
      </c>
      <c r="L37" s="1"/>
      <c r="M37" s="1"/>
      <c r="N37" s="1">
        <v>400</v>
      </c>
      <c r="O37" s="1">
        <f t="shared" si="2"/>
        <v>58</v>
      </c>
      <c r="P37" s="5">
        <f>ROUND(15*O37-N37-F37,0)</f>
        <v>470</v>
      </c>
      <c r="Q37" s="5">
        <v>500</v>
      </c>
      <c r="R37" s="5">
        <f t="shared" si="12"/>
        <v>250</v>
      </c>
      <c r="S37" s="5">
        <v>250</v>
      </c>
      <c r="T37" s="5">
        <v>550</v>
      </c>
      <c r="U37" s="1"/>
      <c r="V37" s="1">
        <f t="shared" si="13"/>
        <v>15.517241379310345</v>
      </c>
      <c r="W37" s="1">
        <f t="shared" si="6"/>
        <v>6.8965517241379306</v>
      </c>
      <c r="X37" s="1">
        <v>30.6</v>
      </c>
      <c r="Y37" s="1">
        <v>28.6</v>
      </c>
      <c r="Z37" s="1">
        <v>19.600000000000001</v>
      </c>
      <c r="AA37" s="1">
        <v>20</v>
      </c>
      <c r="AB37" s="1">
        <v>31.005199999999999</v>
      </c>
      <c r="AC37" s="1" t="s">
        <v>48</v>
      </c>
      <c r="AD37" s="1">
        <f t="shared" si="7"/>
        <v>100</v>
      </c>
      <c r="AE37" s="1">
        <f t="shared" si="8"/>
        <v>100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31</v>
      </c>
      <c r="C38" s="1"/>
      <c r="D38" s="1">
        <v>125</v>
      </c>
      <c r="E38" s="1">
        <v>124</v>
      </c>
      <c r="F38" s="1"/>
      <c r="G38" s="6">
        <v>0.4</v>
      </c>
      <c r="H38" s="1">
        <v>60</v>
      </c>
      <c r="I38" s="1" t="s">
        <v>32</v>
      </c>
      <c r="J38" s="1">
        <v>177</v>
      </c>
      <c r="K38" s="1">
        <f t="shared" si="16"/>
        <v>-53</v>
      </c>
      <c r="L38" s="1"/>
      <c r="M38" s="1"/>
      <c r="N38" s="1">
        <v>400</v>
      </c>
      <c r="O38" s="1">
        <f t="shared" si="2"/>
        <v>24.8</v>
      </c>
      <c r="P38" s="5"/>
      <c r="Q38" s="5">
        <v>100</v>
      </c>
      <c r="R38" s="5">
        <f t="shared" si="12"/>
        <v>100</v>
      </c>
      <c r="S38" s="5"/>
      <c r="T38" s="5">
        <v>400</v>
      </c>
      <c r="U38" s="1"/>
      <c r="V38" s="1">
        <f t="shared" si="13"/>
        <v>20.161290322580644</v>
      </c>
      <c r="W38" s="1">
        <f t="shared" si="6"/>
        <v>16.129032258064516</v>
      </c>
      <c r="X38" s="1">
        <v>3.8</v>
      </c>
      <c r="Y38" s="1">
        <v>11.8</v>
      </c>
      <c r="Z38" s="1">
        <v>6</v>
      </c>
      <c r="AA38" s="1">
        <v>7.0688000000000004</v>
      </c>
      <c r="AB38" s="1">
        <v>6.6</v>
      </c>
      <c r="AC38" s="1" t="s">
        <v>48</v>
      </c>
      <c r="AD38" s="1">
        <f t="shared" si="7"/>
        <v>40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31</v>
      </c>
      <c r="C39" s="1">
        <v>66</v>
      </c>
      <c r="D39" s="1">
        <v>250</v>
      </c>
      <c r="E39" s="1">
        <v>267</v>
      </c>
      <c r="F39" s="1">
        <v>10</v>
      </c>
      <c r="G39" s="6">
        <v>0.1</v>
      </c>
      <c r="H39" s="1">
        <v>45</v>
      </c>
      <c r="I39" s="1" t="s">
        <v>32</v>
      </c>
      <c r="J39" s="1">
        <v>363</v>
      </c>
      <c r="K39" s="1">
        <f t="shared" si="16"/>
        <v>-96</v>
      </c>
      <c r="L39" s="1"/>
      <c r="M39" s="1"/>
      <c r="N39" s="1">
        <v>600</v>
      </c>
      <c r="O39" s="1">
        <f t="shared" si="2"/>
        <v>53.4</v>
      </c>
      <c r="P39" s="5">
        <f t="shared" si="17"/>
        <v>84</v>
      </c>
      <c r="Q39" s="25">
        <v>190</v>
      </c>
      <c r="R39" s="5">
        <f t="shared" si="12"/>
        <v>190</v>
      </c>
      <c r="S39" s="25"/>
      <c r="T39" s="5">
        <v>300</v>
      </c>
      <c r="U39" s="1"/>
      <c r="V39" s="1">
        <f t="shared" si="13"/>
        <v>14.981273408239701</v>
      </c>
      <c r="W39" s="1">
        <f t="shared" si="6"/>
        <v>11.423220973782772</v>
      </c>
      <c r="X39" s="1">
        <v>33.6</v>
      </c>
      <c r="Y39" s="1">
        <v>33.200000000000003</v>
      </c>
      <c r="Z39" s="1">
        <v>16.600000000000001</v>
      </c>
      <c r="AA39" s="1">
        <v>26.6</v>
      </c>
      <c r="AB39" s="1">
        <v>28.6</v>
      </c>
      <c r="AC39" s="1" t="s">
        <v>48</v>
      </c>
      <c r="AD39" s="1">
        <f t="shared" si="7"/>
        <v>19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150</v>
      </c>
      <c r="D40" s="1">
        <v>10.01</v>
      </c>
      <c r="E40" s="1">
        <v>149</v>
      </c>
      <c r="F40" s="1"/>
      <c r="G40" s="6">
        <v>0.1</v>
      </c>
      <c r="H40" s="1">
        <v>60</v>
      </c>
      <c r="I40" s="1" t="s">
        <v>32</v>
      </c>
      <c r="J40" s="1">
        <v>356</v>
      </c>
      <c r="K40" s="1">
        <f t="shared" si="16"/>
        <v>-207</v>
      </c>
      <c r="L40" s="1"/>
      <c r="M40" s="1"/>
      <c r="N40" s="1">
        <v>600</v>
      </c>
      <c r="O40" s="1">
        <f t="shared" si="2"/>
        <v>29.8</v>
      </c>
      <c r="P40" s="5"/>
      <c r="Q40" s="5">
        <v>200</v>
      </c>
      <c r="R40" s="5">
        <f t="shared" si="12"/>
        <v>100</v>
      </c>
      <c r="S40" s="5">
        <v>100</v>
      </c>
      <c r="T40" s="5">
        <v>300</v>
      </c>
      <c r="U40" s="1"/>
      <c r="V40" s="1">
        <f t="shared" si="13"/>
        <v>26.845637583892618</v>
      </c>
      <c r="W40" s="1">
        <f t="shared" si="6"/>
        <v>20.134228187919462</v>
      </c>
      <c r="X40" s="1">
        <v>16</v>
      </c>
      <c r="Y40" s="1">
        <v>9.4</v>
      </c>
      <c r="Z40" s="1">
        <v>15.4</v>
      </c>
      <c r="AA40" s="1">
        <v>11.8</v>
      </c>
      <c r="AB40" s="1">
        <v>5</v>
      </c>
      <c r="AC40" s="1" t="s">
        <v>48</v>
      </c>
      <c r="AD40" s="1">
        <f t="shared" si="7"/>
        <v>10</v>
      </c>
      <c r="AE40" s="1">
        <f t="shared" si="8"/>
        <v>10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31</v>
      </c>
      <c r="C41" s="1">
        <v>1</v>
      </c>
      <c r="D41" s="1">
        <v>320</v>
      </c>
      <c r="E41" s="1">
        <v>263</v>
      </c>
      <c r="F41" s="1">
        <v>58</v>
      </c>
      <c r="G41" s="6">
        <v>0.1</v>
      </c>
      <c r="H41" s="1">
        <v>60</v>
      </c>
      <c r="I41" s="1" t="s">
        <v>32</v>
      </c>
      <c r="J41" s="1">
        <v>272</v>
      </c>
      <c r="K41" s="1">
        <f t="shared" si="16"/>
        <v>-9</v>
      </c>
      <c r="L41" s="1"/>
      <c r="M41" s="1"/>
      <c r="N41" s="20">
        <v>313</v>
      </c>
      <c r="O41" s="1">
        <f t="shared" si="2"/>
        <v>52.6</v>
      </c>
      <c r="P41" s="5">
        <f t="shared" si="17"/>
        <v>313</v>
      </c>
      <c r="Q41" s="5">
        <v>350</v>
      </c>
      <c r="R41" s="5">
        <f t="shared" si="12"/>
        <v>200</v>
      </c>
      <c r="S41" s="5">
        <v>150</v>
      </c>
      <c r="T41" s="5">
        <v>350</v>
      </c>
      <c r="U41" s="1"/>
      <c r="V41" s="1">
        <f t="shared" si="13"/>
        <v>13.70722433460076</v>
      </c>
      <c r="W41" s="1">
        <f t="shared" si="6"/>
        <v>7.0532319391634983</v>
      </c>
      <c r="X41" s="1">
        <v>12.6</v>
      </c>
      <c r="Y41" s="1">
        <v>30.4</v>
      </c>
      <c r="Z41" s="1">
        <v>9.8000000000000007</v>
      </c>
      <c r="AA41" s="1">
        <v>0</v>
      </c>
      <c r="AB41" s="1">
        <v>11.8</v>
      </c>
      <c r="AC41" s="1" t="s">
        <v>150</v>
      </c>
      <c r="AD41" s="1">
        <f t="shared" si="7"/>
        <v>20</v>
      </c>
      <c r="AE41" s="1">
        <f t="shared" si="8"/>
        <v>15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31</v>
      </c>
      <c r="C42" s="1">
        <v>56</v>
      </c>
      <c r="D42" s="1">
        <v>8</v>
      </c>
      <c r="E42" s="1"/>
      <c r="F42" s="1">
        <v>2</v>
      </c>
      <c r="G42" s="6">
        <v>0.4</v>
      </c>
      <c r="H42" s="1">
        <v>45</v>
      </c>
      <c r="I42" s="1" t="s">
        <v>32</v>
      </c>
      <c r="J42" s="1">
        <v>12</v>
      </c>
      <c r="K42" s="1">
        <f t="shared" si="16"/>
        <v>-12</v>
      </c>
      <c r="L42" s="1"/>
      <c r="M42" s="1"/>
      <c r="N42" s="1">
        <v>25</v>
      </c>
      <c r="O42" s="1">
        <f t="shared" si="2"/>
        <v>0</v>
      </c>
      <c r="P42" s="5">
        <v>25</v>
      </c>
      <c r="Q42" s="5">
        <v>30</v>
      </c>
      <c r="R42" s="5">
        <f t="shared" si="12"/>
        <v>30</v>
      </c>
      <c r="S42" s="5"/>
      <c r="T42" s="5">
        <v>50</v>
      </c>
      <c r="U42" s="1"/>
      <c r="V42" s="1" t="e">
        <f t="shared" si="13"/>
        <v>#DIV/0!</v>
      </c>
      <c r="W42" s="1" t="e">
        <f t="shared" si="6"/>
        <v>#DIV/0!</v>
      </c>
      <c r="X42" s="1">
        <v>5</v>
      </c>
      <c r="Y42" s="1">
        <v>3.8</v>
      </c>
      <c r="Z42" s="1">
        <v>6.4</v>
      </c>
      <c r="AA42" s="1">
        <v>3.6</v>
      </c>
      <c r="AB42" s="1">
        <v>13.2</v>
      </c>
      <c r="AC42" s="9" t="s">
        <v>147</v>
      </c>
      <c r="AD42" s="1">
        <f t="shared" si="7"/>
        <v>12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34</v>
      </c>
      <c r="C43" s="1">
        <v>561.91899999999998</v>
      </c>
      <c r="D43" s="1">
        <v>40.128999999999998</v>
      </c>
      <c r="E43" s="1">
        <v>259.57900000000001</v>
      </c>
      <c r="F43" s="1">
        <v>263.88</v>
      </c>
      <c r="G43" s="6">
        <v>1</v>
      </c>
      <c r="H43" s="1">
        <v>60</v>
      </c>
      <c r="I43" s="1" t="s">
        <v>39</v>
      </c>
      <c r="J43" s="1">
        <v>256.39999999999998</v>
      </c>
      <c r="K43" s="1">
        <f t="shared" si="16"/>
        <v>3.1790000000000305</v>
      </c>
      <c r="L43" s="1"/>
      <c r="M43" s="1"/>
      <c r="N43" s="1">
        <v>222</v>
      </c>
      <c r="O43" s="1">
        <f t="shared" si="2"/>
        <v>51.915800000000004</v>
      </c>
      <c r="P43" s="5">
        <f>ROUND(15*O43-N43-F43,0)</f>
        <v>293</v>
      </c>
      <c r="Q43" s="5">
        <f t="shared" si="14"/>
        <v>293</v>
      </c>
      <c r="R43" s="5">
        <f t="shared" si="12"/>
        <v>143</v>
      </c>
      <c r="S43" s="5">
        <v>150</v>
      </c>
      <c r="T43" s="5"/>
      <c r="U43" s="1"/>
      <c r="V43" s="1">
        <f t="shared" si="13"/>
        <v>15.002754460106555</v>
      </c>
      <c r="W43" s="1">
        <f t="shared" si="6"/>
        <v>9.359000535482453</v>
      </c>
      <c r="X43" s="1">
        <v>53.219200000000001</v>
      </c>
      <c r="Y43" s="1">
        <v>35.184399999999997</v>
      </c>
      <c r="Z43" s="1">
        <v>51.404000000000003</v>
      </c>
      <c r="AA43" s="1">
        <v>26.767199999999999</v>
      </c>
      <c r="AB43" s="1">
        <v>35.795200000000001</v>
      </c>
      <c r="AC43" s="1" t="s">
        <v>79</v>
      </c>
      <c r="AD43" s="1">
        <f t="shared" si="7"/>
        <v>143</v>
      </c>
      <c r="AE43" s="1">
        <f t="shared" si="8"/>
        <v>150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5.9930000000000003</v>
      </c>
      <c r="D44" s="1">
        <v>149.251</v>
      </c>
      <c r="E44" s="1">
        <v>31.774000000000001</v>
      </c>
      <c r="F44" s="1">
        <v>85.625</v>
      </c>
      <c r="G44" s="6">
        <v>1</v>
      </c>
      <c r="H44" s="1">
        <v>45</v>
      </c>
      <c r="I44" s="1" t="s">
        <v>32</v>
      </c>
      <c r="J44" s="1">
        <v>40</v>
      </c>
      <c r="K44" s="1">
        <f t="shared" si="16"/>
        <v>-8.2259999999999991</v>
      </c>
      <c r="L44" s="1"/>
      <c r="M44" s="1"/>
      <c r="N44" s="1">
        <v>50</v>
      </c>
      <c r="O44" s="1">
        <f t="shared" si="2"/>
        <v>6.3548</v>
      </c>
      <c r="P44" s="5">
        <v>20</v>
      </c>
      <c r="Q44" s="5">
        <v>25</v>
      </c>
      <c r="R44" s="5">
        <f t="shared" si="12"/>
        <v>25</v>
      </c>
      <c r="S44" s="5"/>
      <c r="T44" s="5">
        <v>50</v>
      </c>
      <c r="U44" s="1"/>
      <c r="V44" s="1">
        <f t="shared" si="13"/>
        <v>25.276169194939257</v>
      </c>
      <c r="W44" s="1">
        <f t="shared" si="6"/>
        <v>21.342135078995405</v>
      </c>
      <c r="X44" s="1">
        <v>13.9368</v>
      </c>
      <c r="Y44" s="1">
        <v>15.2036</v>
      </c>
      <c r="Z44" s="1">
        <v>11.2568</v>
      </c>
      <c r="AA44" s="1">
        <v>6.5842000000000001</v>
      </c>
      <c r="AB44" s="1">
        <v>13.179600000000001</v>
      </c>
      <c r="AC44" s="1"/>
      <c r="AD44" s="1">
        <f t="shared" si="7"/>
        <v>25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78.635000000000005</v>
      </c>
      <c r="D45" s="1">
        <v>281.28500000000003</v>
      </c>
      <c r="E45" s="1">
        <v>113.536</v>
      </c>
      <c r="F45" s="1">
        <v>217.01300000000001</v>
      </c>
      <c r="G45" s="6">
        <v>1</v>
      </c>
      <c r="H45" s="1">
        <v>45</v>
      </c>
      <c r="I45" s="1" t="s">
        <v>32</v>
      </c>
      <c r="J45" s="1">
        <v>117</v>
      </c>
      <c r="K45" s="1">
        <f t="shared" si="16"/>
        <v>-3.4639999999999986</v>
      </c>
      <c r="L45" s="1"/>
      <c r="M45" s="1"/>
      <c r="N45" s="1">
        <v>50</v>
      </c>
      <c r="O45" s="1">
        <f t="shared" si="2"/>
        <v>22.7072</v>
      </c>
      <c r="P45" s="5">
        <f t="shared" si="17"/>
        <v>28</v>
      </c>
      <c r="Q45" s="5">
        <v>80</v>
      </c>
      <c r="R45" s="5">
        <f t="shared" si="12"/>
        <v>80</v>
      </c>
      <c r="S45" s="5"/>
      <c r="T45" s="5">
        <v>250</v>
      </c>
      <c r="U45" s="1"/>
      <c r="V45" s="1">
        <f t="shared" si="13"/>
        <v>15.282069123449832</v>
      </c>
      <c r="W45" s="1">
        <f t="shared" si="6"/>
        <v>11.758957511273959</v>
      </c>
      <c r="X45" s="1">
        <v>24.472799999999999</v>
      </c>
      <c r="Y45" s="1">
        <v>33.528199999999998</v>
      </c>
      <c r="Z45" s="1">
        <v>21.049199999999999</v>
      </c>
      <c r="AA45" s="1">
        <v>17.055800000000001</v>
      </c>
      <c r="AB45" s="1">
        <v>23.493600000000001</v>
      </c>
      <c r="AC45" s="1"/>
      <c r="AD45" s="1">
        <f t="shared" si="7"/>
        <v>80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82</v>
      </c>
      <c r="B46" s="10" t="s">
        <v>31</v>
      </c>
      <c r="C46" s="10"/>
      <c r="D46" s="10"/>
      <c r="E46" s="10"/>
      <c r="F46" s="10"/>
      <c r="G46" s="11">
        <v>0</v>
      </c>
      <c r="H46" s="10" t="e">
        <v>#N/A</v>
      </c>
      <c r="I46" s="10" t="s">
        <v>32</v>
      </c>
      <c r="J46" s="10"/>
      <c r="K46" s="10">
        <f t="shared" si="16"/>
        <v>0</v>
      </c>
      <c r="L46" s="10"/>
      <c r="M46" s="10"/>
      <c r="N46" s="10"/>
      <c r="O46" s="10">
        <f t="shared" si="2"/>
        <v>0</v>
      </c>
      <c r="P46" s="12"/>
      <c r="Q46" s="12"/>
      <c r="R46" s="12"/>
      <c r="S46" s="12"/>
      <c r="T46" s="12"/>
      <c r="U46" s="10"/>
      <c r="V46" s="10" t="e">
        <f t="shared" si="11"/>
        <v>#DIV/0!</v>
      </c>
      <c r="W46" s="10" t="e">
        <f t="shared" si="6"/>
        <v>#DIV/0!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3" t="s">
        <v>144</v>
      </c>
      <c r="AD46" s="10">
        <f t="shared" si="7"/>
        <v>0</v>
      </c>
      <c r="AE46" s="10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31</v>
      </c>
      <c r="C47" s="1">
        <v>37</v>
      </c>
      <c r="D47" s="1">
        <v>4</v>
      </c>
      <c r="E47" s="1">
        <v>28</v>
      </c>
      <c r="F47" s="1">
        <v>2</v>
      </c>
      <c r="G47" s="6">
        <v>0.35</v>
      </c>
      <c r="H47" s="1">
        <v>45</v>
      </c>
      <c r="I47" s="1" t="s">
        <v>32</v>
      </c>
      <c r="J47" s="1">
        <v>110</v>
      </c>
      <c r="K47" s="1">
        <f t="shared" si="16"/>
        <v>-82</v>
      </c>
      <c r="L47" s="1"/>
      <c r="M47" s="1"/>
      <c r="N47" s="1">
        <v>200</v>
      </c>
      <c r="O47" s="1">
        <f t="shared" si="2"/>
        <v>5.6</v>
      </c>
      <c r="P47" s="5"/>
      <c r="Q47" s="5">
        <v>100</v>
      </c>
      <c r="R47" s="5">
        <f t="shared" ref="R47:R58" si="18">Q47-S47</f>
        <v>100</v>
      </c>
      <c r="S47" s="5"/>
      <c r="T47" s="5">
        <v>250</v>
      </c>
      <c r="U47" s="1"/>
      <c r="V47" s="1">
        <f t="shared" ref="V47:V58" si="19">(F47+N47+Q47)/O47</f>
        <v>53.928571428571431</v>
      </c>
      <c r="W47" s="1">
        <f t="shared" si="6"/>
        <v>36.071428571428577</v>
      </c>
      <c r="X47" s="1">
        <v>3.6</v>
      </c>
      <c r="Y47" s="1">
        <v>-1.8</v>
      </c>
      <c r="Z47" s="1">
        <v>3</v>
      </c>
      <c r="AA47" s="1">
        <v>3.8</v>
      </c>
      <c r="AB47" s="1">
        <v>4</v>
      </c>
      <c r="AC47" s="1" t="s">
        <v>48</v>
      </c>
      <c r="AD47" s="1">
        <f t="shared" si="7"/>
        <v>35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34</v>
      </c>
      <c r="C48" s="1">
        <v>124.035</v>
      </c>
      <c r="D48" s="1">
        <v>179.08099999999999</v>
      </c>
      <c r="E48" s="1">
        <v>169.44300000000001</v>
      </c>
      <c r="F48" s="1">
        <v>89.105999999999995</v>
      </c>
      <c r="G48" s="6">
        <v>1</v>
      </c>
      <c r="H48" s="1">
        <v>45</v>
      </c>
      <c r="I48" s="1" t="s">
        <v>32</v>
      </c>
      <c r="J48" s="1">
        <v>169</v>
      </c>
      <c r="K48" s="1">
        <f t="shared" si="16"/>
        <v>0.44300000000001205</v>
      </c>
      <c r="L48" s="1"/>
      <c r="M48" s="1"/>
      <c r="N48" s="1">
        <v>170</v>
      </c>
      <c r="O48" s="1">
        <f t="shared" si="2"/>
        <v>33.888600000000004</v>
      </c>
      <c r="P48" s="5">
        <f t="shared" ref="P48:P56" si="20">ROUND(13*O48-N48-F48,0)</f>
        <v>181</v>
      </c>
      <c r="Q48" s="5">
        <v>200</v>
      </c>
      <c r="R48" s="5">
        <f t="shared" si="18"/>
        <v>100</v>
      </c>
      <c r="S48" s="5">
        <v>100</v>
      </c>
      <c r="T48" s="5">
        <v>250</v>
      </c>
      <c r="U48" s="1"/>
      <c r="V48" s="1">
        <f t="shared" si="19"/>
        <v>13.547505650867842</v>
      </c>
      <c r="W48" s="1">
        <f t="shared" si="6"/>
        <v>7.6458159971199748</v>
      </c>
      <c r="X48" s="1">
        <v>31.755600000000001</v>
      </c>
      <c r="Y48" s="1">
        <v>34.97</v>
      </c>
      <c r="Z48" s="1">
        <v>29.3322</v>
      </c>
      <c r="AA48" s="1">
        <v>16.4358</v>
      </c>
      <c r="AB48" s="1">
        <v>34.94</v>
      </c>
      <c r="AC48" s="1"/>
      <c r="AD48" s="1">
        <f t="shared" si="7"/>
        <v>100</v>
      </c>
      <c r="AE48" s="1">
        <f t="shared" si="8"/>
        <v>100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34</v>
      </c>
      <c r="C49" s="1">
        <v>119.09699999999999</v>
      </c>
      <c r="D49" s="1"/>
      <c r="E49" s="1">
        <v>62.03</v>
      </c>
      <c r="F49" s="1">
        <v>41.612000000000002</v>
      </c>
      <c r="G49" s="6">
        <v>1</v>
      </c>
      <c r="H49" s="1">
        <v>45</v>
      </c>
      <c r="I49" s="1" t="s">
        <v>32</v>
      </c>
      <c r="J49" s="1">
        <v>64</v>
      </c>
      <c r="K49" s="1">
        <f t="shared" si="16"/>
        <v>-1.9699999999999989</v>
      </c>
      <c r="L49" s="1"/>
      <c r="M49" s="1"/>
      <c r="N49" s="1">
        <v>80</v>
      </c>
      <c r="O49" s="1">
        <f t="shared" si="2"/>
        <v>12.406000000000001</v>
      </c>
      <c r="P49" s="5">
        <f t="shared" si="20"/>
        <v>40</v>
      </c>
      <c r="Q49" s="5">
        <v>50</v>
      </c>
      <c r="R49" s="5">
        <f t="shared" si="18"/>
        <v>50</v>
      </c>
      <c r="S49" s="5"/>
      <c r="T49" s="5">
        <v>150</v>
      </c>
      <c r="U49" s="1"/>
      <c r="V49" s="1">
        <f t="shared" si="19"/>
        <v>13.832984039980653</v>
      </c>
      <c r="W49" s="1">
        <f t="shared" si="6"/>
        <v>9.8026761244559069</v>
      </c>
      <c r="X49" s="1">
        <v>13.916</v>
      </c>
      <c r="Y49" s="1">
        <v>9.3255999999999997</v>
      </c>
      <c r="Z49" s="1">
        <v>14.6952</v>
      </c>
      <c r="AA49" s="1">
        <v>13.32</v>
      </c>
      <c r="AB49" s="1">
        <v>8.0030000000000001</v>
      </c>
      <c r="AC49" s="1"/>
      <c r="AD49" s="1">
        <f t="shared" si="7"/>
        <v>50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/>
      <c r="D50" s="1">
        <v>1</v>
      </c>
      <c r="E50" s="1">
        <v>-2</v>
      </c>
      <c r="F50" s="1"/>
      <c r="G50" s="6">
        <v>0.28000000000000003</v>
      </c>
      <c r="H50" s="1">
        <v>45</v>
      </c>
      <c r="I50" s="1" t="s">
        <v>32</v>
      </c>
      <c r="J50" s="1">
        <v>3</v>
      </c>
      <c r="K50" s="1">
        <f t="shared" si="16"/>
        <v>-5</v>
      </c>
      <c r="L50" s="1"/>
      <c r="M50" s="1"/>
      <c r="N50" s="1">
        <v>150</v>
      </c>
      <c r="O50" s="1">
        <f t="shared" si="2"/>
        <v>-0.4</v>
      </c>
      <c r="P50" s="5"/>
      <c r="Q50" s="5">
        <v>50</v>
      </c>
      <c r="R50" s="5">
        <f t="shared" si="18"/>
        <v>50</v>
      </c>
      <c r="S50" s="5"/>
      <c r="T50" s="5">
        <v>200</v>
      </c>
      <c r="U50" s="1"/>
      <c r="V50" s="1">
        <f t="shared" si="19"/>
        <v>-500</v>
      </c>
      <c r="W50" s="1">
        <f t="shared" si="6"/>
        <v>-375</v>
      </c>
      <c r="X50" s="1">
        <v>9.4</v>
      </c>
      <c r="Y50" s="1">
        <v>0</v>
      </c>
      <c r="Z50" s="1">
        <v>-0.4</v>
      </c>
      <c r="AA50" s="1">
        <v>-1.2</v>
      </c>
      <c r="AB50" s="1">
        <v>7.8</v>
      </c>
      <c r="AC50" s="1"/>
      <c r="AD50" s="1">
        <f t="shared" si="7"/>
        <v>14.000000000000002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64</v>
      </c>
      <c r="D51" s="1">
        <v>254.01</v>
      </c>
      <c r="E51" s="1">
        <v>283</v>
      </c>
      <c r="F51" s="1"/>
      <c r="G51" s="6">
        <v>0.35</v>
      </c>
      <c r="H51" s="1">
        <v>45</v>
      </c>
      <c r="I51" s="1" t="s">
        <v>32</v>
      </c>
      <c r="J51" s="1">
        <v>311</v>
      </c>
      <c r="K51" s="1">
        <f t="shared" si="16"/>
        <v>-28</v>
      </c>
      <c r="L51" s="1"/>
      <c r="M51" s="1"/>
      <c r="N51" s="1">
        <v>450</v>
      </c>
      <c r="O51" s="1">
        <f t="shared" si="2"/>
        <v>56.6</v>
      </c>
      <c r="P51" s="5">
        <f t="shared" si="20"/>
        <v>286</v>
      </c>
      <c r="Q51" s="5">
        <v>450</v>
      </c>
      <c r="R51" s="5">
        <f t="shared" si="18"/>
        <v>250</v>
      </c>
      <c r="S51" s="5">
        <v>200</v>
      </c>
      <c r="T51" s="5">
        <v>450</v>
      </c>
      <c r="U51" s="1"/>
      <c r="V51" s="1">
        <f t="shared" si="19"/>
        <v>15.901060070671377</v>
      </c>
      <c r="W51" s="1">
        <f t="shared" si="6"/>
        <v>7.9505300353356887</v>
      </c>
      <c r="X51" s="1">
        <v>31.2</v>
      </c>
      <c r="Y51" s="1">
        <v>31.6</v>
      </c>
      <c r="Z51" s="1">
        <v>20.6</v>
      </c>
      <c r="AA51" s="1">
        <v>8.4</v>
      </c>
      <c r="AB51" s="1">
        <v>32.200000000000003</v>
      </c>
      <c r="AC51" s="1" t="s">
        <v>48</v>
      </c>
      <c r="AD51" s="1">
        <f t="shared" si="7"/>
        <v>87.5</v>
      </c>
      <c r="AE51" s="1">
        <f t="shared" si="8"/>
        <v>70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31</v>
      </c>
      <c r="C52" s="1">
        <v>32</v>
      </c>
      <c r="D52" s="1">
        <v>284</v>
      </c>
      <c r="E52" s="1">
        <v>197</v>
      </c>
      <c r="F52" s="1">
        <v>81</v>
      </c>
      <c r="G52" s="6">
        <v>0.28000000000000003</v>
      </c>
      <c r="H52" s="1">
        <v>45</v>
      </c>
      <c r="I52" s="1" t="s">
        <v>32</v>
      </c>
      <c r="J52" s="1">
        <v>212</v>
      </c>
      <c r="K52" s="1">
        <f t="shared" si="16"/>
        <v>-15</v>
      </c>
      <c r="L52" s="1"/>
      <c r="M52" s="1"/>
      <c r="N52" s="1">
        <v>170</v>
      </c>
      <c r="O52" s="1">
        <f t="shared" si="2"/>
        <v>39.4</v>
      </c>
      <c r="P52" s="5">
        <f t="shared" si="20"/>
        <v>261</v>
      </c>
      <c r="Q52" s="5">
        <v>300</v>
      </c>
      <c r="R52" s="5">
        <f t="shared" si="18"/>
        <v>150</v>
      </c>
      <c r="S52" s="5">
        <v>150</v>
      </c>
      <c r="T52" s="5">
        <v>300</v>
      </c>
      <c r="U52" s="1"/>
      <c r="V52" s="1">
        <f t="shared" si="19"/>
        <v>13.984771573604061</v>
      </c>
      <c r="W52" s="1">
        <f t="shared" si="6"/>
        <v>6.3705583756345181</v>
      </c>
      <c r="X52" s="1">
        <v>33.6</v>
      </c>
      <c r="Y52" s="1">
        <v>33.799999999999997</v>
      </c>
      <c r="Z52" s="1">
        <v>22.2</v>
      </c>
      <c r="AA52" s="1">
        <v>10</v>
      </c>
      <c r="AB52" s="1">
        <v>27.4</v>
      </c>
      <c r="AC52" s="1"/>
      <c r="AD52" s="1">
        <f t="shared" si="7"/>
        <v>42.000000000000007</v>
      </c>
      <c r="AE52" s="1">
        <f t="shared" si="8"/>
        <v>42.000000000000007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258</v>
      </c>
      <c r="D53" s="1">
        <v>376</v>
      </c>
      <c r="E53" s="1">
        <v>354</v>
      </c>
      <c r="F53" s="1">
        <v>104</v>
      </c>
      <c r="G53" s="6">
        <v>0.35</v>
      </c>
      <c r="H53" s="1">
        <v>45</v>
      </c>
      <c r="I53" s="1" t="s">
        <v>37</v>
      </c>
      <c r="J53" s="1">
        <v>375</v>
      </c>
      <c r="K53" s="1">
        <f t="shared" si="16"/>
        <v>-21</v>
      </c>
      <c r="L53" s="1"/>
      <c r="M53" s="1"/>
      <c r="N53" s="1">
        <v>490</v>
      </c>
      <c r="O53" s="1">
        <f t="shared" si="2"/>
        <v>70.8</v>
      </c>
      <c r="P53" s="5">
        <f t="shared" ref="P53:P54" si="21">ROUND(15*O53-N53-F53,0)</f>
        <v>468</v>
      </c>
      <c r="Q53" s="5">
        <f t="shared" ref="Q53" si="22">ROUND(P53,0)</f>
        <v>468</v>
      </c>
      <c r="R53" s="5">
        <f t="shared" si="18"/>
        <v>268</v>
      </c>
      <c r="S53" s="5">
        <v>200</v>
      </c>
      <c r="T53" s="5"/>
      <c r="U53" s="1"/>
      <c r="V53" s="1">
        <f t="shared" si="19"/>
        <v>15</v>
      </c>
      <c r="W53" s="1">
        <f t="shared" si="6"/>
        <v>8.3898305084745761</v>
      </c>
      <c r="X53" s="1">
        <v>74.400000000000006</v>
      </c>
      <c r="Y53" s="1">
        <v>60.4</v>
      </c>
      <c r="Z53" s="1">
        <v>40</v>
      </c>
      <c r="AA53" s="1">
        <v>38</v>
      </c>
      <c r="AB53" s="1">
        <v>82.4</v>
      </c>
      <c r="AC53" s="1"/>
      <c r="AD53" s="1">
        <f t="shared" si="7"/>
        <v>93.8</v>
      </c>
      <c r="AE53" s="1">
        <f t="shared" si="8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248</v>
      </c>
      <c r="D54" s="1">
        <v>336</v>
      </c>
      <c r="E54" s="1">
        <v>494</v>
      </c>
      <c r="F54" s="1">
        <v>2</v>
      </c>
      <c r="G54" s="6">
        <v>0.35</v>
      </c>
      <c r="H54" s="1">
        <v>45</v>
      </c>
      <c r="I54" s="1" t="s">
        <v>37</v>
      </c>
      <c r="J54" s="1">
        <v>510.6</v>
      </c>
      <c r="K54" s="1">
        <f t="shared" si="16"/>
        <v>-16.600000000000023</v>
      </c>
      <c r="L54" s="1"/>
      <c r="M54" s="1"/>
      <c r="N54" s="1">
        <v>1200</v>
      </c>
      <c r="O54" s="1">
        <f t="shared" si="2"/>
        <v>98.8</v>
      </c>
      <c r="P54" s="5">
        <f t="shared" si="21"/>
        <v>280</v>
      </c>
      <c r="Q54" s="5">
        <v>700</v>
      </c>
      <c r="R54" s="5">
        <f t="shared" si="18"/>
        <v>350</v>
      </c>
      <c r="S54" s="5">
        <v>350</v>
      </c>
      <c r="T54" s="5">
        <v>700</v>
      </c>
      <c r="U54" s="24" t="s">
        <v>155</v>
      </c>
      <c r="V54" s="1">
        <f t="shared" si="19"/>
        <v>19.251012145748987</v>
      </c>
      <c r="W54" s="1">
        <f t="shared" si="6"/>
        <v>12.165991902834008</v>
      </c>
      <c r="X54" s="1">
        <v>87.4</v>
      </c>
      <c r="Y54" s="1">
        <v>60.2</v>
      </c>
      <c r="Z54" s="1">
        <v>59.6</v>
      </c>
      <c r="AA54" s="1">
        <v>70.8</v>
      </c>
      <c r="AB54" s="1">
        <v>99.8</v>
      </c>
      <c r="AC54" s="1" t="s">
        <v>48</v>
      </c>
      <c r="AD54" s="1">
        <f t="shared" si="7"/>
        <v>122.49999999999999</v>
      </c>
      <c r="AE54" s="1">
        <f t="shared" si="8"/>
        <v>122.49999999999999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68</v>
      </c>
      <c r="D55" s="1"/>
      <c r="E55" s="1">
        <v>42</v>
      </c>
      <c r="F55" s="1"/>
      <c r="G55" s="6">
        <v>0.28000000000000003</v>
      </c>
      <c r="H55" s="1">
        <v>45</v>
      </c>
      <c r="I55" s="1" t="s">
        <v>32</v>
      </c>
      <c r="J55" s="1">
        <v>99</v>
      </c>
      <c r="K55" s="1">
        <f t="shared" si="16"/>
        <v>-57</v>
      </c>
      <c r="L55" s="1"/>
      <c r="M55" s="1"/>
      <c r="N55" s="1">
        <v>184</v>
      </c>
      <c r="O55" s="1">
        <f t="shared" si="2"/>
        <v>8.4</v>
      </c>
      <c r="P55" s="5">
        <v>50</v>
      </c>
      <c r="Q55" s="5">
        <v>60</v>
      </c>
      <c r="R55" s="5">
        <f t="shared" si="18"/>
        <v>60</v>
      </c>
      <c r="S55" s="5"/>
      <c r="T55" s="5">
        <v>90</v>
      </c>
      <c r="U55" s="1"/>
      <c r="V55" s="1">
        <f t="shared" si="19"/>
        <v>29.047619047619047</v>
      </c>
      <c r="W55" s="1">
        <f t="shared" si="6"/>
        <v>21.904761904761905</v>
      </c>
      <c r="X55" s="1">
        <v>18.399999999999999</v>
      </c>
      <c r="Y55" s="1">
        <v>9.4</v>
      </c>
      <c r="Z55" s="1">
        <v>12.4</v>
      </c>
      <c r="AA55" s="1">
        <v>17.2</v>
      </c>
      <c r="AB55" s="1">
        <v>14.2</v>
      </c>
      <c r="AC55" s="1"/>
      <c r="AD55" s="1">
        <f t="shared" si="7"/>
        <v>16.8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31</v>
      </c>
      <c r="C56" s="1">
        <v>8</v>
      </c>
      <c r="D56" s="1">
        <v>368</v>
      </c>
      <c r="E56" s="1">
        <v>141.53800000000001</v>
      </c>
      <c r="F56" s="1">
        <v>229</v>
      </c>
      <c r="G56" s="6">
        <v>0.41</v>
      </c>
      <c r="H56" s="1">
        <v>45</v>
      </c>
      <c r="I56" s="1" t="s">
        <v>32</v>
      </c>
      <c r="J56" s="1">
        <v>162</v>
      </c>
      <c r="K56" s="1">
        <f t="shared" si="16"/>
        <v>-20.461999999999989</v>
      </c>
      <c r="L56" s="1"/>
      <c r="M56" s="1"/>
      <c r="N56" s="1">
        <v>50</v>
      </c>
      <c r="O56" s="1">
        <f t="shared" si="2"/>
        <v>28.307600000000001</v>
      </c>
      <c r="P56" s="5">
        <f t="shared" si="20"/>
        <v>89</v>
      </c>
      <c r="Q56" s="5">
        <v>140</v>
      </c>
      <c r="R56" s="5">
        <f t="shared" si="18"/>
        <v>140</v>
      </c>
      <c r="S56" s="5"/>
      <c r="T56" s="5">
        <v>140</v>
      </c>
      <c r="U56" s="1"/>
      <c r="V56" s="1">
        <f t="shared" si="19"/>
        <v>14.8016787011262</v>
      </c>
      <c r="W56" s="1">
        <f t="shared" si="6"/>
        <v>9.856010400033913</v>
      </c>
      <c r="X56" s="1">
        <v>13.8</v>
      </c>
      <c r="Y56" s="1">
        <v>35.6</v>
      </c>
      <c r="Z56" s="1">
        <v>-2.4</v>
      </c>
      <c r="AA56" s="1">
        <v>24.4</v>
      </c>
      <c r="AB56" s="1">
        <v>19.2</v>
      </c>
      <c r="AC56" s="1" t="s">
        <v>48</v>
      </c>
      <c r="AD56" s="1">
        <f t="shared" si="7"/>
        <v>57.4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31</v>
      </c>
      <c r="C57" s="1">
        <v>3</v>
      </c>
      <c r="D57" s="1">
        <v>2600</v>
      </c>
      <c r="E57" s="19">
        <f>509.074+E95+E97</f>
        <v>840.07400000000007</v>
      </c>
      <c r="F57" s="19">
        <f>1907+F97</f>
        <v>2020</v>
      </c>
      <c r="G57" s="6">
        <v>0.41</v>
      </c>
      <c r="H57" s="1">
        <v>45</v>
      </c>
      <c r="I57" s="1" t="s">
        <v>37</v>
      </c>
      <c r="J57" s="1">
        <v>513</v>
      </c>
      <c r="K57" s="1">
        <f t="shared" si="16"/>
        <v>327.07400000000007</v>
      </c>
      <c r="L57" s="1"/>
      <c r="M57" s="1"/>
      <c r="N57" s="1">
        <v>500</v>
      </c>
      <c r="O57" s="1">
        <f t="shared" si="2"/>
        <v>168.01480000000001</v>
      </c>
      <c r="P57" s="5"/>
      <c r="Q57" s="5">
        <v>1000</v>
      </c>
      <c r="R57" s="5">
        <f t="shared" si="18"/>
        <v>500</v>
      </c>
      <c r="S57" s="5">
        <v>500</v>
      </c>
      <c r="T57" s="23">
        <v>1000</v>
      </c>
      <c r="U57" s="24" t="s">
        <v>153</v>
      </c>
      <c r="V57" s="1">
        <f t="shared" si="19"/>
        <v>20.950535309984595</v>
      </c>
      <c r="W57" s="1">
        <f t="shared" si="6"/>
        <v>14.99867868782988</v>
      </c>
      <c r="X57" s="1">
        <v>49.2102</v>
      </c>
      <c r="Y57" s="1">
        <v>49</v>
      </c>
      <c r="Z57" s="1">
        <v>40.6</v>
      </c>
      <c r="AA57" s="1">
        <v>75.2</v>
      </c>
      <c r="AB57" s="1">
        <v>95.003600000000006</v>
      </c>
      <c r="AC57" s="1" t="s">
        <v>94</v>
      </c>
      <c r="AD57" s="1">
        <f t="shared" si="7"/>
        <v>205</v>
      </c>
      <c r="AE57" s="1">
        <f t="shared" si="8"/>
        <v>205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31</v>
      </c>
      <c r="C58" s="1">
        <v>86</v>
      </c>
      <c r="D58" s="1">
        <v>150</v>
      </c>
      <c r="E58" s="1">
        <v>120</v>
      </c>
      <c r="F58" s="1">
        <v>73</v>
      </c>
      <c r="G58" s="6">
        <v>0.41</v>
      </c>
      <c r="H58" s="1">
        <v>45</v>
      </c>
      <c r="I58" s="1" t="s">
        <v>32</v>
      </c>
      <c r="J58" s="1">
        <v>252</v>
      </c>
      <c r="K58" s="1">
        <f t="shared" si="16"/>
        <v>-132</v>
      </c>
      <c r="L58" s="1"/>
      <c r="M58" s="1"/>
      <c r="N58" s="1">
        <v>500</v>
      </c>
      <c r="O58" s="1">
        <f t="shared" si="2"/>
        <v>24</v>
      </c>
      <c r="P58" s="5"/>
      <c r="Q58" s="5">
        <v>70</v>
      </c>
      <c r="R58" s="5">
        <f t="shared" si="18"/>
        <v>70</v>
      </c>
      <c r="S58" s="5"/>
      <c r="T58" s="5">
        <v>250</v>
      </c>
      <c r="U58" s="1"/>
      <c r="V58" s="1">
        <f t="shared" si="19"/>
        <v>26.791666666666668</v>
      </c>
      <c r="W58" s="1">
        <f t="shared" si="6"/>
        <v>23.875</v>
      </c>
      <c r="X58" s="1">
        <v>35</v>
      </c>
      <c r="Y58" s="1">
        <v>29.4</v>
      </c>
      <c r="Z58" s="1">
        <v>25.2</v>
      </c>
      <c r="AA58" s="1">
        <v>27.4</v>
      </c>
      <c r="AB58" s="1">
        <v>32</v>
      </c>
      <c r="AC58" s="1" t="s">
        <v>48</v>
      </c>
      <c r="AD58" s="1">
        <f t="shared" si="7"/>
        <v>28.7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96</v>
      </c>
      <c r="B59" s="14" t="s">
        <v>31</v>
      </c>
      <c r="C59" s="14">
        <v>32</v>
      </c>
      <c r="D59" s="14"/>
      <c r="E59" s="14">
        <v>2</v>
      </c>
      <c r="F59" s="14">
        <v>26</v>
      </c>
      <c r="G59" s="15">
        <v>0</v>
      </c>
      <c r="H59" s="14">
        <v>45</v>
      </c>
      <c r="I59" s="17" t="s">
        <v>35</v>
      </c>
      <c r="J59" s="14">
        <v>3</v>
      </c>
      <c r="K59" s="14">
        <f t="shared" si="16"/>
        <v>-1</v>
      </c>
      <c r="L59" s="14"/>
      <c r="M59" s="14"/>
      <c r="N59" s="14">
        <v>0</v>
      </c>
      <c r="O59" s="14">
        <f t="shared" si="2"/>
        <v>0.4</v>
      </c>
      <c r="P59" s="16"/>
      <c r="Q59" s="16"/>
      <c r="R59" s="16"/>
      <c r="S59" s="16"/>
      <c r="T59" s="16"/>
      <c r="U59" s="14"/>
      <c r="V59" s="14">
        <f t="shared" si="11"/>
        <v>65</v>
      </c>
      <c r="W59" s="14">
        <f t="shared" si="6"/>
        <v>65</v>
      </c>
      <c r="X59" s="14">
        <v>1.8</v>
      </c>
      <c r="Y59" s="14">
        <v>3.8</v>
      </c>
      <c r="Z59" s="14">
        <v>1.2</v>
      </c>
      <c r="AA59" s="14">
        <v>1.8</v>
      </c>
      <c r="AB59" s="14">
        <v>2.6</v>
      </c>
      <c r="AC59" s="18" t="s">
        <v>145</v>
      </c>
      <c r="AD59" s="14">
        <f t="shared" si="7"/>
        <v>0</v>
      </c>
      <c r="AE59" s="14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31</v>
      </c>
      <c r="C60" s="1">
        <v>92</v>
      </c>
      <c r="D60" s="1"/>
      <c r="E60" s="1">
        <v>66</v>
      </c>
      <c r="F60" s="1">
        <v>2</v>
      </c>
      <c r="G60" s="6">
        <v>0.4</v>
      </c>
      <c r="H60" s="1" t="e">
        <v>#N/A</v>
      </c>
      <c r="I60" s="1" t="s">
        <v>32</v>
      </c>
      <c r="J60" s="1">
        <v>69</v>
      </c>
      <c r="K60" s="1">
        <f t="shared" si="16"/>
        <v>-3</v>
      </c>
      <c r="L60" s="1"/>
      <c r="M60" s="1"/>
      <c r="N60" s="1">
        <v>120</v>
      </c>
      <c r="O60" s="1">
        <f t="shared" si="2"/>
        <v>13.2</v>
      </c>
      <c r="P60" s="5">
        <f t="shared" ref="P60:P66" si="23">ROUND(13*O60-N60-F60,0)</f>
        <v>50</v>
      </c>
      <c r="Q60" s="5">
        <v>60</v>
      </c>
      <c r="R60" s="5">
        <f t="shared" ref="R60:R66" si="24">Q60-S60</f>
        <v>60</v>
      </c>
      <c r="S60" s="5"/>
      <c r="T60" s="5">
        <v>100</v>
      </c>
      <c r="U60" s="1"/>
      <c r="V60" s="1">
        <f t="shared" ref="V60:V66" si="25">(F60+N60+Q60)/O60</f>
        <v>13.787878787878789</v>
      </c>
      <c r="W60" s="1">
        <f t="shared" si="6"/>
        <v>9.2424242424242422</v>
      </c>
      <c r="X60" s="1">
        <v>13.2</v>
      </c>
      <c r="Y60" s="1">
        <v>6.8</v>
      </c>
      <c r="Z60" s="1">
        <v>0</v>
      </c>
      <c r="AA60" s="1">
        <v>8.6</v>
      </c>
      <c r="AB60" s="1">
        <v>0</v>
      </c>
      <c r="AC60" s="1"/>
      <c r="AD60" s="1">
        <f t="shared" si="7"/>
        <v>24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34</v>
      </c>
      <c r="C61" s="1">
        <v>45.804000000000002</v>
      </c>
      <c r="D61" s="1"/>
      <c r="E61" s="1">
        <v>29.004000000000001</v>
      </c>
      <c r="F61" s="1">
        <v>5.2750000000000004</v>
      </c>
      <c r="G61" s="6">
        <v>1</v>
      </c>
      <c r="H61" s="1">
        <v>30</v>
      </c>
      <c r="I61" s="1" t="s">
        <v>32</v>
      </c>
      <c r="J61" s="1">
        <v>34</v>
      </c>
      <c r="K61" s="1">
        <f t="shared" si="16"/>
        <v>-4.9959999999999987</v>
      </c>
      <c r="L61" s="1"/>
      <c r="M61" s="1"/>
      <c r="N61" s="1">
        <v>35</v>
      </c>
      <c r="O61" s="1">
        <f t="shared" si="2"/>
        <v>5.8008000000000006</v>
      </c>
      <c r="P61" s="5">
        <f t="shared" si="23"/>
        <v>35</v>
      </c>
      <c r="Q61" s="5">
        <v>40</v>
      </c>
      <c r="R61" s="5">
        <f t="shared" si="24"/>
        <v>40</v>
      </c>
      <c r="S61" s="5"/>
      <c r="T61" s="5">
        <v>50</v>
      </c>
      <c r="U61" s="1"/>
      <c r="V61" s="1">
        <f t="shared" si="25"/>
        <v>13.838608467797545</v>
      </c>
      <c r="W61" s="1">
        <f t="shared" si="6"/>
        <v>6.9430078609846904</v>
      </c>
      <c r="X61" s="1">
        <v>4.9993999999999996</v>
      </c>
      <c r="Y61" s="1">
        <v>2.1408</v>
      </c>
      <c r="Z61" s="1">
        <v>7.2092000000000001</v>
      </c>
      <c r="AA61" s="1">
        <v>2.9982000000000002</v>
      </c>
      <c r="AB61" s="1">
        <v>0.58540000000000003</v>
      </c>
      <c r="AC61" s="1"/>
      <c r="AD61" s="1">
        <f t="shared" si="7"/>
        <v>40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31</v>
      </c>
      <c r="C62" s="1">
        <v>12</v>
      </c>
      <c r="D62" s="1">
        <v>168</v>
      </c>
      <c r="E62" s="1">
        <v>149</v>
      </c>
      <c r="F62" s="1">
        <v>28</v>
      </c>
      <c r="G62" s="6">
        <v>0.41</v>
      </c>
      <c r="H62" s="1" t="e">
        <v>#N/A</v>
      </c>
      <c r="I62" s="1" t="s">
        <v>32</v>
      </c>
      <c r="J62" s="1">
        <v>191</v>
      </c>
      <c r="K62" s="1">
        <f t="shared" si="16"/>
        <v>-42</v>
      </c>
      <c r="L62" s="1"/>
      <c r="M62" s="1"/>
      <c r="N62" s="1">
        <v>30</v>
      </c>
      <c r="O62" s="1">
        <f t="shared" si="2"/>
        <v>29.8</v>
      </c>
      <c r="P62" s="5">
        <f>ROUND(12.5*O62-N62-F62,0)</f>
        <v>315</v>
      </c>
      <c r="Q62" s="5">
        <f t="shared" ref="Q62:Q63" si="26">ROUND(P62,0)</f>
        <v>315</v>
      </c>
      <c r="R62" s="5">
        <f t="shared" si="24"/>
        <v>165</v>
      </c>
      <c r="S62" s="5">
        <v>150</v>
      </c>
      <c r="T62" s="5"/>
      <c r="U62" s="1"/>
      <c r="V62" s="1">
        <f t="shared" si="25"/>
        <v>12.516778523489933</v>
      </c>
      <c r="W62" s="1">
        <f t="shared" si="6"/>
        <v>1.9463087248322146</v>
      </c>
      <c r="X62" s="1">
        <v>9.8000000000000007</v>
      </c>
      <c r="Y62" s="1">
        <v>14.2</v>
      </c>
      <c r="Z62" s="1">
        <v>1.6</v>
      </c>
      <c r="AA62" s="1">
        <v>6</v>
      </c>
      <c r="AB62" s="1">
        <v>0</v>
      </c>
      <c r="AC62" s="1"/>
      <c r="AD62" s="1">
        <f t="shared" si="7"/>
        <v>67.649999999999991</v>
      </c>
      <c r="AE62" s="1">
        <f t="shared" si="8"/>
        <v>61.499999999999993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34</v>
      </c>
      <c r="C63" s="1">
        <v>4.1779999999999999</v>
      </c>
      <c r="D63" s="1">
        <v>2.0019999999999998</v>
      </c>
      <c r="E63" s="1">
        <v>2.024</v>
      </c>
      <c r="F63" s="1"/>
      <c r="G63" s="6">
        <v>1</v>
      </c>
      <c r="H63" s="1">
        <v>45</v>
      </c>
      <c r="I63" s="1" t="s">
        <v>32</v>
      </c>
      <c r="J63" s="1">
        <v>7</v>
      </c>
      <c r="K63" s="1">
        <f t="shared" si="16"/>
        <v>-4.976</v>
      </c>
      <c r="L63" s="1"/>
      <c r="M63" s="1"/>
      <c r="N63" s="1">
        <v>45</v>
      </c>
      <c r="O63" s="1">
        <f t="shared" si="2"/>
        <v>0.40479999999999999</v>
      </c>
      <c r="P63" s="5"/>
      <c r="Q63" s="5">
        <f t="shared" si="26"/>
        <v>0</v>
      </c>
      <c r="R63" s="5">
        <f t="shared" si="24"/>
        <v>0</v>
      </c>
      <c r="S63" s="5"/>
      <c r="T63" s="5">
        <v>50</v>
      </c>
      <c r="U63" s="1"/>
      <c r="V63" s="1">
        <f t="shared" si="25"/>
        <v>111.16600790513834</v>
      </c>
      <c r="W63" s="1">
        <f t="shared" si="6"/>
        <v>111.16600790513834</v>
      </c>
      <c r="X63" s="1">
        <v>3.3277999999999999</v>
      </c>
      <c r="Y63" s="1">
        <v>1.6657999999999999</v>
      </c>
      <c r="Z63" s="1">
        <v>2.0941999999999998</v>
      </c>
      <c r="AA63" s="1">
        <v>2.5055999999999998</v>
      </c>
      <c r="AB63" s="1">
        <v>2.0878000000000001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31</v>
      </c>
      <c r="C64" s="1"/>
      <c r="D64" s="1">
        <v>171</v>
      </c>
      <c r="E64" s="1">
        <v>171</v>
      </c>
      <c r="F64" s="1"/>
      <c r="G64" s="6">
        <v>0.36</v>
      </c>
      <c r="H64" s="1" t="e">
        <v>#N/A</v>
      </c>
      <c r="I64" s="1" t="s">
        <v>32</v>
      </c>
      <c r="J64" s="1">
        <v>193</v>
      </c>
      <c r="K64" s="1">
        <f t="shared" si="16"/>
        <v>-22</v>
      </c>
      <c r="L64" s="1"/>
      <c r="M64" s="1"/>
      <c r="N64" s="1">
        <v>300</v>
      </c>
      <c r="O64" s="1">
        <f t="shared" si="2"/>
        <v>34.200000000000003</v>
      </c>
      <c r="P64" s="5">
        <f t="shared" si="23"/>
        <v>145</v>
      </c>
      <c r="Q64" s="5">
        <v>800</v>
      </c>
      <c r="R64" s="5">
        <f t="shared" si="24"/>
        <v>400</v>
      </c>
      <c r="S64" s="5">
        <v>400</v>
      </c>
      <c r="T64" s="5">
        <v>800</v>
      </c>
      <c r="U64" s="24" t="s">
        <v>155</v>
      </c>
      <c r="V64" s="1">
        <f t="shared" si="25"/>
        <v>32.163742690058477</v>
      </c>
      <c r="W64" s="1">
        <f t="shared" si="6"/>
        <v>8.7719298245614024</v>
      </c>
      <c r="X64" s="1">
        <v>13.8</v>
      </c>
      <c r="Y64" s="1">
        <v>15.8</v>
      </c>
      <c r="Z64" s="1">
        <v>0</v>
      </c>
      <c r="AA64" s="1">
        <v>8.6</v>
      </c>
      <c r="AB64" s="1">
        <v>0</v>
      </c>
      <c r="AC64" s="1" t="s">
        <v>48</v>
      </c>
      <c r="AD64" s="1">
        <f t="shared" si="7"/>
        <v>144</v>
      </c>
      <c r="AE64" s="1">
        <f t="shared" si="8"/>
        <v>144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34</v>
      </c>
      <c r="C65" s="1">
        <v>32.302</v>
      </c>
      <c r="D65" s="1">
        <v>5.9909999999999997</v>
      </c>
      <c r="E65" s="1">
        <v>27.268999999999998</v>
      </c>
      <c r="F65" s="1">
        <v>6</v>
      </c>
      <c r="G65" s="6">
        <v>1</v>
      </c>
      <c r="H65" s="1">
        <v>45</v>
      </c>
      <c r="I65" s="1" t="s">
        <v>32</v>
      </c>
      <c r="J65" s="1">
        <v>34</v>
      </c>
      <c r="K65" s="1">
        <f t="shared" ref="K65:K95" si="27">E65-J65</f>
        <v>-6.7310000000000016</v>
      </c>
      <c r="L65" s="1"/>
      <c r="M65" s="1"/>
      <c r="N65" s="1">
        <v>75</v>
      </c>
      <c r="O65" s="1">
        <f t="shared" si="2"/>
        <v>5.4537999999999993</v>
      </c>
      <c r="P65" s="5"/>
      <c r="Q65" s="5">
        <v>10</v>
      </c>
      <c r="R65" s="5">
        <f t="shared" si="24"/>
        <v>10</v>
      </c>
      <c r="S65" s="5"/>
      <c r="T65" s="5">
        <v>50</v>
      </c>
      <c r="U65" s="1"/>
      <c r="V65" s="1">
        <f t="shared" si="25"/>
        <v>16.685613700539076</v>
      </c>
      <c r="W65" s="1">
        <f t="shared" si="6"/>
        <v>14.852029777402914</v>
      </c>
      <c r="X65" s="1">
        <v>7.4157999999999999</v>
      </c>
      <c r="Y65" s="1">
        <v>3.1760000000000002</v>
      </c>
      <c r="Z65" s="1">
        <v>6.3448000000000002</v>
      </c>
      <c r="AA65" s="1">
        <v>4.1194000000000006</v>
      </c>
      <c r="AB65" s="1">
        <v>1.62</v>
      </c>
      <c r="AC65" s="1"/>
      <c r="AD65" s="1">
        <f t="shared" si="7"/>
        <v>10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31</v>
      </c>
      <c r="C66" s="1">
        <v>34</v>
      </c>
      <c r="D66" s="1">
        <v>78</v>
      </c>
      <c r="E66" s="1">
        <v>69</v>
      </c>
      <c r="F66" s="1">
        <v>25</v>
      </c>
      <c r="G66" s="6">
        <v>0.41</v>
      </c>
      <c r="H66" s="1" t="e">
        <v>#N/A</v>
      </c>
      <c r="I66" s="1" t="s">
        <v>32</v>
      </c>
      <c r="J66" s="1">
        <v>71</v>
      </c>
      <c r="K66" s="1">
        <f t="shared" si="27"/>
        <v>-2</v>
      </c>
      <c r="L66" s="1"/>
      <c r="M66" s="1"/>
      <c r="N66" s="1">
        <v>100</v>
      </c>
      <c r="O66" s="1">
        <f t="shared" si="2"/>
        <v>13.8</v>
      </c>
      <c r="P66" s="5">
        <f t="shared" si="23"/>
        <v>54</v>
      </c>
      <c r="Q66" s="5">
        <v>70</v>
      </c>
      <c r="R66" s="5">
        <f t="shared" si="24"/>
        <v>70</v>
      </c>
      <c r="S66" s="5"/>
      <c r="T66" s="5">
        <v>100</v>
      </c>
      <c r="U66" s="1"/>
      <c r="V66" s="1">
        <f t="shared" si="25"/>
        <v>14.130434782608695</v>
      </c>
      <c r="W66" s="1">
        <f t="shared" si="6"/>
        <v>9.0579710144927539</v>
      </c>
      <c r="X66" s="1">
        <v>14.6</v>
      </c>
      <c r="Y66" s="1">
        <v>11</v>
      </c>
      <c r="Z66" s="1">
        <v>0</v>
      </c>
      <c r="AA66" s="1">
        <v>8</v>
      </c>
      <c r="AB66" s="1">
        <v>0</v>
      </c>
      <c r="AC66" s="1"/>
      <c r="AD66" s="1">
        <f t="shared" si="7"/>
        <v>28.7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104</v>
      </c>
      <c r="B67" s="14" t="s">
        <v>34</v>
      </c>
      <c r="C67" s="14">
        <v>9.3789999999999996</v>
      </c>
      <c r="D67" s="14"/>
      <c r="E67" s="14"/>
      <c r="F67" s="14"/>
      <c r="G67" s="15">
        <v>0</v>
      </c>
      <c r="H67" s="14">
        <v>60</v>
      </c>
      <c r="I67" s="14" t="s">
        <v>35</v>
      </c>
      <c r="J67" s="14"/>
      <c r="K67" s="14">
        <f t="shared" si="27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6"/>
      <c r="T67" s="16"/>
      <c r="U67" s="14"/>
      <c r="V67" s="14" t="e">
        <f t="shared" si="11"/>
        <v>#DIV/0!</v>
      </c>
      <c r="W67" s="14" t="e">
        <f t="shared" si="6"/>
        <v>#DIV/0!</v>
      </c>
      <c r="X67" s="14">
        <v>0</v>
      </c>
      <c r="Y67" s="14">
        <v>4.5541999999999998</v>
      </c>
      <c r="Z67" s="14">
        <v>2.6623999999999999</v>
      </c>
      <c r="AA67" s="14">
        <v>3.2023999999999999</v>
      </c>
      <c r="AB67" s="14">
        <v>5.3526000000000007</v>
      </c>
      <c r="AC67" s="14"/>
      <c r="AD67" s="14">
        <f t="shared" si="7"/>
        <v>0</v>
      </c>
      <c r="AE67" s="14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31</v>
      </c>
      <c r="C68" s="1">
        <v>54</v>
      </c>
      <c r="D68" s="1">
        <v>30</v>
      </c>
      <c r="E68" s="1">
        <v>13</v>
      </c>
      <c r="F68" s="1">
        <v>42</v>
      </c>
      <c r="G68" s="6">
        <v>0.41</v>
      </c>
      <c r="H68" s="1" t="e">
        <v>#N/A</v>
      </c>
      <c r="I68" s="1" t="s">
        <v>32</v>
      </c>
      <c r="J68" s="1">
        <v>30</v>
      </c>
      <c r="K68" s="1">
        <f t="shared" si="27"/>
        <v>-17</v>
      </c>
      <c r="L68" s="1"/>
      <c r="M68" s="1"/>
      <c r="N68" s="1">
        <v>90</v>
      </c>
      <c r="O68" s="1">
        <f t="shared" si="2"/>
        <v>2.6</v>
      </c>
      <c r="P68" s="5"/>
      <c r="Q68" s="5">
        <f t="shared" ref="Q68:Q94" si="28">ROUND(P68,0)</f>
        <v>0</v>
      </c>
      <c r="R68" s="5">
        <f t="shared" ref="R68:R94" si="29">Q68-S68</f>
        <v>0</v>
      </c>
      <c r="S68" s="5"/>
      <c r="T68" s="5"/>
      <c r="U68" s="1"/>
      <c r="V68" s="1">
        <f t="shared" ref="V68:V94" si="30">(F68+N68+Q68)/O68</f>
        <v>50.769230769230766</v>
      </c>
      <c r="W68" s="1">
        <f t="shared" si="6"/>
        <v>50.769230769230766</v>
      </c>
      <c r="X68" s="1">
        <v>12</v>
      </c>
      <c r="Y68" s="1">
        <v>9.1999999999999993</v>
      </c>
      <c r="Z68" s="1">
        <v>0</v>
      </c>
      <c r="AA68" s="1">
        <v>8.1999999999999993</v>
      </c>
      <c r="AB68" s="1">
        <v>0</v>
      </c>
      <c r="AC68" s="21" t="s">
        <v>41</v>
      </c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31</v>
      </c>
      <c r="C69" s="1">
        <v>36</v>
      </c>
      <c r="D69" s="1">
        <v>4.01</v>
      </c>
      <c r="E69" s="1">
        <v>37</v>
      </c>
      <c r="F69" s="1"/>
      <c r="G69" s="6">
        <v>0.28000000000000003</v>
      </c>
      <c r="H69" s="1">
        <v>45</v>
      </c>
      <c r="I69" s="1" t="s">
        <v>32</v>
      </c>
      <c r="J69" s="1">
        <v>143</v>
      </c>
      <c r="K69" s="1">
        <f t="shared" si="27"/>
        <v>-106</v>
      </c>
      <c r="L69" s="1"/>
      <c r="M69" s="1"/>
      <c r="N69" s="1">
        <v>400</v>
      </c>
      <c r="O69" s="1">
        <f t="shared" si="2"/>
        <v>7.4</v>
      </c>
      <c r="P69" s="5"/>
      <c r="Q69" s="5">
        <v>450</v>
      </c>
      <c r="R69" s="5">
        <f t="shared" si="29"/>
        <v>250</v>
      </c>
      <c r="S69" s="5">
        <v>200</v>
      </c>
      <c r="T69" s="5">
        <v>450</v>
      </c>
      <c r="U69" s="24" t="s">
        <v>153</v>
      </c>
      <c r="V69" s="1">
        <f t="shared" si="30"/>
        <v>114.86486486486486</v>
      </c>
      <c r="W69" s="1">
        <f t="shared" si="6"/>
        <v>54.054054054054049</v>
      </c>
      <c r="X69" s="1">
        <v>1</v>
      </c>
      <c r="Y69" s="1">
        <v>0</v>
      </c>
      <c r="Z69" s="1">
        <v>-0.2</v>
      </c>
      <c r="AA69" s="1">
        <v>-1.2</v>
      </c>
      <c r="AB69" s="1">
        <v>1.8</v>
      </c>
      <c r="AC69" s="1" t="s">
        <v>107</v>
      </c>
      <c r="AD69" s="1">
        <f t="shared" si="7"/>
        <v>70</v>
      </c>
      <c r="AE69" s="1">
        <f t="shared" si="8"/>
        <v>56.000000000000007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31</v>
      </c>
      <c r="C70" s="1">
        <v>94</v>
      </c>
      <c r="D70" s="1"/>
      <c r="E70" s="1">
        <v>32</v>
      </c>
      <c r="F70" s="1">
        <v>47</v>
      </c>
      <c r="G70" s="6">
        <v>0.35</v>
      </c>
      <c r="H70" s="1">
        <v>45</v>
      </c>
      <c r="I70" s="1" t="s">
        <v>32</v>
      </c>
      <c r="J70" s="1">
        <v>37</v>
      </c>
      <c r="K70" s="1">
        <f t="shared" si="27"/>
        <v>-5</v>
      </c>
      <c r="L70" s="1"/>
      <c r="M70" s="1"/>
      <c r="N70" s="1">
        <v>0</v>
      </c>
      <c r="O70" s="1">
        <f t="shared" si="2"/>
        <v>6.4</v>
      </c>
      <c r="P70" s="5">
        <f>ROUND(12.5*O70-N70-F70,0)</f>
        <v>33</v>
      </c>
      <c r="Q70" s="5">
        <v>40</v>
      </c>
      <c r="R70" s="5">
        <f t="shared" si="29"/>
        <v>40</v>
      </c>
      <c r="S70" s="5"/>
      <c r="T70" s="5">
        <v>80</v>
      </c>
      <c r="U70" s="1"/>
      <c r="V70" s="1">
        <f t="shared" si="30"/>
        <v>13.59375</v>
      </c>
      <c r="W70" s="1">
        <f t="shared" si="6"/>
        <v>7.34375</v>
      </c>
      <c r="X70" s="1">
        <v>3.2</v>
      </c>
      <c r="Y70" s="1">
        <v>5.6</v>
      </c>
      <c r="Z70" s="1">
        <v>6.4</v>
      </c>
      <c r="AA70" s="1">
        <v>5.8</v>
      </c>
      <c r="AB70" s="1">
        <v>3.4</v>
      </c>
      <c r="AC70" s="1"/>
      <c r="AD70" s="1">
        <f t="shared" si="7"/>
        <v>14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31</v>
      </c>
      <c r="C71" s="1">
        <v>123</v>
      </c>
      <c r="D71" s="1">
        <v>420</v>
      </c>
      <c r="E71" s="1">
        <v>205</v>
      </c>
      <c r="F71" s="1">
        <v>288</v>
      </c>
      <c r="G71" s="6">
        <v>0.4</v>
      </c>
      <c r="H71" s="1">
        <v>45</v>
      </c>
      <c r="I71" s="1" t="s">
        <v>32</v>
      </c>
      <c r="J71" s="1">
        <v>355</v>
      </c>
      <c r="K71" s="1">
        <f t="shared" si="27"/>
        <v>-150</v>
      </c>
      <c r="L71" s="1"/>
      <c r="M71" s="1"/>
      <c r="N71" s="1">
        <v>350</v>
      </c>
      <c r="O71" s="1">
        <f t="shared" ref="O71:O98" si="31">E71/5</f>
        <v>41</v>
      </c>
      <c r="P71" s="5"/>
      <c r="Q71" s="5">
        <v>150</v>
      </c>
      <c r="R71" s="5">
        <f t="shared" si="29"/>
        <v>150</v>
      </c>
      <c r="S71" s="5"/>
      <c r="T71" s="5">
        <v>200</v>
      </c>
      <c r="U71" s="1"/>
      <c r="V71" s="1">
        <f t="shared" si="30"/>
        <v>19.219512195121951</v>
      </c>
      <c r="W71" s="1">
        <f t="shared" ref="W71:W98" si="32">(F71+N71)/O71</f>
        <v>15.560975609756097</v>
      </c>
      <c r="X71" s="1">
        <v>58</v>
      </c>
      <c r="Y71" s="1">
        <v>60.8</v>
      </c>
      <c r="Z71" s="1">
        <v>51.317999999999998</v>
      </c>
      <c r="AA71" s="1">
        <v>38.200000000000003</v>
      </c>
      <c r="AB71" s="1">
        <v>55.2</v>
      </c>
      <c r="AC71" s="1" t="s">
        <v>48</v>
      </c>
      <c r="AD71" s="1">
        <f t="shared" ref="AD71:AD98" si="33">R71*G71</f>
        <v>60</v>
      </c>
      <c r="AE71" s="1">
        <f t="shared" ref="AE71:AE98" si="34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31</v>
      </c>
      <c r="C72" s="1">
        <v>108</v>
      </c>
      <c r="D72" s="1"/>
      <c r="E72" s="1">
        <v>46</v>
      </c>
      <c r="F72" s="1">
        <v>59</v>
      </c>
      <c r="G72" s="6">
        <v>0.5</v>
      </c>
      <c r="H72" s="1">
        <v>120</v>
      </c>
      <c r="I72" s="1" t="s">
        <v>32</v>
      </c>
      <c r="J72" s="1">
        <v>48</v>
      </c>
      <c r="K72" s="1">
        <f t="shared" si="27"/>
        <v>-2</v>
      </c>
      <c r="L72" s="1"/>
      <c r="M72" s="1"/>
      <c r="N72" s="1">
        <v>0</v>
      </c>
      <c r="O72" s="1">
        <f t="shared" si="31"/>
        <v>9.1999999999999993</v>
      </c>
      <c r="P72" s="5">
        <f t="shared" ref="P72:P92" si="35">ROUND(13*O72-N72-F72,0)</f>
        <v>61</v>
      </c>
      <c r="Q72" s="5">
        <v>70</v>
      </c>
      <c r="R72" s="5">
        <f t="shared" si="29"/>
        <v>70</v>
      </c>
      <c r="S72" s="5"/>
      <c r="T72" s="5">
        <v>80</v>
      </c>
      <c r="U72" s="1"/>
      <c r="V72" s="1">
        <f t="shared" si="30"/>
        <v>14.021739130434783</v>
      </c>
      <c r="W72" s="1">
        <f t="shared" si="32"/>
        <v>6.4130434782608701</v>
      </c>
      <c r="X72" s="1">
        <v>2</v>
      </c>
      <c r="Y72" s="1">
        <v>0.4</v>
      </c>
      <c r="Z72" s="1">
        <v>0.6</v>
      </c>
      <c r="AA72" s="1">
        <v>6.2</v>
      </c>
      <c r="AB72" s="1">
        <v>0.9</v>
      </c>
      <c r="AC72" s="1"/>
      <c r="AD72" s="1">
        <f t="shared" si="33"/>
        <v>35</v>
      </c>
      <c r="AE72" s="1">
        <f t="shared" si="3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34</v>
      </c>
      <c r="C73" s="1">
        <v>42.045000000000002</v>
      </c>
      <c r="D73" s="1"/>
      <c r="E73" s="1">
        <v>8.673</v>
      </c>
      <c r="F73" s="1">
        <v>20.07</v>
      </c>
      <c r="G73" s="6">
        <v>1</v>
      </c>
      <c r="H73" s="1">
        <v>45</v>
      </c>
      <c r="I73" s="1" t="s">
        <v>32</v>
      </c>
      <c r="J73" s="1">
        <v>9</v>
      </c>
      <c r="K73" s="1">
        <f t="shared" si="27"/>
        <v>-0.32699999999999996</v>
      </c>
      <c r="L73" s="1"/>
      <c r="M73" s="1"/>
      <c r="N73" s="1">
        <v>0</v>
      </c>
      <c r="O73" s="1">
        <f t="shared" si="31"/>
        <v>1.7345999999999999</v>
      </c>
      <c r="P73" s="5"/>
      <c r="Q73" s="5">
        <v>10</v>
      </c>
      <c r="R73" s="5">
        <f t="shared" si="29"/>
        <v>10</v>
      </c>
      <c r="S73" s="5"/>
      <c r="T73" s="5">
        <v>20</v>
      </c>
      <c r="U73" s="1"/>
      <c r="V73" s="1">
        <f t="shared" si="30"/>
        <v>17.335408739767093</v>
      </c>
      <c r="W73" s="1">
        <f t="shared" si="32"/>
        <v>11.570390868211692</v>
      </c>
      <c r="X73" s="1">
        <v>1.8735999999999999</v>
      </c>
      <c r="Y73" s="1">
        <v>-0.13300000000000001</v>
      </c>
      <c r="Z73" s="1">
        <v>3.6680000000000001</v>
      </c>
      <c r="AA73" s="1">
        <v>1.7316</v>
      </c>
      <c r="AB73" s="1">
        <v>1.3313999999999999</v>
      </c>
      <c r="AC73" s="1"/>
      <c r="AD73" s="1">
        <f t="shared" si="33"/>
        <v>10</v>
      </c>
      <c r="AE73" s="1">
        <f t="shared" si="3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31</v>
      </c>
      <c r="C74" s="1"/>
      <c r="D74" s="1">
        <v>104</v>
      </c>
      <c r="E74" s="1">
        <v>42</v>
      </c>
      <c r="F74" s="1">
        <v>61</v>
      </c>
      <c r="G74" s="6">
        <v>0.33</v>
      </c>
      <c r="H74" s="1">
        <v>45</v>
      </c>
      <c r="I74" s="1" t="s">
        <v>32</v>
      </c>
      <c r="J74" s="1">
        <v>43</v>
      </c>
      <c r="K74" s="1">
        <f t="shared" si="27"/>
        <v>-1</v>
      </c>
      <c r="L74" s="1"/>
      <c r="M74" s="1"/>
      <c r="N74" s="1">
        <v>40</v>
      </c>
      <c r="O74" s="1">
        <f t="shared" si="31"/>
        <v>8.4</v>
      </c>
      <c r="P74" s="5">
        <v>10</v>
      </c>
      <c r="Q74" s="5">
        <f t="shared" si="28"/>
        <v>10</v>
      </c>
      <c r="R74" s="5">
        <f t="shared" si="29"/>
        <v>10</v>
      </c>
      <c r="S74" s="5"/>
      <c r="T74" s="5">
        <v>50</v>
      </c>
      <c r="U74" s="1"/>
      <c r="V74" s="1">
        <f t="shared" si="30"/>
        <v>13.214285714285714</v>
      </c>
      <c r="W74" s="1">
        <f t="shared" si="32"/>
        <v>12.023809523809524</v>
      </c>
      <c r="X74" s="1">
        <v>2.8</v>
      </c>
      <c r="Y74" s="1">
        <v>10.332599999999999</v>
      </c>
      <c r="Z74" s="1">
        <v>3.2</v>
      </c>
      <c r="AA74" s="1">
        <v>5.2</v>
      </c>
      <c r="AB74" s="1">
        <v>4</v>
      </c>
      <c r="AC74" s="1"/>
      <c r="AD74" s="1">
        <f t="shared" si="33"/>
        <v>3.3000000000000003</v>
      </c>
      <c r="AE74" s="1">
        <f t="shared" si="3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34</v>
      </c>
      <c r="C75" s="1">
        <v>17.869</v>
      </c>
      <c r="D75" s="1">
        <v>26.539000000000001</v>
      </c>
      <c r="E75" s="1">
        <v>13.891999999999999</v>
      </c>
      <c r="F75" s="1">
        <v>25.238</v>
      </c>
      <c r="G75" s="6">
        <v>1</v>
      </c>
      <c r="H75" s="1">
        <v>45</v>
      </c>
      <c r="I75" s="1" t="s">
        <v>32</v>
      </c>
      <c r="J75" s="1">
        <v>14</v>
      </c>
      <c r="K75" s="1">
        <f t="shared" si="27"/>
        <v>-0.10800000000000054</v>
      </c>
      <c r="L75" s="1"/>
      <c r="M75" s="1"/>
      <c r="N75" s="1">
        <v>10</v>
      </c>
      <c r="O75" s="1">
        <f t="shared" si="31"/>
        <v>2.7784</v>
      </c>
      <c r="P75" s="5"/>
      <c r="Q75" s="5">
        <v>10</v>
      </c>
      <c r="R75" s="5">
        <f t="shared" si="29"/>
        <v>10</v>
      </c>
      <c r="S75" s="5"/>
      <c r="T75" s="5">
        <v>20</v>
      </c>
      <c r="U75" s="1"/>
      <c r="V75" s="1">
        <f t="shared" si="30"/>
        <v>16.282032824647278</v>
      </c>
      <c r="W75" s="1">
        <f t="shared" si="32"/>
        <v>12.682839044054132</v>
      </c>
      <c r="X75" s="1">
        <v>2.2469999999999999</v>
      </c>
      <c r="Y75" s="1">
        <v>2.7835999999999999</v>
      </c>
      <c r="Z75" s="1">
        <v>1.2023999999999999</v>
      </c>
      <c r="AA75" s="1">
        <v>1.7143999999999999</v>
      </c>
      <c r="AB75" s="1">
        <v>0</v>
      </c>
      <c r="AC75" s="1"/>
      <c r="AD75" s="1">
        <f t="shared" si="33"/>
        <v>10</v>
      </c>
      <c r="AE75" s="1">
        <f t="shared" si="3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31</v>
      </c>
      <c r="C76" s="1">
        <v>60</v>
      </c>
      <c r="D76" s="1">
        <v>80</v>
      </c>
      <c r="E76" s="1">
        <v>102</v>
      </c>
      <c r="F76" s="1">
        <v>23</v>
      </c>
      <c r="G76" s="6">
        <v>0.33</v>
      </c>
      <c r="H76" s="1">
        <v>45</v>
      </c>
      <c r="I76" s="1" t="s">
        <v>32</v>
      </c>
      <c r="J76" s="1">
        <v>104</v>
      </c>
      <c r="K76" s="1">
        <f t="shared" si="27"/>
        <v>-2</v>
      </c>
      <c r="L76" s="1"/>
      <c r="M76" s="1"/>
      <c r="N76" s="1">
        <v>70</v>
      </c>
      <c r="O76" s="1">
        <f t="shared" si="31"/>
        <v>20.399999999999999</v>
      </c>
      <c r="P76" s="5">
        <f t="shared" si="35"/>
        <v>172</v>
      </c>
      <c r="Q76" s="5">
        <v>200</v>
      </c>
      <c r="R76" s="5">
        <f t="shared" si="29"/>
        <v>100</v>
      </c>
      <c r="S76" s="5">
        <v>100</v>
      </c>
      <c r="T76" s="5">
        <v>200</v>
      </c>
      <c r="U76" s="1"/>
      <c r="V76" s="1">
        <f t="shared" si="30"/>
        <v>14.362745098039216</v>
      </c>
      <c r="W76" s="1">
        <f t="shared" si="32"/>
        <v>4.5588235294117654</v>
      </c>
      <c r="X76" s="1">
        <v>13.8</v>
      </c>
      <c r="Y76" s="1">
        <v>12.738200000000001</v>
      </c>
      <c r="Z76" s="1">
        <v>14.6</v>
      </c>
      <c r="AA76" s="1">
        <v>12</v>
      </c>
      <c r="AB76" s="1">
        <v>4.4000000000000004</v>
      </c>
      <c r="AC76" s="1"/>
      <c r="AD76" s="1">
        <f t="shared" si="33"/>
        <v>33</v>
      </c>
      <c r="AE76" s="1">
        <f t="shared" si="34"/>
        <v>33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34</v>
      </c>
      <c r="C77" s="1">
        <v>25.826000000000001</v>
      </c>
      <c r="D77" s="1">
        <v>31.513999999999999</v>
      </c>
      <c r="E77" s="1">
        <v>33.031999999999996</v>
      </c>
      <c r="F77" s="1">
        <v>15.07</v>
      </c>
      <c r="G77" s="6">
        <v>1</v>
      </c>
      <c r="H77" s="1">
        <v>45</v>
      </c>
      <c r="I77" s="1" t="s">
        <v>32</v>
      </c>
      <c r="J77" s="1">
        <v>34.200000000000003</v>
      </c>
      <c r="K77" s="1">
        <f t="shared" si="27"/>
        <v>-1.1680000000000064</v>
      </c>
      <c r="L77" s="1"/>
      <c r="M77" s="1"/>
      <c r="N77" s="1">
        <v>40</v>
      </c>
      <c r="O77" s="1">
        <f t="shared" si="31"/>
        <v>6.6063999999999989</v>
      </c>
      <c r="P77" s="5">
        <f t="shared" si="35"/>
        <v>31</v>
      </c>
      <c r="Q77" s="5">
        <v>40</v>
      </c>
      <c r="R77" s="5">
        <f t="shared" si="29"/>
        <v>40</v>
      </c>
      <c r="S77" s="5"/>
      <c r="T77" s="5">
        <v>60</v>
      </c>
      <c r="U77" s="1"/>
      <c r="V77" s="1">
        <f t="shared" si="30"/>
        <v>14.390590942116736</v>
      </c>
      <c r="W77" s="1">
        <f t="shared" si="32"/>
        <v>8.3358561395010913</v>
      </c>
      <c r="X77" s="1">
        <v>6.5626000000000007</v>
      </c>
      <c r="Y77" s="1">
        <v>5.9795999999999996</v>
      </c>
      <c r="Z77" s="1">
        <v>5.6643999999999997</v>
      </c>
      <c r="AA77" s="1">
        <v>4.6154000000000002</v>
      </c>
      <c r="AB77" s="1">
        <v>5.9329999999999998</v>
      </c>
      <c r="AC77" s="1"/>
      <c r="AD77" s="1">
        <f t="shared" si="33"/>
        <v>40</v>
      </c>
      <c r="AE77" s="1">
        <f t="shared" si="3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31</v>
      </c>
      <c r="C78" s="1">
        <v>29</v>
      </c>
      <c r="D78" s="1"/>
      <c r="E78" s="1">
        <v>17</v>
      </c>
      <c r="F78" s="1"/>
      <c r="G78" s="6">
        <v>0.33</v>
      </c>
      <c r="H78" s="1">
        <v>45</v>
      </c>
      <c r="I78" s="1" t="s">
        <v>32</v>
      </c>
      <c r="J78" s="1">
        <v>30</v>
      </c>
      <c r="K78" s="1">
        <f t="shared" si="27"/>
        <v>-13</v>
      </c>
      <c r="L78" s="1"/>
      <c r="M78" s="1"/>
      <c r="N78" s="1">
        <v>50</v>
      </c>
      <c r="O78" s="1">
        <f t="shared" si="31"/>
        <v>3.4</v>
      </c>
      <c r="P78" s="5"/>
      <c r="Q78" s="5">
        <v>20</v>
      </c>
      <c r="R78" s="5">
        <f t="shared" si="29"/>
        <v>20</v>
      </c>
      <c r="S78" s="5"/>
      <c r="T78" s="5">
        <v>60</v>
      </c>
      <c r="U78" s="1"/>
      <c r="V78" s="1">
        <f t="shared" si="30"/>
        <v>20.588235294117649</v>
      </c>
      <c r="W78" s="1">
        <f t="shared" si="32"/>
        <v>14.705882352941178</v>
      </c>
      <c r="X78" s="1">
        <v>4.8</v>
      </c>
      <c r="Y78" s="1">
        <v>3.4</v>
      </c>
      <c r="Z78" s="1">
        <v>0.6</v>
      </c>
      <c r="AA78" s="1">
        <v>1.8</v>
      </c>
      <c r="AB78" s="1">
        <v>6.2</v>
      </c>
      <c r="AC78" s="1"/>
      <c r="AD78" s="1">
        <f t="shared" si="33"/>
        <v>6.6000000000000005</v>
      </c>
      <c r="AE78" s="1">
        <f t="shared" si="3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34</v>
      </c>
      <c r="C79" s="1">
        <v>35.380000000000003</v>
      </c>
      <c r="D79" s="1"/>
      <c r="E79" s="1">
        <v>5.9249999999999998</v>
      </c>
      <c r="F79" s="1">
        <v>29.454999999999998</v>
      </c>
      <c r="G79" s="6">
        <v>1</v>
      </c>
      <c r="H79" s="1">
        <v>45</v>
      </c>
      <c r="I79" s="1" t="s">
        <v>32</v>
      </c>
      <c r="J79" s="1">
        <v>6.96</v>
      </c>
      <c r="K79" s="1">
        <f t="shared" si="27"/>
        <v>-1.0350000000000001</v>
      </c>
      <c r="L79" s="1"/>
      <c r="M79" s="1"/>
      <c r="N79" s="1">
        <v>0</v>
      </c>
      <c r="O79" s="1">
        <f t="shared" si="31"/>
        <v>1.1850000000000001</v>
      </c>
      <c r="P79" s="5"/>
      <c r="Q79" s="5">
        <f t="shared" si="28"/>
        <v>0</v>
      </c>
      <c r="R79" s="5">
        <f t="shared" si="29"/>
        <v>0</v>
      </c>
      <c r="S79" s="5"/>
      <c r="T79" s="5"/>
      <c r="U79" s="1"/>
      <c r="V79" s="1">
        <f t="shared" si="30"/>
        <v>24.856540084388183</v>
      </c>
      <c r="W79" s="1">
        <f t="shared" si="32"/>
        <v>24.856540084388183</v>
      </c>
      <c r="X79" s="1">
        <v>0.13139999999999999</v>
      </c>
      <c r="Y79" s="1">
        <v>1.5838000000000001</v>
      </c>
      <c r="Z79" s="1">
        <v>0.39900000000000002</v>
      </c>
      <c r="AA79" s="1">
        <v>3.0206</v>
      </c>
      <c r="AB79" s="1">
        <v>1.6898</v>
      </c>
      <c r="AC79" s="22" t="s">
        <v>41</v>
      </c>
      <c r="AD79" s="1">
        <f t="shared" si="33"/>
        <v>0</v>
      </c>
      <c r="AE79" s="1">
        <f t="shared" si="3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31</v>
      </c>
      <c r="C80" s="1">
        <v>38</v>
      </c>
      <c r="D80" s="1"/>
      <c r="E80" s="1">
        <v>8</v>
      </c>
      <c r="F80" s="1">
        <v>19</v>
      </c>
      <c r="G80" s="6">
        <v>0.66</v>
      </c>
      <c r="H80" s="1">
        <v>45</v>
      </c>
      <c r="I80" s="1" t="s">
        <v>32</v>
      </c>
      <c r="J80" s="1">
        <v>12</v>
      </c>
      <c r="K80" s="1">
        <f t="shared" si="27"/>
        <v>-4</v>
      </c>
      <c r="L80" s="1"/>
      <c r="M80" s="1"/>
      <c r="N80" s="1">
        <v>40</v>
      </c>
      <c r="O80" s="1">
        <f t="shared" si="31"/>
        <v>1.6</v>
      </c>
      <c r="P80" s="5"/>
      <c r="Q80" s="5">
        <f t="shared" si="28"/>
        <v>0</v>
      </c>
      <c r="R80" s="5">
        <f t="shared" si="29"/>
        <v>0</v>
      </c>
      <c r="S80" s="5"/>
      <c r="T80" s="5"/>
      <c r="U80" s="1"/>
      <c r="V80" s="1">
        <f t="shared" si="30"/>
        <v>36.875</v>
      </c>
      <c r="W80" s="1">
        <f t="shared" si="32"/>
        <v>36.875</v>
      </c>
      <c r="X80" s="1">
        <v>4.8</v>
      </c>
      <c r="Y80" s="1">
        <v>3.7320000000000002</v>
      </c>
      <c r="Z80" s="1">
        <v>2.2000000000000002</v>
      </c>
      <c r="AA80" s="1">
        <v>4.8</v>
      </c>
      <c r="AB80" s="1">
        <v>1.6</v>
      </c>
      <c r="AC80" s="21" t="s">
        <v>41</v>
      </c>
      <c r="AD80" s="1">
        <f t="shared" si="33"/>
        <v>0</v>
      </c>
      <c r="AE80" s="1">
        <f t="shared" si="3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31</v>
      </c>
      <c r="C81" s="1">
        <v>34</v>
      </c>
      <c r="D81" s="1">
        <v>8</v>
      </c>
      <c r="E81" s="1">
        <v>16</v>
      </c>
      <c r="F81" s="1">
        <v>20</v>
      </c>
      <c r="G81" s="6">
        <v>0.66</v>
      </c>
      <c r="H81" s="1">
        <v>45</v>
      </c>
      <c r="I81" s="1" t="s">
        <v>32</v>
      </c>
      <c r="J81" s="1">
        <v>16.7</v>
      </c>
      <c r="K81" s="1">
        <f t="shared" si="27"/>
        <v>-0.69999999999999929</v>
      </c>
      <c r="L81" s="1"/>
      <c r="M81" s="1"/>
      <c r="N81" s="1">
        <v>25</v>
      </c>
      <c r="O81" s="1">
        <f t="shared" si="31"/>
        <v>3.2</v>
      </c>
      <c r="P81" s="5"/>
      <c r="Q81" s="5">
        <v>10</v>
      </c>
      <c r="R81" s="5">
        <f t="shared" si="29"/>
        <v>10</v>
      </c>
      <c r="S81" s="5"/>
      <c r="T81" s="5">
        <v>40</v>
      </c>
      <c r="U81" s="1"/>
      <c r="V81" s="1">
        <f t="shared" si="30"/>
        <v>17.1875</v>
      </c>
      <c r="W81" s="1">
        <f t="shared" si="32"/>
        <v>14.0625</v>
      </c>
      <c r="X81" s="1">
        <v>4.4000000000000004</v>
      </c>
      <c r="Y81" s="1">
        <v>4.3959999999999999</v>
      </c>
      <c r="Z81" s="1">
        <v>1.8</v>
      </c>
      <c r="AA81" s="1">
        <v>5</v>
      </c>
      <c r="AB81" s="1">
        <v>3.6</v>
      </c>
      <c r="AC81" s="1"/>
      <c r="AD81" s="1">
        <f t="shared" si="33"/>
        <v>6.6000000000000005</v>
      </c>
      <c r="AE81" s="1">
        <f t="shared" si="3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31</v>
      </c>
      <c r="C82" s="1">
        <v>5</v>
      </c>
      <c r="D82" s="1">
        <v>32</v>
      </c>
      <c r="E82" s="1">
        <v>2</v>
      </c>
      <c r="F82" s="1">
        <v>34</v>
      </c>
      <c r="G82" s="6">
        <v>0.66</v>
      </c>
      <c r="H82" s="1">
        <v>45</v>
      </c>
      <c r="I82" s="1" t="s">
        <v>32</v>
      </c>
      <c r="J82" s="1">
        <v>5</v>
      </c>
      <c r="K82" s="1">
        <f t="shared" si="27"/>
        <v>-3</v>
      </c>
      <c r="L82" s="1"/>
      <c r="M82" s="1"/>
      <c r="N82" s="1">
        <v>10</v>
      </c>
      <c r="O82" s="1">
        <f t="shared" si="31"/>
        <v>0.4</v>
      </c>
      <c r="P82" s="5"/>
      <c r="Q82" s="5">
        <f t="shared" si="28"/>
        <v>0</v>
      </c>
      <c r="R82" s="5">
        <f t="shared" si="29"/>
        <v>0</v>
      </c>
      <c r="S82" s="5"/>
      <c r="T82" s="5">
        <v>20</v>
      </c>
      <c r="U82" s="1"/>
      <c r="V82" s="1">
        <f t="shared" si="30"/>
        <v>110</v>
      </c>
      <c r="W82" s="1">
        <f t="shared" si="32"/>
        <v>110</v>
      </c>
      <c r="X82" s="1">
        <v>2.2000000000000002</v>
      </c>
      <c r="Y82" s="1">
        <v>2.528</v>
      </c>
      <c r="Z82" s="1">
        <v>1.4</v>
      </c>
      <c r="AA82" s="1">
        <v>2.8</v>
      </c>
      <c r="AB82" s="1">
        <v>1.4</v>
      </c>
      <c r="AC82" s="21" t="s">
        <v>41</v>
      </c>
      <c r="AD82" s="1">
        <f t="shared" si="33"/>
        <v>0</v>
      </c>
      <c r="AE82" s="1">
        <f t="shared" si="3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31</v>
      </c>
      <c r="C83" s="1"/>
      <c r="D83" s="1">
        <v>192</v>
      </c>
      <c r="E83" s="1">
        <v>84</v>
      </c>
      <c r="F83" s="1">
        <v>107</v>
      </c>
      <c r="G83" s="6">
        <v>0.33</v>
      </c>
      <c r="H83" s="1">
        <v>45</v>
      </c>
      <c r="I83" s="1" t="s">
        <v>32</v>
      </c>
      <c r="J83" s="1">
        <v>88</v>
      </c>
      <c r="K83" s="1">
        <f t="shared" si="27"/>
        <v>-4</v>
      </c>
      <c r="L83" s="1"/>
      <c r="M83" s="1"/>
      <c r="N83" s="1">
        <v>20</v>
      </c>
      <c r="O83" s="1">
        <f t="shared" si="31"/>
        <v>16.8</v>
      </c>
      <c r="P83" s="5">
        <f t="shared" si="35"/>
        <v>91</v>
      </c>
      <c r="Q83" s="5">
        <v>120</v>
      </c>
      <c r="R83" s="5">
        <f t="shared" si="29"/>
        <v>120</v>
      </c>
      <c r="S83" s="5"/>
      <c r="T83" s="5">
        <v>120</v>
      </c>
      <c r="U83" s="1"/>
      <c r="V83" s="1">
        <f t="shared" si="30"/>
        <v>14.702380952380953</v>
      </c>
      <c r="W83" s="1">
        <f t="shared" si="32"/>
        <v>7.5595238095238093</v>
      </c>
      <c r="X83" s="1">
        <v>1.4</v>
      </c>
      <c r="Y83" s="1">
        <v>17.600000000000001</v>
      </c>
      <c r="Z83" s="1">
        <v>7</v>
      </c>
      <c r="AA83" s="1">
        <v>8.1999999999999993</v>
      </c>
      <c r="AB83" s="1">
        <v>10</v>
      </c>
      <c r="AC83" s="1"/>
      <c r="AD83" s="1">
        <f t="shared" si="33"/>
        <v>39.6</v>
      </c>
      <c r="AE83" s="1">
        <f t="shared" si="3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31</v>
      </c>
      <c r="C84" s="1">
        <v>94</v>
      </c>
      <c r="D84" s="1">
        <v>64</v>
      </c>
      <c r="E84" s="1">
        <v>65</v>
      </c>
      <c r="F84" s="1">
        <v>79</v>
      </c>
      <c r="G84" s="6">
        <v>0.36</v>
      </c>
      <c r="H84" s="1">
        <v>45</v>
      </c>
      <c r="I84" s="1" t="s">
        <v>32</v>
      </c>
      <c r="J84" s="1">
        <v>67</v>
      </c>
      <c r="K84" s="1">
        <f t="shared" si="27"/>
        <v>-2</v>
      </c>
      <c r="L84" s="1"/>
      <c r="M84" s="1"/>
      <c r="N84" s="1">
        <v>60</v>
      </c>
      <c r="O84" s="1">
        <f t="shared" si="31"/>
        <v>13</v>
      </c>
      <c r="P84" s="5">
        <f t="shared" si="35"/>
        <v>30</v>
      </c>
      <c r="Q84" s="5">
        <v>45</v>
      </c>
      <c r="R84" s="5">
        <f t="shared" si="29"/>
        <v>45</v>
      </c>
      <c r="S84" s="5"/>
      <c r="T84" s="5">
        <v>100</v>
      </c>
      <c r="U84" s="1"/>
      <c r="V84" s="1">
        <f t="shared" si="30"/>
        <v>14.153846153846153</v>
      </c>
      <c r="W84" s="1">
        <f t="shared" si="32"/>
        <v>10.692307692307692</v>
      </c>
      <c r="X84" s="1">
        <v>14.2</v>
      </c>
      <c r="Y84" s="1">
        <v>17</v>
      </c>
      <c r="Z84" s="1">
        <v>18.2</v>
      </c>
      <c r="AA84" s="1">
        <v>13</v>
      </c>
      <c r="AB84" s="1">
        <v>14.4</v>
      </c>
      <c r="AC84" s="1"/>
      <c r="AD84" s="1">
        <f t="shared" si="33"/>
        <v>16.2</v>
      </c>
      <c r="AE84" s="1">
        <f t="shared" si="3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31</v>
      </c>
      <c r="C85" s="1">
        <v>71</v>
      </c>
      <c r="D85" s="1"/>
      <c r="E85" s="1">
        <v>25</v>
      </c>
      <c r="F85" s="1">
        <v>44</v>
      </c>
      <c r="G85" s="6">
        <v>0.15</v>
      </c>
      <c r="H85" s="1">
        <v>60</v>
      </c>
      <c r="I85" s="1" t="s">
        <v>32</v>
      </c>
      <c r="J85" s="1">
        <v>26</v>
      </c>
      <c r="K85" s="1">
        <f t="shared" si="27"/>
        <v>-1</v>
      </c>
      <c r="L85" s="1"/>
      <c r="M85" s="1"/>
      <c r="N85" s="1">
        <v>12</v>
      </c>
      <c r="O85" s="1">
        <f t="shared" si="31"/>
        <v>5</v>
      </c>
      <c r="P85" s="5">
        <v>10</v>
      </c>
      <c r="Q85" s="5">
        <f t="shared" si="28"/>
        <v>10</v>
      </c>
      <c r="R85" s="5">
        <f t="shared" si="29"/>
        <v>10</v>
      </c>
      <c r="S85" s="5"/>
      <c r="T85" s="5"/>
      <c r="U85" s="1"/>
      <c r="V85" s="1">
        <f t="shared" si="30"/>
        <v>13.2</v>
      </c>
      <c r="W85" s="1">
        <f t="shared" si="32"/>
        <v>11.2</v>
      </c>
      <c r="X85" s="1">
        <v>6.6</v>
      </c>
      <c r="Y85" s="1">
        <v>3</v>
      </c>
      <c r="Z85" s="1">
        <v>3.8</v>
      </c>
      <c r="AA85" s="1">
        <v>0</v>
      </c>
      <c r="AB85" s="1">
        <v>2.2000000000000002</v>
      </c>
      <c r="AC85" s="1"/>
      <c r="AD85" s="1">
        <f t="shared" si="33"/>
        <v>1.5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31</v>
      </c>
      <c r="C86" s="1">
        <v>21</v>
      </c>
      <c r="D86" s="1"/>
      <c r="E86" s="1">
        <v>6</v>
      </c>
      <c r="F86" s="1">
        <v>13</v>
      </c>
      <c r="G86" s="6">
        <v>0.15</v>
      </c>
      <c r="H86" s="1">
        <v>60</v>
      </c>
      <c r="I86" s="1" t="s">
        <v>32</v>
      </c>
      <c r="J86" s="1">
        <v>8</v>
      </c>
      <c r="K86" s="1">
        <f t="shared" si="27"/>
        <v>-2</v>
      </c>
      <c r="L86" s="1"/>
      <c r="M86" s="1"/>
      <c r="N86" s="1">
        <v>0</v>
      </c>
      <c r="O86" s="1">
        <f t="shared" si="31"/>
        <v>1.2</v>
      </c>
      <c r="P86" s="5"/>
      <c r="Q86" s="5">
        <f t="shared" si="28"/>
        <v>0</v>
      </c>
      <c r="R86" s="5">
        <f t="shared" si="29"/>
        <v>0</v>
      </c>
      <c r="S86" s="5"/>
      <c r="T86" s="5"/>
      <c r="U86" s="1"/>
      <c r="V86" s="1">
        <f t="shared" si="30"/>
        <v>10.833333333333334</v>
      </c>
      <c r="W86" s="1">
        <f t="shared" si="32"/>
        <v>10.833333333333334</v>
      </c>
      <c r="X86" s="1">
        <v>0</v>
      </c>
      <c r="Y86" s="1">
        <v>0.6</v>
      </c>
      <c r="Z86" s="1">
        <v>0</v>
      </c>
      <c r="AA86" s="1">
        <v>0</v>
      </c>
      <c r="AB86" s="1">
        <v>3</v>
      </c>
      <c r="AC86" s="1"/>
      <c r="AD86" s="1">
        <f t="shared" si="33"/>
        <v>0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>
        <v>106</v>
      </c>
      <c r="D87" s="1"/>
      <c r="E87" s="1">
        <v>9</v>
      </c>
      <c r="F87" s="1">
        <v>90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7"/>
        <v>-3</v>
      </c>
      <c r="L87" s="1"/>
      <c r="M87" s="1"/>
      <c r="N87" s="1">
        <v>0</v>
      </c>
      <c r="O87" s="1">
        <f t="shared" si="31"/>
        <v>1.8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50</v>
      </c>
      <c r="W87" s="1">
        <f t="shared" si="32"/>
        <v>50</v>
      </c>
      <c r="X87" s="1">
        <v>2.4</v>
      </c>
      <c r="Y87" s="1">
        <v>0.8</v>
      </c>
      <c r="Z87" s="1">
        <v>0.2</v>
      </c>
      <c r="AA87" s="1">
        <v>0</v>
      </c>
      <c r="AB87" s="1">
        <v>2.4</v>
      </c>
      <c r="AC87" s="22" t="s">
        <v>41</v>
      </c>
      <c r="AD87" s="1">
        <f t="shared" si="33"/>
        <v>0</v>
      </c>
      <c r="AE87" s="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34</v>
      </c>
      <c r="C88" s="1">
        <v>590.15099999999995</v>
      </c>
      <c r="D88" s="1"/>
      <c r="E88" s="1">
        <v>276.27800000000002</v>
      </c>
      <c r="F88" s="1">
        <v>136.06700000000001</v>
      </c>
      <c r="G88" s="6">
        <v>1</v>
      </c>
      <c r="H88" s="1">
        <v>45</v>
      </c>
      <c r="I88" s="1" t="s">
        <v>37</v>
      </c>
      <c r="J88" s="1">
        <v>274</v>
      </c>
      <c r="K88" s="1">
        <f t="shared" si="27"/>
        <v>2.27800000000002</v>
      </c>
      <c r="L88" s="1"/>
      <c r="M88" s="1"/>
      <c r="N88" s="1">
        <v>550</v>
      </c>
      <c r="O88" s="1">
        <f t="shared" si="31"/>
        <v>55.255600000000001</v>
      </c>
      <c r="P88" s="5">
        <f>ROUND(15*O88-N88-F88,0)</f>
        <v>143</v>
      </c>
      <c r="Q88" s="5">
        <v>200</v>
      </c>
      <c r="R88" s="5">
        <f t="shared" si="29"/>
        <v>100</v>
      </c>
      <c r="S88" s="5">
        <v>100</v>
      </c>
      <c r="T88" s="5">
        <v>250</v>
      </c>
      <c r="U88" s="1"/>
      <c r="V88" s="1">
        <f t="shared" si="30"/>
        <v>16.035786418028216</v>
      </c>
      <c r="W88" s="1">
        <f t="shared" si="32"/>
        <v>12.416243783435524</v>
      </c>
      <c r="X88" s="1">
        <v>71.546999999999997</v>
      </c>
      <c r="Y88" s="1">
        <v>38.759</v>
      </c>
      <c r="Z88" s="1">
        <v>71.025000000000006</v>
      </c>
      <c r="AA88" s="1">
        <v>45.478400000000001</v>
      </c>
      <c r="AB88" s="1">
        <v>65.331400000000002</v>
      </c>
      <c r="AC88" s="1"/>
      <c r="AD88" s="1">
        <f t="shared" si="33"/>
        <v>100</v>
      </c>
      <c r="AE88" s="1">
        <f t="shared" si="34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31</v>
      </c>
      <c r="C89" s="1">
        <v>63</v>
      </c>
      <c r="D89" s="1"/>
      <c r="E89" s="1">
        <v>44</v>
      </c>
      <c r="F89" s="1">
        <v>12</v>
      </c>
      <c r="G89" s="6">
        <v>0.1</v>
      </c>
      <c r="H89" s="1" t="e">
        <v>#N/A</v>
      </c>
      <c r="I89" s="1" t="s">
        <v>32</v>
      </c>
      <c r="J89" s="1">
        <v>45</v>
      </c>
      <c r="K89" s="1">
        <f t="shared" si="27"/>
        <v>-1</v>
      </c>
      <c r="L89" s="1"/>
      <c r="M89" s="1"/>
      <c r="N89" s="1">
        <v>50</v>
      </c>
      <c r="O89" s="1">
        <f t="shared" si="31"/>
        <v>8.8000000000000007</v>
      </c>
      <c r="P89" s="5">
        <f t="shared" si="35"/>
        <v>52</v>
      </c>
      <c r="Q89" s="5">
        <v>60</v>
      </c>
      <c r="R89" s="5">
        <f t="shared" si="29"/>
        <v>60</v>
      </c>
      <c r="S89" s="5"/>
      <c r="T89" s="5">
        <v>150</v>
      </c>
      <c r="U89" s="1"/>
      <c r="V89" s="1">
        <f t="shared" si="30"/>
        <v>13.863636363636363</v>
      </c>
      <c r="W89" s="1">
        <f t="shared" si="32"/>
        <v>7.045454545454545</v>
      </c>
      <c r="X89" s="1">
        <v>7.6</v>
      </c>
      <c r="Y89" s="1">
        <v>5.2</v>
      </c>
      <c r="Z89" s="1">
        <v>2.2000000000000002</v>
      </c>
      <c r="AA89" s="1">
        <v>0</v>
      </c>
      <c r="AB89" s="1">
        <v>0</v>
      </c>
      <c r="AC89" s="1"/>
      <c r="AD89" s="1">
        <f t="shared" si="33"/>
        <v>6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34</v>
      </c>
      <c r="C90" s="1">
        <v>1.0249999999999999</v>
      </c>
      <c r="D90" s="1"/>
      <c r="E90" s="1"/>
      <c r="F90" s="1"/>
      <c r="G90" s="6">
        <v>1</v>
      </c>
      <c r="H90" s="1" t="e">
        <v>#N/A</v>
      </c>
      <c r="I90" s="1" t="s">
        <v>32</v>
      </c>
      <c r="J90" s="1"/>
      <c r="K90" s="1">
        <f t="shared" si="27"/>
        <v>0</v>
      </c>
      <c r="L90" s="1"/>
      <c r="M90" s="1"/>
      <c r="N90" s="1">
        <v>30</v>
      </c>
      <c r="O90" s="1">
        <f t="shared" si="31"/>
        <v>0</v>
      </c>
      <c r="P90" s="5"/>
      <c r="Q90" s="5">
        <v>30</v>
      </c>
      <c r="R90" s="5">
        <f t="shared" si="29"/>
        <v>30</v>
      </c>
      <c r="S90" s="5"/>
      <c r="T90" s="5">
        <v>50</v>
      </c>
      <c r="U90" s="1"/>
      <c r="V90" s="1" t="e">
        <f t="shared" si="30"/>
        <v>#DIV/0!</v>
      </c>
      <c r="W90" s="1" t="e">
        <f t="shared" si="32"/>
        <v>#DIV/0!</v>
      </c>
      <c r="X90" s="1">
        <v>2.2646000000000002</v>
      </c>
      <c r="Y90" s="1">
        <v>0</v>
      </c>
      <c r="Z90" s="1">
        <v>0</v>
      </c>
      <c r="AA90" s="1">
        <v>0</v>
      </c>
      <c r="AB90" s="1">
        <v>0</v>
      </c>
      <c r="AC90" s="1" t="s">
        <v>129</v>
      </c>
      <c r="AD90" s="1">
        <f t="shared" si="33"/>
        <v>30</v>
      </c>
      <c r="AE90" s="1">
        <f t="shared" si="3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34</v>
      </c>
      <c r="C91" s="1"/>
      <c r="D91" s="1">
        <v>75.216999999999999</v>
      </c>
      <c r="E91" s="1">
        <v>13.723000000000001</v>
      </c>
      <c r="F91" s="1">
        <v>61.494</v>
      </c>
      <c r="G91" s="6">
        <v>1</v>
      </c>
      <c r="H91" s="1" t="e">
        <v>#N/A</v>
      </c>
      <c r="I91" s="1" t="s">
        <v>32</v>
      </c>
      <c r="J91" s="1">
        <v>18</v>
      </c>
      <c r="K91" s="1">
        <f t="shared" si="27"/>
        <v>-4.2769999999999992</v>
      </c>
      <c r="L91" s="1"/>
      <c r="M91" s="1"/>
      <c r="N91" s="1">
        <v>20</v>
      </c>
      <c r="O91" s="1">
        <f t="shared" si="31"/>
        <v>2.7446000000000002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29.692487065510456</v>
      </c>
      <c r="W91" s="1">
        <f t="shared" si="32"/>
        <v>29.692487065510456</v>
      </c>
      <c r="X91" s="1">
        <v>0.39779999999999999</v>
      </c>
      <c r="Y91" s="1">
        <v>5.7898000000000014</v>
      </c>
      <c r="Z91" s="1">
        <v>0.39019999999999999</v>
      </c>
      <c r="AA91" s="1">
        <v>0.3896</v>
      </c>
      <c r="AB91" s="1">
        <v>0</v>
      </c>
      <c r="AC91" s="1" t="s">
        <v>131</v>
      </c>
      <c r="AD91" s="1">
        <f t="shared" si="33"/>
        <v>0</v>
      </c>
      <c r="AE91" s="1">
        <f t="shared" si="3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34</v>
      </c>
      <c r="C92" s="1">
        <v>44.85</v>
      </c>
      <c r="D92" s="1"/>
      <c r="E92" s="1">
        <v>25.37</v>
      </c>
      <c r="F92" s="1">
        <v>19.48</v>
      </c>
      <c r="G92" s="6">
        <v>1</v>
      </c>
      <c r="H92" s="1" t="e">
        <v>#N/A</v>
      </c>
      <c r="I92" s="1" t="s">
        <v>32</v>
      </c>
      <c r="J92" s="1">
        <v>26</v>
      </c>
      <c r="K92" s="1">
        <f t="shared" si="27"/>
        <v>-0.62999999999999901</v>
      </c>
      <c r="L92" s="1"/>
      <c r="M92" s="1"/>
      <c r="N92" s="1">
        <v>20</v>
      </c>
      <c r="O92" s="1">
        <f t="shared" si="31"/>
        <v>5.0739999999999998</v>
      </c>
      <c r="P92" s="5">
        <f t="shared" si="35"/>
        <v>26</v>
      </c>
      <c r="Q92" s="5">
        <f t="shared" si="28"/>
        <v>26</v>
      </c>
      <c r="R92" s="5">
        <f t="shared" si="29"/>
        <v>26</v>
      </c>
      <c r="S92" s="5"/>
      <c r="T92" s="5"/>
      <c r="U92" s="1"/>
      <c r="V92" s="1">
        <f t="shared" si="30"/>
        <v>12.905005912495074</v>
      </c>
      <c r="W92" s="1">
        <f t="shared" si="32"/>
        <v>7.7808435159637375</v>
      </c>
      <c r="X92" s="1">
        <v>4.2827999999999999</v>
      </c>
      <c r="Y92" s="1">
        <v>3.5251999999999999</v>
      </c>
      <c r="Z92" s="1">
        <v>1.1706000000000001</v>
      </c>
      <c r="AA92" s="1">
        <v>0.3896</v>
      </c>
      <c r="AB92" s="1">
        <v>0</v>
      </c>
      <c r="AC92" s="1" t="s">
        <v>133</v>
      </c>
      <c r="AD92" s="1">
        <f t="shared" si="33"/>
        <v>26</v>
      </c>
      <c r="AE92" s="1">
        <f t="shared" si="3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34</v>
      </c>
      <c r="C93" s="1">
        <v>130.99600000000001</v>
      </c>
      <c r="D93" s="1"/>
      <c r="E93" s="1">
        <v>89.98</v>
      </c>
      <c r="F93" s="1">
        <v>12.691000000000001</v>
      </c>
      <c r="G93" s="6">
        <v>1</v>
      </c>
      <c r="H93" s="1">
        <v>60</v>
      </c>
      <c r="I93" s="1" t="s">
        <v>39</v>
      </c>
      <c r="J93" s="1">
        <v>89.6</v>
      </c>
      <c r="K93" s="1">
        <f t="shared" si="27"/>
        <v>0.38000000000000966</v>
      </c>
      <c r="L93" s="1"/>
      <c r="M93" s="1"/>
      <c r="N93" s="1">
        <v>150</v>
      </c>
      <c r="O93" s="1">
        <f t="shared" si="31"/>
        <v>17.996000000000002</v>
      </c>
      <c r="P93" s="5">
        <f>ROUND(15*O93-N93-F93,0)</f>
        <v>107</v>
      </c>
      <c r="Q93" s="5">
        <f t="shared" si="28"/>
        <v>107</v>
      </c>
      <c r="R93" s="5">
        <f t="shared" si="29"/>
        <v>107</v>
      </c>
      <c r="S93" s="5"/>
      <c r="T93" s="5"/>
      <c r="U93" s="1"/>
      <c r="V93" s="1">
        <f t="shared" si="30"/>
        <v>14.986163591909314</v>
      </c>
      <c r="W93" s="1">
        <f t="shared" si="32"/>
        <v>9.0403978661924871</v>
      </c>
      <c r="X93" s="1">
        <v>16.646000000000001</v>
      </c>
      <c r="Y93" s="1">
        <v>11.920199999999999</v>
      </c>
      <c r="Z93" s="1">
        <v>19.850000000000001</v>
      </c>
      <c r="AA93" s="1">
        <v>3.6230000000000002</v>
      </c>
      <c r="AB93" s="1">
        <v>0.60399999999999998</v>
      </c>
      <c r="AC93" s="1" t="s">
        <v>135</v>
      </c>
      <c r="AD93" s="1">
        <f t="shared" si="33"/>
        <v>107</v>
      </c>
      <c r="AE93" s="1">
        <f t="shared" si="3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136</v>
      </c>
      <c r="B94" s="1" t="s">
        <v>34</v>
      </c>
      <c r="C94" s="1"/>
      <c r="D94" s="1">
        <v>65.516000000000005</v>
      </c>
      <c r="E94" s="1">
        <v>22.940999999999999</v>
      </c>
      <c r="F94" s="1">
        <v>42.575000000000003</v>
      </c>
      <c r="G94" s="6">
        <v>1</v>
      </c>
      <c r="H94" s="1" t="e">
        <v>#N/A</v>
      </c>
      <c r="I94" s="1" t="s">
        <v>32</v>
      </c>
      <c r="J94" s="1">
        <v>32</v>
      </c>
      <c r="K94" s="1">
        <f t="shared" si="27"/>
        <v>-9.0590000000000011</v>
      </c>
      <c r="L94" s="1"/>
      <c r="M94" s="1"/>
      <c r="N94" s="1">
        <v>70</v>
      </c>
      <c r="O94" s="1">
        <f t="shared" si="31"/>
        <v>4.5881999999999996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24.535765659735848</v>
      </c>
      <c r="W94" s="1">
        <f t="shared" si="32"/>
        <v>24.535765659735848</v>
      </c>
      <c r="X94" s="1">
        <v>6.7835999999999999</v>
      </c>
      <c r="Y94" s="1">
        <v>7.7364000000000006</v>
      </c>
      <c r="Z94" s="1">
        <v>1.6274</v>
      </c>
      <c r="AA94" s="1">
        <v>0</v>
      </c>
      <c r="AB94" s="1">
        <v>0</v>
      </c>
      <c r="AC94" s="1"/>
      <c r="AD94" s="1">
        <f t="shared" si="33"/>
        <v>0</v>
      </c>
      <c r="AE94" s="1">
        <f t="shared" si="3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137</v>
      </c>
      <c r="B95" s="14" t="s">
        <v>31</v>
      </c>
      <c r="C95" s="14">
        <v>262</v>
      </c>
      <c r="D95" s="14">
        <v>114</v>
      </c>
      <c r="E95" s="19">
        <v>249</v>
      </c>
      <c r="F95" s="14"/>
      <c r="G95" s="15">
        <v>0</v>
      </c>
      <c r="H95" s="14" t="e">
        <v>#N/A</v>
      </c>
      <c r="I95" s="14" t="s">
        <v>35</v>
      </c>
      <c r="J95" s="14">
        <v>256</v>
      </c>
      <c r="K95" s="14">
        <f t="shared" si="27"/>
        <v>-7</v>
      </c>
      <c r="L95" s="14"/>
      <c r="M95" s="14"/>
      <c r="N95" s="14"/>
      <c r="O95" s="14">
        <f t="shared" si="31"/>
        <v>49.8</v>
      </c>
      <c r="P95" s="16"/>
      <c r="Q95" s="16"/>
      <c r="R95" s="16"/>
      <c r="S95" s="16"/>
      <c r="T95" s="16"/>
      <c r="U95" s="14"/>
      <c r="V95" s="14">
        <f t="shared" ref="V95:V98" si="36">(F95+N95+P95)/O95</f>
        <v>0</v>
      </c>
      <c r="W95" s="14">
        <f t="shared" si="32"/>
        <v>0</v>
      </c>
      <c r="X95" s="14">
        <v>33.799999999999997</v>
      </c>
      <c r="Y95" s="14">
        <v>33.799999999999997</v>
      </c>
      <c r="Z95" s="14">
        <v>26.6</v>
      </c>
      <c r="AA95" s="14">
        <v>8</v>
      </c>
      <c r="AB95" s="14">
        <v>7.8</v>
      </c>
      <c r="AC95" s="14" t="s">
        <v>138</v>
      </c>
      <c r="AD95" s="14">
        <f t="shared" si="33"/>
        <v>0</v>
      </c>
      <c r="AE95" s="14">
        <f t="shared" si="3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31</v>
      </c>
      <c r="C96" s="1">
        <v>13</v>
      </c>
      <c r="D96" s="1">
        <v>130</v>
      </c>
      <c r="E96" s="1">
        <v>106</v>
      </c>
      <c r="F96" s="1">
        <v>24</v>
      </c>
      <c r="G96" s="6">
        <v>0.18</v>
      </c>
      <c r="H96" s="1">
        <v>45</v>
      </c>
      <c r="I96" s="1" t="s">
        <v>32</v>
      </c>
      <c r="J96" s="1">
        <v>106</v>
      </c>
      <c r="K96" s="1">
        <f t="shared" ref="K96:K98" si="37">E96-J96</f>
        <v>0</v>
      </c>
      <c r="L96" s="1"/>
      <c r="M96" s="1"/>
      <c r="N96" s="1">
        <v>150</v>
      </c>
      <c r="O96" s="1">
        <f t="shared" si="31"/>
        <v>21.2</v>
      </c>
      <c r="P96" s="5">
        <f>ROUND(13*O96-N96-F96,0)</f>
        <v>102</v>
      </c>
      <c r="Q96" s="5">
        <v>150</v>
      </c>
      <c r="R96" s="5">
        <f>Q96-S96</f>
        <v>150</v>
      </c>
      <c r="S96" s="5"/>
      <c r="T96" s="5">
        <v>150</v>
      </c>
      <c r="U96" s="1"/>
      <c r="V96" s="1">
        <f>(F96+N96+Q96)/O96</f>
        <v>15.283018867924529</v>
      </c>
      <c r="W96" s="1">
        <f t="shared" si="32"/>
        <v>8.2075471698113205</v>
      </c>
      <c r="X96" s="1">
        <v>19.2</v>
      </c>
      <c r="Y96" s="1">
        <v>15.8</v>
      </c>
      <c r="Z96" s="1">
        <v>9.4</v>
      </c>
      <c r="AA96" s="1">
        <v>9.4</v>
      </c>
      <c r="AB96" s="1">
        <v>0</v>
      </c>
      <c r="AC96" s="1"/>
      <c r="AD96" s="1">
        <f t="shared" si="33"/>
        <v>27</v>
      </c>
      <c r="AE96" s="1">
        <f t="shared" si="3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9" t="s">
        <v>140</v>
      </c>
      <c r="B97" s="1" t="s">
        <v>31</v>
      </c>
      <c r="C97" s="1">
        <v>230</v>
      </c>
      <c r="D97" s="1"/>
      <c r="E97" s="19">
        <v>82</v>
      </c>
      <c r="F97" s="19">
        <v>113</v>
      </c>
      <c r="G97" s="6">
        <v>0</v>
      </c>
      <c r="H97" s="1">
        <v>45</v>
      </c>
      <c r="I97" s="1" t="s">
        <v>141</v>
      </c>
      <c r="J97" s="1">
        <v>82</v>
      </c>
      <c r="K97" s="1">
        <f t="shared" si="37"/>
        <v>0</v>
      </c>
      <c r="L97" s="1"/>
      <c r="M97" s="1"/>
      <c r="N97" s="1"/>
      <c r="O97" s="1">
        <f t="shared" si="31"/>
        <v>16.399999999999999</v>
      </c>
      <c r="P97" s="5"/>
      <c r="Q97" s="5"/>
      <c r="R97" s="5"/>
      <c r="S97" s="5"/>
      <c r="T97" s="5"/>
      <c r="U97" s="1"/>
      <c r="V97" s="1">
        <f t="shared" si="36"/>
        <v>6.8902439024390247</v>
      </c>
      <c r="W97" s="1">
        <f t="shared" si="32"/>
        <v>6.8902439024390247</v>
      </c>
      <c r="X97" s="1">
        <v>14.2102</v>
      </c>
      <c r="Y97" s="1">
        <v>5.8</v>
      </c>
      <c r="Z97" s="1">
        <v>3.2</v>
      </c>
      <c r="AA97" s="1">
        <v>22</v>
      </c>
      <c r="AB97" s="1">
        <v>47.203600000000002</v>
      </c>
      <c r="AC97" s="1"/>
      <c r="AD97" s="1">
        <f t="shared" si="33"/>
        <v>0</v>
      </c>
      <c r="AE97" s="1">
        <f t="shared" si="3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9" t="s">
        <v>142</v>
      </c>
      <c r="B98" s="1" t="s">
        <v>34</v>
      </c>
      <c r="C98" s="1">
        <v>80.888000000000005</v>
      </c>
      <c r="D98" s="1">
        <v>159.971</v>
      </c>
      <c r="E98" s="19">
        <v>86.128</v>
      </c>
      <c r="F98" s="19">
        <v>32.979999999999997</v>
      </c>
      <c r="G98" s="6">
        <v>0</v>
      </c>
      <c r="H98" s="1">
        <v>45</v>
      </c>
      <c r="I98" s="1" t="s">
        <v>141</v>
      </c>
      <c r="J98" s="1">
        <v>83</v>
      </c>
      <c r="K98" s="1">
        <f t="shared" si="37"/>
        <v>3.1280000000000001</v>
      </c>
      <c r="L98" s="1"/>
      <c r="M98" s="1"/>
      <c r="N98" s="1"/>
      <c r="O98" s="1">
        <f t="shared" si="31"/>
        <v>17.2256</v>
      </c>
      <c r="P98" s="5"/>
      <c r="Q98" s="5"/>
      <c r="R98" s="5"/>
      <c r="S98" s="5"/>
      <c r="T98" s="5"/>
      <c r="U98" s="1"/>
      <c r="V98" s="1">
        <f t="shared" si="36"/>
        <v>1.9145922348133009</v>
      </c>
      <c r="W98" s="1">
        <f t="shared" si="32"/>
        <v>1.9145922348133009</v>
      </c>
      <c r="X98" s="1">
        <v>94.820399999999992</v>
      </c>
      <c r="Y98" s="1">
        <v>7.5372000000000003</v>
      </c>
      <c r="Z98" s="1">
        <v>36.82</v>
      </c>
      <c r="AA98" s="1">
        <v>23.783200000000001</v>
      </c>
      <c r="AB98" s="1">
        <v>76.777599999999993</v>
      </c>
      <c r="AC98" s="1"/>
      <c r="AD98" s="1">
        <f t="shared" si="33"/>
        <v>0</v>
      </c>
      <c r="AE98" s="1">
        <f t="shared" si="3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98" xr:uid="{C64F0AD0-AE04-4B32-90E4-6CCC8E9B87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2024-08-06T11:01:25Z</dcterms:created>
  <dcterms:modified xsi:type="dcterms:W3CDTF">2024-08-13T06:20:12Z</dcterms:modified>
</cp:coreProperties>
</file>