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7"/>
  <sheetViews>
    <sheetView tabSelected="1" zoomScale="87" zoomScaleNormal="87" workbookViewId="0">
      <pane ySplit="9" topLeftCell="A136" activePane="bottomLeft" state="frozen"/>
      <selection pane="bottomLeft" activeCell="J152" sqref="J15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360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3000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RIGHT(D26:D157,4)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3400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RIGHT(D38:D169,4)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RIGHT(D39:D169,4)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RIGHT(D41:D171,4)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30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RIGHT(D43:D175,4)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90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RIGHT(D44:D180,4)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60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RIGHT(D45:D181,4)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480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RIGHT(D49:D182,4)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90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RIGHT(D50:D183,4)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240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RIGHT(D51:D183,4)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650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RIGHT(D52:D184,4)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>
        <v>40</v>
      </c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RIGHT(D53:D184,4)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1.5*4</t>
        </is>
      </c>
      <c r="C54" s="30" t="inlineStr">
        <is>
          <t>КГ</t>
        </is>
      </c>
      <c r="D54" s="28" t="n">
        <v>1001022466951</v>
      </c>
      <c r="E54" s="24" t="n">
        <v>20</v>
      </c>
      <c r="F54" s="23" t="n"/>
      <c r="G54" s="23">
        <f>E54*1</f>
        <v/>
      </c>
      <c r="H54" s="14" t="n"/>
      <c r="I54" s="14" t="n"/>
      <c r="J54" s="39" t="n"/>
      <c r="K54" s="82" t="n"/>
    </row>
    <row r="55" ht="16.5" customHeight="1" s="92">
      <c r="A55" s="94">
        <f>RIGHT(D55:D186,4)</f>
        <v/>
      </c>
      <c r="B55" s="45" t="inlineStr">
        <is>
          <t>СЛИВОЧНЫЕ сос ц/о мгс 1*4</t>
        </is>
      </c>
      <c r="C55" s="30" t="inlineStr">
        <is>
          <t>КГ</t>
        </is>
      </c>
      <c r="D55" s="28" t="n">
        <v>1001020846764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МОЛОЧНЫЕ ГОСТ сос ц/о мгс 1*4</t>
        </is>
      </c>
      <c r="C56" s="30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РУБЛЕНЫЕ сос ц/о мгс 1*4</t>
        </is>
      </c>
      <c r="C57" s="30" t="inlineStr">
        <is>
          <t>КГ</t>
        </is>
      </c>
      <c r="D57" s="28" t="n">
        <v>1001023696767</v>
      </c>
      <c r="E57" s="24" t="n">
        <v>10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РУБЛЕНЫЕ сос ц/о мгс 0.36кг 6шт.</t>
        </is>
      </c>
      <c r="C58" s="33" t="inlineStr">
        <is>
          <t>ШТ</t>
        </is>
      </c>
      <c r="D58" s="28" t="n">
        <v>1001023696765</v>
      </c>
      <c r="E58" s="24" t="n">
        <v>160</v>
      </c>
      <c r="F58" s="23" t="n"/>
      <c r="G58" s="23">
        <f>E58*0.36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ДЛЯ ДЕТЕЙ сос п/о мгс 0.33кг 8шт.</t>
        </is>
      </c>
      <c r="C59" s="33" t="inlineStr">
        <is>
          <t>ШТ</t>
        </is>
      </c>
      <c r="D59" s="28" t="n">
        <v>1001025766909</v>
      </c>
      <c r="E59" s="24" t="n">
        <v>90</v>
      </c>
      <c r="F59" s="23" t="n">
        <v>0.33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RIGHT(D60:D189,4)</f>
        <v/>
      </c>
      <c r="B60" s="45" t="inlineStr">
        <is>
          <t>СОЧНЫЕ ПМ сос п/о мгс 0,41кг 10шт</t>
        </is>
      </c>
      <c r="C60" s="33" t="inlineStr">
        <is>
          <t>ШТ</t>
        </is>
      </c>
      <c r="D60" s="28" t="n">
        <v>1001022376722</v>
      </c>
      <c r="E60" s="24" t="n">
        <v>3100</v>
      </c>
      <c r="F60" s="23" t="n">
        <v>0.41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 s="92">
      <c r="A61" s="94">
        <f>RIGHT(D61:D190,4)</f>
        <v/>
      </c>
      <c r="B61" s="45" t="inlineStr">
        <is>
          <t>ФИЛЕЙНЫЕ Папа Может сос ц/о мгс 0.4кг</t>
        </is>
      </c>
      <c r="C61" s="33" t="inlineStr">
        <is>
          <t>ШТ</t>
        </is>
      </c>
      <c r="D61" s="28" t="n">
        <v>1001022556837</v>
      </c>
      <c r="E61" s="24" t="n">
        <v>240</v>
      </c>
      <c r="F61" s="23" t="n">
        <v>0.4</v>
      </c>
      <c r="G61" s="23">
        <f>E61*0.4</f>
        <v/>
      </c>
      <c r="H61" s="14" t="n"/>
      <c r="I61" s="14" t="n"/>
      <c r="J61" s="39" t="n"/>
    </row>
    <row r="62" ht="16.5" customHeight="1" s="92">
      <c r="A62" s="94">
        <f>RIGHT(D62:D190,4)</f>
        <v/>
      </c>
      <c r="B62" s="45" t="inlineStr">
        <is>
          <t>СОЧНЫЕ сос п/о мгс 2*2</t>
        </is>
      </c>
      <c r="C62" s="30" t="inlineStr">
        <is>
          <t>КГ</t>
        </is>
      </c>
      <c r="D62" s="28" t="n">
        <v>1001022373812</v>
      </c>
      <c r="E62" s="24" t="n">
        <v>800</v>
      </c>
      <c r="F62" s="23" t="n">
        <v>2.125</v>
      </c>
      <c r="G62" s="23">
        <f>E62*1</f>
        <v/>
      </c>
      <c r="H62" s="14" t="n">
        <v>4.25</v>
      </c>
      <c r="I62" s="14" t="n">
        <v>45</v>
      </c>
      <c r="J62" s="39" t="n"/>
    </row>
    <row r="63" ht="16.5" customFormat="1" customHeight="1" s="15">
      <c r="A63" s="94">
        <f>RIGHT(D63:D191,4)</f>
        <v/>
      </c>
      <c r="B63" s="27" t="inlineStr">
        <is>
          <t>СОЧНЫЕ сос п/о мгс 1*6</t>
        </is>
      </c>
      <c r="C63" s="30" t="inlineStr">
        <is>
          <t>КГ</t>
        </is>
      </c>
      <c r="D63" s="28" t="n">
        <v>1001022376113</v>
      </c>
      <c r="E63" s="24" t="n">
        <v>400</v>
      </c>
      <c r="F63" s="23" t="n">
        <v>1.033333333333333</v>
      </c>
      <c r="G63" s="23">
        <f>E63*1</f>
        <v/>
      </c>
      <c r="H63" s="14" t="n">
        <v>6.200000000000001</v>
      </c>
      <c r="I63" s="14" t="n">
        <v>45</v>
      </c>
      <c r="J63" s="39" t="n"/>
      <c r="K63" s="82" t="n"/>
    </row>
    <row r="64" ht="16.5" customFormat="1" customHeight="1" s="15">
      <c r="A64" s="94">
        <f>RIGHT(D64:D192,4)</f>
        <v/>
      </c>
      <c r="B64" s="27" t="inlineStr">
        <is>
          <t>СОЧНЫЙ ГРИЛЬ ПМ сос п/о мгс 1.5*4_Маяк</t>
        </is>
      </c>
      <c r="C64" s="30" t="inlineStr">
        <is>
          <t>КГ</t>
        </is>
      </c>
      <c r="D64" s="28" t="n">
        <v>1001022246661</v>
      </c>
      <c r="E64" s="24" t="n"/>
      <c r="F64" s="23" t="n"/>
      <c r="G64" s="23">
        <f>E64*1</f>
        <v/>
      </c>
      <c r="H64" s="14" t="n"/>
      <c r="I64" s="14" t="n"/>
      <c r="J64" s="39" t="n"/>
      <c r="K64" s="82" t="n"/>
    </row>
    <row r="65" ht="16.5" customFormat="1" customHeight="1" s="15" thickBot="1">
      <c r="A65" s="94">
        <f>RIGHT(D65:D193,4)</f>
        <v/>
      </c>
      <c r="B65" s="27" t="inlineStr">
        <is>
          <t>СОЧНЫЙ ГРИЛЬ ПМ сос п/о мгс 0,41кг 8шт.</t>
        </is>
      </c>
      <c r="C65" s="35" t="inlineStr">
        <is>
          <t>ШТ</t>
        </is>
      </c>
      <c r="D65" s="28" t="n">
        <v>1001022246713</v>
      </c>
      <c r="E65" s="24" t="n">
        <v>480</v>
      </c>
      <c r="F65" s="23" t="n"/>
      <c r="G65" s="23">
        <f>E65*0.41</f>
        <v/>
      </c>
      <c r="H65" s="14" t="n"/>
      <c r="I65" s="14" t="n"/>
      <c r="J65" s="39" t="n"/>
      <c r="K65" s="82" t="n"/>
    </row>
    <row r="66" ht="16.5" customHeight="1" s="92" thickBot="1" thickTop="1">
      <c r="A66" s="94">
        <f>RIGHT(D66:D189,4)</f>
        <v/>
      </c>
      <c r="B66" s="74" t="inlineStr">
        <is>
          <t>Сардельки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RIGHT(D67:D190,4)</f>
        <v/>
      </c>
      <c r="B67" s="46" t="inlineStr">
        <is>
          <t>СЫТНЫЕ Папа может сар б/о мгс 1*3_Маяк</t>
        </is>
      </c>
      <c r="C67" s="30" t="inlineStr">
        <is>
          <t>КГ</t>
        </is>
      </c>
      <c r="D67" s="28" t="n">
        <v>1001034065698</v>
      </c>
      <c r="E67" s="24" t="n">
        <v>50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39" t="n"/>
    </row>
    <row r="68" ht="16.5" customHeight="1" s="92">
      <c r="A68" s="94">
        <f>RIGHT(D68:D193,4)</f>
        <v/>
      </c>
      <c r="B68" s="46" t="inlineStr">
        <is>
          <t>ШПИКАЧКИ СОЧНЫЕ ПМ сар б/о мгс 0.4кг_45с</t>
        </is>
      </c>
      <c r="C68" s="33" t="inlineStr">
        <is>
          <t>ШТ</t>
        </is>
      </c>
      <c r="D68" s="28" t="n">
        <v>1001031076528</v>
      </c>
      <c r="E68" s="24" t="n"/>
      <c r="F68" s="23" t="n"/>
      <c r="G68" s="23">
        <f>E68*0.4</f>
        <v/>
      </c>
      <c r="H68" s="14" t="n"/>
      <c r="I68" s="14" t="n"/>
      <c r="J68" s="39" t="n"/>
    </row>
    <row r="69" ht="16.5" customHeight="1" s="92" thickBot="1">
      <c r="A69" s="94">
        <f>RIGHT(D69:D195,4)</f>
        <v/>
      </c>
      <c r="B69" s="46" t="inlineStr">
        <is>
          <t>ШПИКАЧКИ СОЧНЫЕ ПМ САР Б/О МГС 1*3 45с</t>
        </is>
      </c>
      <c r="C69" s="30" t="inlineStr">
        <is>
          <t>КГ</t>
        </is>
      </c>
      <c r="D69" s="28" t="n">
        <v>1001031076527</v>
      </c>
      <c r="E69" s="24" t="n">
        <v>90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39" t="n"/>
    </row>
    <row r="70" ht="16.5" customHeight="1" s="92" thickBot="1" thickTop="1">
      <c r="A70" s="94">
        <f>RIGHT(D70:D196,4)</f>
        <v/>
      </c>
      <c r="B70" s="74" t="inlineStr">
        <is>
          <t>Полукопченые колбасы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RIGHT(D71:D197,4)</f>
        <v/>
      </c>
      <c r="B71" s="27" t="inlineStr">
        <is>
          <t>БОЯNСКАЯ Папа может п/к в/у 0.28кг 8шт.</t>
        </is>
      </c>
      <c r="C71" s="33" t="inlineStr">
        <is>
          <t>ШТ</t>
        </is>
      </c>
      <c r="D71" s="28" t="n">
        <v>1001302276666</v>
      </c>
      <c r="E71" s="24" t="n">
        <v>280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39" t="n"/>
    </row>
    <row r="72" ht="16.5" customHeight="1" s="92">
      <c r="A72" s="94">
        <f>RIGHT(D72:D198,4)</f>
        <v/>
      </c>
      <c r="B72" s="27" t="inlineStr">
        <is>
          <t>ВЕНСКАЯ САЛЯМИ п/к в/у 0.33кг 8шт.</t>
        </is>
      </c>
      <c r="C72" s="33" t="inlineStr">
        <is>
          <t>ШТ</t>
        </is>
      </c>
      <c r="D72" s="28" t="n">
        <v>1001300516785</v>
      </c>
      <c r="E72" s="24" t="n">
        <v>110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RIGHT(D73:D199,4)</f>
        <v/>
      </c>
      <c r="B73" s="27" t="inlineStr">
        <is>
          <t>БАЛЫКОВАЯ Коровино п/к в/у 0.84кг 6шт.</t>
        </is>
      </c>
      <c r="C73" s="33" t="inlineStr">
        <is>
          <t>ШТ</t>
        </is>
      </c>
      <c r="D73" s="28" t="n">
        <v>1001303636415</v>
      </c>
      <c r="E73" s="24" t="n">
        <v>30</v>
      </c>
      <c r="F73" s="23" t="n">
        <v>0.84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ВЕНСКАЯ САЛЯМИ п/к в/у</t>
        </is>
      </c>
      <c r="C74" s="33" t="inlineStr">
        <is>
          <t>КГ</t>
        </is>
      </c>
      <c r="D74" s="28" t="n">
        <v>1001300516786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КРАКОВСКАЯ п/к н/о мгс_30с</t>
        </is>
      </c>
      <c r="C75" s="33" t="inlineStr">
        <is>
          <t>КГ</t>
        </is>
      </c>
      <c r="D75" s="28" t="n">
        <v>1001040434903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RIGHT(D76:D200,4)</f>
        <v/>
      </c>
      <c r="B76" s="27" t="inlineStr">
        <is>
          <t>БАЛЫКОВАЯ в/к в/у</t>
        </is>
      </c>
      <c r="C76" s="33" t="inlineStr">
        <is>
          <t>КГ</t>
        </is>
      </c>
      <c r="D76" s="28" t="n">
        <v>1001303636794</v>
      </c>
      <c r="E76" s="24" t="n">
        <v>10</v>
      </c>
      <c r="F76" s="23" t="n"/>
      <c r="G76" s="23">
        <f>E76</f>
        <v/>
      </c>
      <c r="H76" s="14" t="n"/>
      <c r="I76" s="14" t="n">
        <v>45</v>
      </c>
      <c r="J76" s="39" t="n"/>
    </row>
    <row r="77" ht="16.5" customHeight="1" s="92" thickBot="1">
      <c r="A77" s="94">
        <f>RIGHT(D77:D198,4)</f>
        <v/>
      </c>
      <c r="B77" s="27" t="inlineStr">
        <is>
          <t>САЛЯМИ Папа может п/к в/у 0.28кг 8шт.</t>
        </is>
      </c>
      <c r="C77" s="33" t="inlineStr">
        <is>
          <t>ШТ</t>
        </is>
      </c>
      <c r="D77" s="28" t="n">
        <v>1001303106773</v>
      </c>
      <c r="E77" s="24" t="n">
        <v>120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39" t="n"/>
    </row>
    <row r="78" ht="16.5" customHeight="1" s="92" thickBot="1" thickTop="1">
      <c r="A78" s="94">
        <f>RIGHT(D78:D201,4)</f>
        <v/>
      </c>
      <c r="B78" s="74" t="inlineStr">
        <is>
          <t>Варенокопченые колбасы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s="92" thickTop="1">
      <c r="A79" s="94">
        <f>RIGHT(D79:D202,4)</f>
        <v/>
      </c>
      <c r="B79" s="27" t="inlineStr">
        <is>
          <t>СЕРВЕЛАТ ЗЕРНИСТЫЙ ПМ в/к в/у срез 1/350</t>
        </is>
      </c>
      <c r="C79" s="33" t="inlineStr">
        <is>
          <t>ШТ</t>
        </is>
      </c>
      <c r="D79" s="28" t="n">
        <v>1001300386683</v>
      </c>
      <c r="E79" s="24" t="n">
        <v>640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>
      <c r="A80" s="94">
        <f>RIGHT(D80:D204,4)</f>
        <v/>
      </c>
      <c r="B80" s="27" t="inlineStr">
        <is>
          <t>БАЛЫКОВАЯ в/к в/у 0.33кг 8шт.</t>
        </is>
      </c>
      <c r="C80" s="33" t="inlineStr">
        <is>
          <t>ШТ</t>
        </is>
      </c>
      <c r="D80" s="28" t="n">
        <v>1001303636793</v>
      </c>
      <c r="E80" s="24" t="n">
        <v>120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RIGHT(D81:D205,4)</f>
        <v/>
      </c>
      <c r="B81" s="27" t="inlineStr">
        <is>
          <t>ОСТАНКИНСКАЯ в/к в/у 0.33кг 8шт.</t>
        </is>
      </c>
      <c r="C81" s="33" t="inlineStr">
        <is>
          <t>ШТ</t>
        </is>
      </c>
      <c r="D81" s="28" t="n">
        <v>1001302596795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RIGHT(D82:D205,4)</f>
        <v/>
      </c>
      <c r="B82" s="27" t="inlineStr">
        <is>
          <t>СЕРВЕЛАТ ЕВРОПЕЙСКИЙ в/к в/у 0,33кг 8шт.</t>
        </is>
      </c>
      <c r="C82" s="33" t="inlineStr">
        <is>
          <t>ШТ</t>
        </is>
      </c>
      <c r="D82" s="28" t="n">
        <v>1001300366807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КАРЕЛЬСКИЙ ПМ в/к в/у 0.28кг</t>
        </is>
      </c>
      <c r="C83" s="33" t="inlineStr">
        <is>
          <t>ШТ</t>
        </is>
      </c>
      <c r="D83" s="28" t="n">
        <v>1001304506684</v>
      </c>
      <c r="E83" s="24" t="n">
        <v>480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 0.33кг 8шт.</t>
        </is>
      </c>
      <c r="C84" s="33" t="inlineStr">
        <is>
          <t>ШТ</t>
        </is>
      </c>
      <c r="D84" s="28" t="n">
        <v>1001300456787</v>
      </c>
      <c r="E84" s="24" t="n">
        <v>80</v>
      </c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</t>
        </is>
      </c>
      <c r="C85" s="33" t="inlineStr">
        <is>
          <t>КГ</t>
        </is>
      </c>
      <c r="D85" s="28" t="n">
        <v>1001300456788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ЕВРОПЕЙСКИЙ в/к в/у</t>
        </is>
      </c>
      <c r="C86" s="33" t="inlineStr">
        <is>
          <t>КГ</t>
        </is>
      </c>
      <c r="D86" s="28" t="n">
        <v>1001300366790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 срез 0.35кг</t>
        </is>
      </c>
      <c r="C87" s="33" t="inlineStr">
        <is>
          <t>ШТ</t>
        </is>
      </c>
      <c r="D87" s="28" t="n">
        <v>1001303986689</v>
      </c>
      <c r="E87" s="24" t="n">
        <v>720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ПРЕМИУМ в/к в/у 0.33кг 8шт.</t>
        </is>
      </c>
      <c r="C88" s="33" t="inlineStr">
        <is>
          <t>ШТ</t>
        </is>
      </c>
      <c r="D88" s="28" t="n">
        <v>1001304096791</v>
      </c>
      <c r="E88" s="24" t="n">
        <v>80</v>
      </c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СЕРВЕЛАТ ОХОТНИЧИЙ в/к в/у</t>
        </is>
      </c>
      <c r="C89" s="30" t="inlineStr">
        <is>
          <t>КГ</t>
        </is>
      </c>
      <c r="D89" s="28" t="n">
        <v>1001053985341</v>
      </c>
      <c r="E89" s="24" t="n">
        <v>50</v>
      </c>
      <c r="F89" s="23" t="n">
        <v>0.7125</v>
      </c>
      <c r="G89" s="23">
        <f>E89*1</f>
        <v/>
      </c>
      <c r="H89" s="14" t="n">
        <v>5.7</v>
      </c>
      <c r="I89" s="14" t="n">
        <v>45</v>
      </c>
      <c r="J89" s="39" t="n"/>
    </row>
    <row r="90" ht="16.5" customHeight="1" s="92">
      <c r="A90" s="94">
        <f>RIGHT(D90:D211,4)</f>
        <v/>
      </c>
      <c r="B90" s="64" t="inlineStr">
        <is>
          <t>СЕРВЕЛАТ ШВЕЙЦАРСК. в/к с/н в/у 1/100*10</t>
        </is>
      </c>
      <c r="C90" s="33" t="inlineStr">
        <is>
          <t>ШТ</t>
        </is>
      </c>
      <c r="D90" s="28" t="n">
        <v>1001214196459</v>
      </c>
      <c r="E90" s="24" t="n">
        <v>40</v>
      </c>
      <c r="F90" s="23" t="n">
        <v>0.1</v>
      </c>
      <c r="G90" s="23">
        <f>E90*F90</f>
        <v/>
      </c>
      <c r="H90" s="14" t="n"/>
      <c r="I90" s="14" t="n"/>
      <c r="J90" s="39" t="n"/>
    </row>
    <row r="91" ht="16.5" customHeight="1" s="92">
      <c r="A91" s="94">
        <f>RIGHT(D91:D212,4)</f>
        <v/>
      </c>
      <c r="B91" s="64" t="inlineStr">
        <is>
          <t>МРАМОРНАЯ И БАЛЫКОВАЯ в/к с/н мгс 1/90</t>
        </is>
      </c>
      <c r="C91" s="33" t="inlineStr">
        <is>
          <t>ШТ</t>
        </is>
      </c>
      <c r="D91" s="28" t="n">
        <v>1001215576586</v>
      </c>
      <c r="E91" s="24" t="n">
        <v>80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RIGHT(D92:D210,4)</f>
        <v/>
      </c>
      <c r="B92" s="64" t="inlineStr">
        <is>
          <t>МЯСНОЕ АССОРТИ к/з с/н мгс 1/90 10шт.</t>
        </is>
      </c>
      <c r="C92" s="33" t="inlineStr">
        <is>
          <t>ШТ</t>
        </is>
      </c>
      <c r="D92" s="28" t="n">
        <v>1001225416228</v>
      </c>
      <c r="E92" s="24" t="n">
        <v>120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RIGHT(D93:D210,4)</f>
        <v/>
      </c>
      <c r="B93" s="27" t="inlineStr">
        <is>
          <t>СЕРВЕЛАТ ФИНСКИЙ в/к в/у_45с</t>
        </is>
      </c>
      <c r="C93" s="30" t="inlineStr">
        <is>
          <t>КГ</t>
        </is>
      </c>
      <c r="D93" s="28" t="n">
        <v>1001051875544</v>
      </c>
      <c r="E93" s="24" t="n">
        <v>200</v>
      </c>
      <c r="F93" s="23" t="n">
        <v>0.85</v>
      </c>
      <c r="G93" s="23">
        <f>E93*1</f>
        <v/>
      </c>
      <c r="H93" s="14" t="n">
        <v>5.1</v>
      </c>
      <c r="I93" s="14" t="n">
        <v>45</v>
      </c>
      <c r="J93" s="39" t="n"/>
    </row>
    <row r="94" ht="15.75" customHeight="1" s="92" thickBot="1">
      <c r="A94" s="94">
        <f>RIGHT(D94:D212,4)</f>
        <v/>
      </c>
      <c r="B94" s="27" t="inlineStr">
        <is>
          <t>СЕРВЕЛАТ ФИНСКИЙ в/к в/у срез 0.35кг_45c</t>
        </is>
      </c>
      <c r="C94" s="36" t="inlineStr">
        <is>
          <t>ШТ</t>
        </is>
      </c>
      <c r="D94" s="28" t="n">
        <v>1001301876697</v>
      </c>
      <c r="E94" s="24" t="n">
        <v>1000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 thickBot="1" thickTop="1">
      <c r="A95" s="94">
        <f>RIGHT(D95:D213,4)</f>
        <v/>
      </c>
      <c r="B95" s="74" t="inlineStr">
        <is>
          <t>Сырокопченые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s="92" thickTop="1">
      <c r="A96" s="94">
        <f>RIGHT(D96:D214,4)</f>
        <v/>
      </c>
      <c r="B96" s="27" t="inlineStr">
        <is>
          <t>АРОМАТНАЯ Папа может с/к в/у 1/250 8шт.</t>
        </is>
      </c>
      <c r="C96" s="33" t="inlineStr">
        <is>
          <t>ШТ</t>
        </is>
      </c>
      <c r="D96" s="28" t="n">
        <v>1001061975706</v>
      </c>
      <c r="E96" s="24" t="n">
        <v>200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39" t="n"/>
    </row>
    <row r="97" ht="16.5" customHeight="1" s="92">
      <c r="A97" s="94">
        <f>RIGHT(D97:D215,4)</f>
        <v/>
      </c>
      <c r="B97" s="27" t="inlineStr">
        <is>
          <t>АРОМАТНАЯ с/к с/н в/у 1/100*8_60с</t>
        </is>
      </c>
      <c r="C97" s="33" t="inlineStr">
        <is>
          <t>ШТ</t>
        </is>
      </c>
      <c r="D97" s="28" t="n">
        <v>1001201976454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39" t="n"/>
    </row>
    <row r="98" ht="16.5" customHeight="1" s="92">
      <c r="A98" s="94">
        <f>RIGHT(D98:D216,4)</f>
        <v/>
      </c>
      <c r="B98" s="27" t="inlineStr">
        <is>
          <t xml:space="preserve"> ИТАЛЬЯНСКОЕ АССОРТИ с/в с/н мгс 1/90</t>
        </is>
      </c>
      <c r="C98" s="33" t="inlineStr">
        <is>
          <t>ШТ</t>
        </is>
      </c>
      <c r="D98" s="28" t="n">
        <v>1001205386222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RIGHT(D99:D217,4)</f>
        <v/>
      </c>
      <c r="B99" s="27" t="inlineStr">
        <is>
          <t>ОХОТНИЧЬЯ Папа может с/к в/у 1/220 8шт.</t>
        </is>
      </c>
      <c r="C99" s="33" t="inlineStr">
        <is>
          <t>ШТ</t>
        </is>
      </c>
      <c r="D99" s="28" t="n">
        <v>1001060755931</v>
      </c>
      <c r="E99" s="24" t="n">
        <v>200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Папа может с/к в/у</t>
        </is>
      </c>
      <c r="C100" s="30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ПМ с/к с/н в/у 1/100 10шт</t>
        </is>
      </c>
      <c r="C101" s="33" t="inlineStr">
        <is>
          <t>ШТ</t>
        </is>
      </c>
      <c r="D101" s="28" t="n">
        <v>1001203146834</v>
      </c>
      <c r="E101" s="24" t="n">
        <v>40</v>
      </c>
      <c r="F101" s="23" t="n"/>
      <c r="G101" s="23">
        <f>E101*0.1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СВИНИНА МАДЕРА с/к с/н в/у 1/100</t>
        </is>
      </c>
      <c r="C102" s="33" t="inlineStr">
        <is>
          <t>ШТ</t>
        </is>
      </c>
      <c r="D102" s="28" t="n">
        <v>1001234146448</v>
      </c>
      <c r="E102" s="24" t="n">
        <v>40</v>
      </c>
      <c r="F102" s="23" t="n">
        <v>0.1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НЕАПОЛИТАНСКИЙ ДУЭТ с/к с/н мгс 1/90</t>
        </is>
      </c>
      <c r="C103" s="33" t="inlineStr">
        <is>
          <t>ШТ</t>
        </is>
      </c>
      <c r="D103" s="28" t="n">
        <v>1001205376221</v>
      </c>
      <c r="E103" s="24" t="n">
        <v>100</v>
      </c>
      <c r="F103" s="23" t="n">
        <v>0.09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RIGHT(D104:D222,4)</f>
        <v/>
      </c>
      <c r="B104" s="27" t="inlineStr">
        <is>
          <t>САЛЯМИ ИТАЛЬЯНСКАЯ с/к в/у 1/150_60с</t>
        </is>
      </c>
      <c r="C104" s="33" t="inlineStr">
        <is>
          <t>ШТ</t>
        </is>
      </c>
      <c r="D104" s="28" t="n">
        <v>1001190765679</v>
      </c>
      <c r="E104" s="24" t="n">
        <v>40</v>
      </c>
      <c r="F104" s="23" t="n">
        <v>0.15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RIGHT(D105:D224,4)</f>
        <v/>
      </c>
      <c r="B105" s="27" t="inlineStr">
        <is>
          <t>САЛЯМИ ИТАЛЬЯНСКАЯ с/к в/у 1/250*8_120c</t>
        </is>
      </c>
      <c r="C105" s="33" t="inlineStr">
        <is>
          <t>ШТ</t>
        </is>
      </c>
      <c r="D105" s="28" t="n">
        <v>1001060764993</v>
      </c>
      <c r="E105" s="24" t="n">
        <v>120</v>
      </c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39" t="n"/>
    </row>
    <row r="106" ht="16.5" customHeight="1" s="92">
      <c r="A106" s="94">
        <f>RIGHT(D106:D225,4)</f>
        <v/>
      </c>
      <c r="B106" s="27" t="inlineStr">
        <is>
          <t>ПРЕСИЖН с/к в/у 1/250 8шт.</t>
        </is>
      </c>
      <c r="C106" s="33" t="inlineStr">
        <is>
          <t>ШТ</t>
        </is>
      </c>
      <c r="D106" s="28" t="n">
        <v>1001062353684</v>
      </c>
      <c r="E106" s="24" t="n">
        <v>40</v>
      </c>
      <c r="F106" s="23" t="n">
        <v>0.25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RIGHT(D107:D225,4)</f>
        <v/>
      </c>
      <c r="B107" s="27" t="inlineStr">
        <is>
          <t>САЛЯМИ МЕЛКОЗЕРНЕНАЯ с/к в/у 1/120_60с</t>
        </is>
      </c>
      <c r="C107" s="33" t="inlineStr">
        <is>
          <t>ШТ</t>
        </is>
      </c>
      <c r="D107" s="28" t="n">
        <v>1001193115682</v>
      </c>
      <c r="E107" s="24" t="n">
        <v>400</v>
      </c>
      <c r="F107" s="23" t="n">
        <v>0.12</v>
      </c>
      <c r="G107" s="23">
        <f>E107*0.12</f>
        <v/>
      </c>
      <c r="H107" s="14" t="n">
        <v>0.96</v>
      </c>
      <c r="I107" s="14" t="n">
        <v>60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в/у_Л</t>
        </is>
      </c>
      <c r="C108" s="30" t="inlineStr">
        <is>
          <t>КГ</t>
        </is>
      </c>
      <c r="D108" s="28" t="n">
        <v>1001062504117</v>
      </c>
      <c r="E108" s="24" t="n">
        <v>30</v>
      </c>
      <c r="F108" s="23" t="n">
        <v>0.4875</v>
      </c>
      <c r="G108" s="23">
        <f>E108*1</f>
        <v/>
      </c>
      <c r="H108" s="14" t="n">
        <v>3.9</v>
      </c>
      <c r="I108" s="14" t="n">
        <v>120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 1/250 8шт.</t>
        </is>
      </c>
      <c r="C109" s="33" t="inlineStr">
        <is>
          <t>ШТ</t>
        </is>
      </c>
      <c r="D109" s="28" t="n">
        <v>1001062505483</v>
      </c>
      <c r="E109" s="24" t="n">
        <v>240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 thickBot="1">
      <c r="A110" s="94">
        <f>RIGHT(D110:D230,4)</f>
        <v/>
      </c>
      <c r="B110" s="27" t="inlineStr">
        <is>
          <t>ЭКСТРА Папа может с/к с/н в/у 1/100_60с</t>
        </is>
      </c>
      <c r="C110" s="33" t="inlineStr">
        <is>
          <t>ШТ</t>
        </is>
      </c>
      <c r="D110" s="28" t="n">
        <v>1001202506453</v>
      </c>
      <c r="E110" s="24" t="n">
        <v>280</v>
      </c>
      <c r="F110" s="23" t="n">
        <v>0.1</v>
      </c>
      <c r="G110" s="23">
        <f>E110*0.1</f>
        <v/>
      </c>
      <c r="H110" s="14" t="n">
        <v>0.8</v>
      </c>
      <c r="I110" s="14" t="n">
        <v>60</v>
      </c>
      <c r="J110" s="39" t="n"/>
    </row>
    <row r="111" ht="16.5" customHeight="1" s="92" thickBot="1" thickTop="1">
      <c r="A111" s="94">
        <f>RIGHT(D111:D231,4)</f>
        <v/>
      </c>
      <c r="B111" s="74" t="inlineStr">
        <is>
          <t>Ветчины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Top="1">
      <c r="A112" s="94">
        <f>RIGHT(D112:D235,4)</f>
        <v/>
      </c>
      <c r="B112" s="29" t="inlineStr">
        <is>
          <t xml:space="preserve">ВЕТЧ.МРАМОРНАЯ в/у_45с </t>
        </is>
      </c>
      <c r="C112" s="32" t="inlineStr">
        <is>
          <t>КГ</t>
        </is>
      </c>
      <c r="D112" s="80" t="n">
        <v>1001092436470</v>
      </c>
      <c r="E112" s="24" t="n">
        <v>10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>
      <c r="A113" s="94">
        <f>RIGHT(D113:D236,4)</f>
        <v/>
      </c>
      <c r="B113" s="29" t="inlineStr">
        <is>
          <t>ВЕТЧ.МРАМОРНАЯ в/у срез 0.3кг 6шт_45с</t>
        </is>
      </c>
      <c r="C113" s="32" t="inlineStr">
        <is>
          <t>ШТ</t>
        </is>
      </c>
      <c r="D113" s="80" t="n">
        <v>1001092436495</v>
      </c>
      <c r="E113" s="24" t="n">
        <v>120</v>
      </c>
      <c r="F113" s="23" t="n">
        <v>0.3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9" t="inlineStr">
        <is>
          <t>ВЕТЧ.НЕЖНАЯ Коровино п/о_Маяк</t>
        </is>
      </c>
      <c r="C114" s="32" t="inlineStr">
        <is>
          <t>КГ</t>
        </is>
      </c>
      <c r="D114" s="80" t="n">
        <v>1001095716866</v>
      </c>
      <c r="E114" s="24" t="n">
        <v>20</v>
      </c>
      <c r="F114" s="23" t="n"/>
      <c r="G114" s="23">
        <f>E114*1</f>
        <v/>
      </c>
      <c r="H114" s="14" t="n"/>
      <c r="I114" s="14" t="n"/>
      <c r="J114" s="39" t="n"/>
    </row>
    <row r="115" ht="16.5" customHeight="1" s="92" thickBot="1">
      <c r="A115" s="94">
        <f>RIGHT(D115:D233,4)</f>
        <v/>
      </c>
      <c r="B115" s="27" t="inlineStr">
        <is>
          <t>ВЕТЧ.МЯСНАЯ Папа может п/о 0.4кг 8шт.</t>
        </is>
      </c>
      <c r="C115" s="37" t="inlineStr">
        <is>
          <t>ШТ</t>
        </is>
      </c>
      <c r="D115" s="51" t="n">
        <v>1001094053215</v>
      </c>
      <c r="E115" s="24" t="n">
        <v>80</v>
      </c>
      <c r="F115" s="23" t="n">
        <v>0.4</v>
      </c>
      <c r="G115" s="23">
        <f>E115*0.4</f>
        <v/>
      </c>
      <c r="H115" s="14" t="n">
        <v>3.2</v>
      </c>
      <c r="I115" s="14" t="n">
        <v>60</v>
      </c>
      <c r="J115" s="39" t="n"/>
    </row>
    <row r="116" ht="16.5" customHeight="1" s="92" thickBot="1" thickTop="1">
      <c r="A116" s="94">
        <f>RIGHT(D116:D236,4)</f>
        <v/>
      </c>
      <c r="B116" s="74" t="inlineStr">
        <is>
          <t>Копчености варенокопченые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RIGHT(D117:D239,4)</f>
        <v/>
      </c>
      <c r="B117" s="47" t="inlineStr">
        <is>
          <t>СВИНИНА ПО-ДОМАШНЕМУ к/в мл/к в/у 0.3кг</t>
        </is>
      </c>
      <c r="C117" s="35" t="inlineStr">
        <is>
          <t>ШТ</t>
        </is>
      </c>
      <c r="D117" s="28" t="n">
        <v>1001084216206</v>
      </c>
      <c r="E117" s="24" t="n">
        <v>240</v>
      </c>
      <c r="F117" s="23" t="n">
        <v>0.3</v>
      </c>
      <c r="G117" s="23">
        <f>E117*0.3</f>
        <v/>
      </c>
      <c r="H117" s="14" t="n">
        <v>1.8</v>
      </c>
      <c r="I117" s="14" t="n">
        <v>30</v>
      </c>
      <c r="J117" s="39" t="n"/>
    </row>
    <row r="118" ht="16.5" customHeight="1" s="92">
      <c r="A118" s="94">
        <f>RIGHT(D118:D240,4)</f>
        <v/>
      </c>
      <c r="B118" s="47" t="inlineStr">
        <is>
          <t>ШЕЙКА КОПЧЕНАЯ к/в мл/к в/у 300*6</t>
        </is>
      </c>
      <c r="C118" s="35" t="inlineStr">
        <is>
          <t>ШТ</t>
        </is>
      </c>
      <c r="D118" s="28" t="n">
        <v>1001083424691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ГРУДИНКА ПРЕМИУМ к/в мл/к в/у 0.3кг</t>
        </is>
      </c>
      <c r="C119" s="35" t="inlineStr">
        <is>
          <t>ШТ</t>
        </is>
      </c>
      <c r="D119" s="28" t="n">
        <v>1001085636200</v>
      </c>
      <c r="E119" s="24" t="n">
        <v>60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ДЫМОВИЦА ИЗ ОКОРОКА к/в мл/к в/у 0.3кг</t>
        </is>
      </c>
      <c r="C120" s="35" t="inlineStr">
        <is>
          <t>ШТ</t>
        </is>
      </c>
      <c r="D120" s="28" t="n">
        <v>1001080216842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RIGHT(D121:D242,4)</f>
        <v/>
      </c>
      <c r="B121" s="47" t="inlineStr">
        <is>
          <t>ШПИК С ЧЕСНОК.И ПЕРЦЕМ к/в в/у 0.3кг_45c</t>
        </is>
      </c>
      <c r="C121" s="35" t="inlineStr">
        <is>
          <t>ШТ</t>
        </is>
      </c>
      <c r="D121" s="28" t="n">
        <v>1001084226492</v>
      </c>
      <c r="E121" s="24" t="n">
        <v>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КОРЕЙКА ПО-ОСТ.к/в в/с с/н в/у 1/150_45с</t>
        </is>
      </c>
      <c r="C122" s="35" t="inlineStr">
        <is>
          <t>ШТ</t>
        </is>
      </c>
      <c r="D122" s="28" t="n">
        <v>1001220286279</v>
      </c>
      <c r="E122" s="24" t="n">
        <v>40</v>
      </c>
      <c r="F122" s="23" t="n">
        <v>0.15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КОЛБ.СНЭКИ Папа может в/к мгс 1/70_5</t>
        </is>
      </c>
      <c r="C123" s="35" t="inlineStr">
        <is>
          <t>ШТ</t>
        </is>
      </c>
      <c r="D123" s="28" t="n">
        <v>1001053944786</v>
      </c>
      <c r="E123" s="24" t="n">
        <v>40</v>
      </c>
      <c r="F123" s="23" t="n">
        <v>0.07000000000000001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27" t="inlineStr">
        <is>
          <t>БЕКОН Папа может с/к с/н в/у 1/140 10шт</t>
        </is>
      </c>
      <c r="C124" s="33" t="inlineStr">
        <is>
          <t>ШТ</t>
        </is>
      </c>
      <c r="D124" s="28" t="n">
        <v>1001223296921</v>
      </c>
      <c r="E124" s="24" t="n">
        <v>160</v>
      </c>
      <c r="F124" s="23" t="n">
        <v>0.14</v>
      </c>
      <c r="G124" s="23">
        <f>F124*E124</f>
        <v/>
      </c>
      <c r="H124" s="14" t="n"/>
      <c r="I124" s="14" t="n"/>
      <c r="J124" s="39" t="n"/>
    </row>
    <row r="125" ht="16.5" customHeight="1" s="92" thickBot="1">
      <c r="A125" s="94">
        <f>RIGHT(D125:D240,4)</f>
        <v/>
      </c>
      <c r="B125" s="47" t="inlineStr">
        <is>
          <t>БЕКОН с/к с/н в/у 1/180 10шт.</t>
        </is>
      </c>
      <c r="C125" s="35" t="inlineStr">
        <is>
          <t>ШТ</t>
        </is>
      </c>
      <c r="D125" s="28" t="n">
        <v>1001223296919</v>
      </c>
      <c r="E125" s="24" t="n">
        <v>80</v>
      </c>
      <c r="F125" s="23" t="n"/>
      <c r="G125" s="23">
        <f>E125*0.18</f>
        <v/>
      </c>
      <c r="H125" s="14" t="n"/>
      <c r="I125" s="14" t="n"/>
      <c r="J125" s="93" t="n"/>
    </row>
    <row r="126" ht="16.5" customHeight="1" s="92" thickBot="1" thickTop="1">
      <c r="A126" s="94">
        <f>RIGHT(D126:D241,4)</f>
        <v/>
      </c>
      <c r="B126" s="74" t="inlineStr">
        <is>
          <t>Паштеты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Bot="1" thickTop="1">
      <c r="A127" s="94">
        <f>RIGHT(D127:D244,4)</f>
        <v/>
      </c>
      <c r="B127" s="74" t="inlineStr">
        <is>
          <t>Пельмени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RIGHT(D128:D245,4)</f>
        <v/>
      </c>
      <c r="B128" s="47" t="inlineStr">
        <is>
          <t>ОСТАН.ТРАДИЦ. пельм кор.0.5кг зам._120с</t>
        </is>
      </c>
      <c r="C128" s="33" t="inlineStr">
        <is>
          <t>ШТ</t>
        </is>
      </c>
      <c r="D128" s="28" t="n">
        <v>1002112606314</v>
      </c>
      <c r="E128" s="24" t="n"/>
      <c r="F128" s="23" t="n">
        <v>0.5</v>
      </c>
      <c r="G128" s="23">
        <f>E128*0.5</f>
        <v/>
      </c>
      <c r="H128" s="14" t="n">
        <v>8</v>
      </c>
      <c r="I128" s="72" t="n">
        <v>120</v>
      </c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АДЖИКОЙ пл.0.45кг зам. </t>
        </is>
      </c>
      <c r="C129" s="33" t="inlineStr">
        <is>
          <t>ШТ</t>
        </is>
      </c>
      <c r="D129" s="28" t="n">
        <v>1002115036155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БЕЛ.ГРИБАМИ пл.0.45кг зам. </t>
        </is>
      </c>
      <c r="C130" s="33" t="inlineStr">
        <is>
          <t>ШТ</t>
        </is>
      </c>
      <c r="D130" s="28" t="n">
        <v>1002115056157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 thickBot="1">
      <c r="A131" s="94">
        <f>RIGHT(D131:D246,4)</f>
        <v/>
      </c>
      <c r="B131" s="47" t="inlineStr">
        <is>
          <t>ОСТАН.ТРАДИЦ.пельм пл.0.9кг зам._120с</t>
        </is>
      </c>
      <c r="C131" s="36" t="inlineStr">
        <is>
          <t>ШТ</t>
        </is>
      </c>
      <c r="D131" s="28" t="n">
        <v>1002112606313</v>
      </c>
      <c r="E131" s="24" t="n"/>
      <c r="F131" s="23" t="n">
        <v>0.9</v>
      </c>
      <c r="G131" s="23">
        <f>E131*0.9</f>
        <v/>
      </c>
      <c r="H131" s="14" t="n">
        <v>9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Полуфабрикаты с картофелем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Height="1" s="92" thickBot="1" thickTop="1">
      <c r="A133" s="94">
        <f>RIGHT(D133:D248,4)</f>
        <v/>
      </c>
      <c r="B133" s="47" t="inlineStr">
        <is>
          <t>С КАРТОФЕЛЕМ вареники кор.0.5кг зам_120</t>
        </is>
      </c>
      <c r="C133" s="36" t="inlineStr">
        <is>
          <t>ШТ</t>
        </is>
      </c>
      <c r="D133" s="28" t="n">
        <v>1002151784945</v>
      </c>
      <c r="E133" s="24" t="n"/>
      <c r="F133" s="23" t="n">
        <v>0.5</v>
      </c>
      <c r="G133" s="23">
        <f>E133*0.5</f>
        <v/>
      </c>
      <c r="H133" s="14" t="n">
        <v>8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Блины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Format="1" customHeight="1" s="88" thickBot="1" thickTop="1">
      <c r="A135" s="94">
        <f>RIGHT(D135:D250,4)</f>
        <v/>
      </c>
      <c r="B135" s="89" t="inlineStr">
        <is>
          <t>С КУРИЦЕЙ И ГРИБАМИ 1/420 10шт.зам.</t>
        </is>
      </c>
      <c r="C135" s="90" t="inlineStr">
        <is>
          <t>ШТ</t>
        </is>
      </c>
      <c r="D135" s="83" t="n">
        <v>1002133974956</v>
      </c>
      <c r="E135" s="84" t="n"/>
      <c r="F135" s="85" t="n">
        <v>0.42</v>
      </c>
      <c r="G135" s="85">
        <f>E135*0.42</f>
        <v/>
      </c>
      <c r="H135" s="86" t="n">
        <v>4.2</v>
      </c>
      <c r="I135" s="91" t="n">
        <v>120</v>
      </c>
      <c r="J135" s="86" t="n"/>
      <c r="K135" s="87" t="n"/>
    </row>
    <row r="136" ht="16.5" customHeight="1" s="92" thickTop="1">
      <c r="A136" s="94">
        <f>RIGHT(D136:D251,4)</f>
        <v/>
      </c>
      <c r="B136" s="47" t="inlineStr">
        <is>
          <t>БЛИНЧ.С МЯСОМ пл.1/420 10шт.зам.</t>
        </is>
      </c>
      <c r="C136" s="33" t="inlineStr">
        <is>
          <t>ШТ</t>
        </is>
      </c>
      <c r="D136" s="28" t="n">
        <v>1002131151762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>
      <c r="A137" s="94">
        <f>RIGHT(D137:D252,4)</f>
        <v/>
      </c>
      <c r="B137" s="47" t="inlineStr">
        <is>
          <t>БЛИНЧ. С ТВОРОГОМ 1/420 12шт.зам.</t>
        </is>
      </c>
      <c r="C137" s="36" t="inlineStr">
        <is>
          <t>ШТ</t>
        </is>
      </c>
      <c r="D137" s="28" t="n">
        <v>1002131181764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Консервы мясные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74" t="inlineStr">
        <is>
          <t>Мясокостные замороженные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 xml:space="preserve"> РАГУ СВИНОЕ 1кг 8шт.зам_120с </t>
        </is>
      </c>
      <c r="C140" s="36" t="inlineStr">
        <is>
          <t>ШТ</t>
        </is>
      </c>
      <c r="D140" s="68" t="inlineStr">
        <is>
          <t>1002162156004</t>
        </is>
      </c>
      <c r="E140" s="24" t="n"/>
      <c r="F140" s="23" t="n">
        <v>1</v>
      </c>
      <c r="G140" s="23">
        <f>E140*1</f>
        <v/>
      </c>
      <c r="H140" s="14" t="n">
        <v>8</v>
      </c>
      <c r="I140" s="72" t="n">
        <v>120</v>
      </c>
      <c r="J140" s="39" t="n"/>
    </row>
    <row r="141" ht="15.75" customHeight="1" s="92" thickTop="1">
      <c r="A141" s="94">
        <f>RIGHT(D141:D256,4)</f>
        <v/>
      </c>
      <c r="B141" s="47" t="inlineStr">
        <is>
          <t>ШАШЛЫК ИЗ СВИНИНЫ зам.</t>
        </is>
      </c>
      <c r="C141" s="30" t="inlineStr">
        <is>
          <t>КГ</t>
        </is>
      </c>
      <c r="D141" s="68" t="inlineStr">
        <is>
          <t>1002162215417</t>
        </is>
      </c>
      <c r="E141" s="24" t="n"/>
      <c r="F141" s="23" t="n">
        <v>2</v>
      </c>
      <c r="G141" s="23">
        <f>E141*1</f>
        <v/>
      </c>
      <c r="H141" s="14" t="n">
        <v>6</v>
      </c>
      <c r="I141" s="72" t="n">
        <v>90</v>
      </c>
      <c r="J141" s="39" t="n"/>
    </row>
    <row r="142" ht="15.75" customHeight="1" s="92" thickBot="1">
      <c r="A142" s="94">
        <f>RIGHT(D142:D257,4)</f>
        <v/>
      </c>
      <c r="B142" s="47" t="inlineStr">
        <is>
          <t>РЕБРЫШКИ ОБЫКНОВЕННЫЕ 1кг 12шт.зам.</t>
        </is>
      </c>
      <c r="C142" s="36" t="inlineStr">
        <is>
          <t>ШТ</t>
        </is>
      </c>
      <c r="D142" s="69" t="inlineStr">
        <is>
          <t>1002162166019</t>
        </is>
      </c>
      <c r="E142" s="24" t="n"/>
      <c r="F142" s="23" t="n">
        <v>1</v>
      </c>
      <c r="G142" s="23">
        <f>E142*1</f>
        <v/>
      </c>
      <c r="H142" s="14" t="n">
        <v>12</v>
      </c>
      <c r="I142" s="72" t="n">
        <v>120</v>
      </c>
      <c r="J142" s="39" t="n"/>
    </row>
    <row r="143" ht="16.5" customHeight="1" s="92" thickBot="1" thickTop="1">
      <c r="A143" s="77" t="n"/>
      <c r="B143" s="77" t="inlineStr">
        <is>
          <t>ВСЕГО:</t>
        </is>
      </c>
      <c r="C143" s="16" t="n"/>
      <c r="D143" s="48" t="n"/>
      <c r="E143" s="17">
        <f>SUM(E5:E142)</f>
        <v/>
      </c>
      <c r="F143" s="17">
        <f>SUM(F10:F142)</f>
        <v/>
      </c>
      <c r="G143" s="17">
        <f>SUM(G11:G142)</f>
        <v/>
      </c>
      <c r="H143" s="17">
        <f>SUM(H10:H139)</f>
        <v/>
      </c>
      <c r="I143" s="17" t="n"/>
      <c r="J143" s="17" t="n"/>
    </row>
    <row r="144" ht="15.75" customHeight="1" s="92" thickTop="1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</sheetData>
  <autoFilter ref="A9:J143"/>
  <mergeCells count="2">
    <mergeCell ref="E1:J1"/>
    <mergeCell ref="G3:J3"/>
  </mergeCells>
  <dataValidations disablePrompts="1" count="2">
    <dataValidation sqref="B136" showDropDown="0" showInputMessage="1" showErrorMessage="1" allowBlank="0" type="textLength" operator="lessThanOrEqual">
      <formula1>40</formula1>
    </dataValidation>
    <dataValidation sqref="D140:D14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2024-11-15T11:01:03Z</dcterms:modified>
  <cp:lastModifiedBy>Uaer4</cp:lastModifiedBy>
  <cp:lastPrinted>2023-11-08T08:22:20Z</cp:lastPrinted>
</cp:coreProperties>
</file>