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7C8753C6-0D51-4F9E-9CB9-89CB6676369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7" i="1" l="1"/>
  <c r="P34" i="1"/>
  <c r="P33" i="1"/>
  <c r="P31" i="1"/>
  <c r="P30" i="1"/>
  <c r="P29" i="1"/>
  <c r="P15" i="1"/>
  <c r="P14" i="1"/>
  <c r="P13" i="1"/>
  <c r="P8" i="1"/>
  <c r="P7" i="1"/>
  <c r="P22" i="1"/>
  <c r="P20" i="1"/>
  <c r="S39" i="1"/>
  <c r="O38" i="1" l="1"/>
  <c r="O40" i="1"/>
  <c r="AB8" i="1" l="1"/>
  <c r="AB24" i="1"/>
  <c r="AB26" i="1"/>
  <c r="AB9" i="1"/>
  <c r="AB10" i="1"/>
  <c r="AB28" i="1"/>
  <c r="AB11" i="1"/>
  <c r="AB12" i="1"/>
  <c r="AB14" i="1"/>
  <c r="AB16" i="1"/>
  <c r="AB17" i="1"/>
  <c r="AB18" i="1"/>
  <c r="AB19" i="1"/>
  <c r="AB25" i="1"/>
  <c r="AB27" i="1"/>
  <c r="AB21" i="1"/>
  <c r="AB32" i="1"/>
  <c r="AB33" i="1"/>
  <c r="AB23" i="1"/>
  <c r="AB35" i="1"/>
  <c r="AB36" i="1"/>
  <c r="AB38" i="1"/>
  <c r="AB39" i="1"/>
  <c r="AB40" i="1"/>
  <c r="AB41" i="1"/>
  <c r="AB6" i="1"/>
  <c r="O7" i="1"/>
  <c r="AB7" i="1" s="1"/>
  <c r="O8" i="1"/>
  <c r="S8" i="1" s="1"/>
  <c r="O24" i="1"/>
  <c r="S24" i="1" s="1"/>
  <c r="O26" i="1"/>
  <c r="S26" i="1" s="1"/>
  <c r="O43" i="1"/>
  <c r="O44" i="1"/>
  <c r="O9" i="1"/>
  <c r="T9" i="1" s="1"/>
  <c r="O10" i="1"/>
  <c r="S10" i="1" s="1"/>
  <c r="O28" i="1"/>
  <c r="S28" i="1" s="1"/>
  <c r="O11" i="1"/>
  <c r="T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T17" i="1" s="1"/>
  <c r="O18" i="1"/>
  <c r="S18" i="1" s="1"/>
  <c r="O19" i="1"/>
  <c r="T19" i="1" s="1"/>
  <c r="O20" i="1"/>
  <c r="T20" i="1" s="1"/>
  <c r="O22" i="1"/>
  <c r="S22" i="1" s="1"/>
  <c r="O25" i="1"/>
  <c r="T25" i="1" s="1"/>
  <c r="O27" i="1"/>
  <c r="T27" i="1" s="1"/>
  <c r="O29" i="1"/>
  <c r="AB29" i="1" s="1"/>
  <c r="O21" i="1"/>
  <c r="T21" i="1" s="1"/>
  <c r="O30" i="1"/>
  <c r="S30" i="1" s="1"/>
  <c r="O31" i="1"/>
  <c r="S31" i="1" s="1"/>
  <c r="O32" i="1"/>
  <c r="S32" i="1" s="1"/>
  <c r="O33" i="1"/>
  <c r="T33" i="1" s="1"/>
  <c r="O23" i="1"/>
  <c r="T23" i="1" s="1"/>
  <c r="O34" i="1"/>
  <c r="S34" i="1" s="1"/>
  <c r="O35" i="1"/>
  <c r="T35" i="1" s="1"/>
  <c r="O36" i="1"/>
  <c r="S36" i="1" s="1"/>
  <c r="O37" i="1"/>
  <c r="AB37" i="1" s="1"/>
  <c r="S38" i="1"/>
  <c r="O39" i="1"/>
  <c r="T39" i="1" s="1"/>
  <c r="S40" i="1"/>
  <c r="O41" i="1"/>
  <c r="T41" i="1" s="1"/>
  <c r="O6" i="1"/>
  <c r="T6" i="1" s="1"/>
  <c r="K41" i="1"/>
  <c r="K40" i="1"/>
  <c r="K39" i="1"/>
  <c r="K38" i="1"/>
  <c r="K37" i="1"/>
  <c r="K36" i="1"/>
  <c r="K35" i="1"/>
  <c r="K34" i="1"/>
  <c r="K23" i="1"/>
  <c r="K33" i="1"/>
  <c r="K32" i="1"/>
  <c r="K31" i="1"/>
  <c r="K30" i="1"/>
  <c r="K21" i="1"/>
  <c r="K29" i="1"/>
  <c r="K27" i="1"/>
  <c r="K25" i="1"/>
  <c r="K22" i="1"/>
  <c r="K20" i="1"/>
  <c r="K19" i="1"/>
  <c r="K18" i="1"/>
  <c r="K17" i="1"/>
  <c r="K16" i="1"/>
  <c r="K15" i="1"/>
  <c r="K14" i="1"/>
  <c r="K13" i="1"/>
  <c r="K12" i="1"/>
  <c r="K11" i="1"/>
  <c r="K28" i="1"/>
  <c r="K10" i="1"/>
  <c r="K9" i="1"/>
  <c r="K44" i="1"/>
  <c r="K43" i="1"/>
  <c r="K26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1" i="1" l="1"/>
  <c r="S37" i="1"/>
  <c r="S29" i="1"/>
  <c r="S23" i="1"/>
  <c r="T44" i="1"/>
  <c r="S44" i="1"/>
  <c r="S7" i="1"/>
  <c r="S43" i="1"/>
  <c r="T43" i="1"/>
  <c r="T30" i="1"/>
  <c r="T24" i="1"/>
  <c r="T18" i="1"/>
  <c r="T14" i="1"/>
  <c r="S35" i="1"/>
  <c r="S25" i="1"/>
  <c r="S9" i="1"/>
  <c r="T32" i="1"/>
  <c r="T28" i="1"/>
  <c r="T16" i="1"/>
  <c r="T12" i="1"/>
  <c r="AB34" i="1"/>
  <c r="AB31" i="1"/>
  <c r="AB22" i="1"/>
  <c r="AB15" i="1"/>
  <c r="AB13" i="1"/>
  <c r="S6" i="1"/>
  <c r="S33" i="1"/>
  <c r="S27" i="1"/>
  <c r="S21" i="1"/>
  <c r="S19" i="1"/>
  <c r="S17" i="1"/>
  <c r="S11" i="1"/>
  <c r="T40" i="1"/>
  <c r="T38" i="1"/>
  <c r="T36" i="1"/>
  <c r="T34" i="1"/>
  <c r="T26" i="1"/>
  <c r="T22" i="1"/>
  <c r="T10" i="1"/>
  <c r="T8" i="1"/>
  <c r="AB30" i="1"/>
  <c r="T37" i="1"/>
  <c r="T31" i="1"/>
  <c r="T29" i="1"/>
  <c r="T15" i="1"/>
  <c r="T13" i="1"/>
  <c r="T7" i="1"/>
  <c r="K5" i="1"/>
  <c r="O5" i="1"/>
  <c r="S20" i="1" l="1"/>
  <c r="AB20" i="1"/>
  <c r="AB5" i="1" s="1"/>
</calcChain>
</file>

<file path=xl/sharedStrings.xml><?xml version="1.0" encoding="utf-8"?>
<sst xmlns="http://schemas.openxmlformats.org/spreadsheetml/2006/main" count="133" uniqueCount="85">
  <si>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</si>
  <si>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</si>
  <si>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</si>
  <si>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</si>
  <si>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</si>
  <si>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</si>
  <si>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</si>
  <si>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</si>
  <si>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</si>
  <si>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</si>
  <si>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</si>
  <si>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</si>
  <si>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</si>
  <si>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</si>
  <si>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</si>
  <si>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</si>
  <si>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</si>
  <si>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</si>
  <si>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</si>
  <si>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</si>
  <si>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</si>
  <si>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</si>
  <si>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</si>
  <si>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</si>
  <si>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</si>
  <si>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</si>
  <si>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</si>
  <si>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</si>
  <si>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</si>
  <si>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</si>
  <si>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</si>
  <si>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</si>
  <si>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</si>
  <si>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</si>
  <si>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</si>
  <si>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</si>
  <si>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</si>
  <si>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</si>
  <si>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</si>
  <si>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</si>
  <si>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</si>
  <si>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</si>
  <si>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</si>
  <si>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</si>
  <si>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</si>
  <si>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</si>
  <si>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</si>
  <si>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</si>
  <si>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</si>
  <si>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</si>
  <si>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</si>
  <si>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</si>
  <si>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</si>
  <si>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</si>
  <si>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</si>
  <si>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</si>
  <si>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</si>
  <si>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</si>
  <si>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</si>
  <si>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</si>
  <si>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</si>
  <si>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</si>
  <si>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</si>
  <si>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</si>
  <si>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</si>
  <si>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</si>
  <si>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</si>
  <si>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</si>
  <si>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</si>
  <si>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</si>
  <si>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</si>
  <si>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</si>
  <si>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</si>
  <si>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</si>
  <si>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</si>
  <si>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</si>
  <si>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29,10,24 завод не отгрузил / 22,10,24 завод не отгрузил</t>
  </si>
  <si>
    <t>29,10,24 завод отгрузил 250кг из 390кг</t>
  </si>
  <si>
    <t>29,10,24 завод отгрузил 140кг из 940кг / 22,10,24 завод не отгрузил</t>
  </si>
  <si>
    <t>05,11,24 завод не отгрузит / 29,10,24 завод не отгрузил</t>
  </si>
  <si>
    <t>нужно увеличить продажи / 30,09,24 завод отгрузил 90шт из 660шт.</t>
  </si>
  <si>
    <t>заказ</t>
  </si>
  <si>
    <t>11,11,</t>
  </si>
  <si>
    <t>18,11 - 1900</t>
  </si>
  <si>
    <t>18,11 -10000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</si>
</sst>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1" fillId="8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P28" sqref="P28"/>
    </sheetView>
  </sheetViews>
  <sheetFormatPr defaultRowHeight="15" x14ac:dyDescent="0.25"/>
  <cols>
    <col min="1" max="1" width="82.85546875" customWidth="1"/>
    <col min="2" max="2" width="4.140625" customWidth="1"/>
    <col min="3" max="6" width="6.5703125" customWidth="1"/>
    <col min="7" max="7" width="5.7109375" style="8" customWidth="1"/>
    <col min="8" max="8" width="5.710937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5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11403.616000000002</v>
      </c>
      <c r="F5" s="4">
        <f>SUM(F6:F496)</f>
        <v>20178.983</v>
      </c>
      <c r="G5" s="6"/>
      <c r="H5" s="1"/>
      <c r="I5" s="1"/>
      <c r="J5" s="4">
        <f t="shared" ref="J5:Q5" si="0">SUM(J6:J496)</f>
        <v>11653.5</v>
      </c>
      <c r="K5" s="4">
        <f t="shared" si="0"/>
        <v>-249.88400000000001</v>
      </c>
      <c r="L5" s="4">
        <f t="shared" si="0"/>
        <v>0</v>
      </c>
      <c r="M5" s="4">
        <f t="shared" si="0"/>
        <v>0</v>
      </c>
      <c r="N5" s="4">
        <f t="shared" si="0"/>
        <v>8362.3307999999997</v>
      </c>
      <c r="O5" s="4">
        <f t="shared" si="0"/>
        <v>2280.7231999999999</v>
      </c>
      <c r="P5" s="4">
        <f>SUM(P6:P41)</f>
        <v>2941.7363999999998</v>
      </c>
      <c r="Q5" s="4">
        <f t="shared" si="0"/>
        <v>29950</v>
      </c>
      <c r="R5" s="1"/>
      <c r="S5" s="1"/>
      <c r="T5" s="1"/>
      <c r="U5" s="4">
        <f t="shared" ref="U5:Z5" si="1">SUM(U6:U496)</f>
        <v>1960.0472</v>
      </c>
      <c r="V5" s="4">
        <f t="shared" si="1"/>
        <v>1931.9064000000001</v>
      </c>
      <c r="W5" s="4">
        <f t="shared" si="1"/>
        <v>2389.9545999999991</v>
      </c>
      <c r="X5" s="4">
        <f t="shared" si="1"/>
        <v>1837.7624000000001</v>
      </c>
      <c r="Y5" s="4">
        <f t="shared" si="1"/>
        <v>1776.6635999999999</v>
      </c>
      <c r="Z5" s="4">
        <f t="shared" si="1"/>
        <v>2035.1534000000001</v>
      </c>
      <c r="AA5" s="1"/>
      <c r="AB5" s="4">
        <f>SUM(AB6:AB496)</f>
        <v>1890.3524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414</v>
      </c>
      <c r="D6" s="1"/>
      <c r="E6" s="1">
        <v>63</v>
      </c>
      <c r="F6" s="1">
        <v>335</v>
      </c>
      <c r="G6" s="6">
        <v>0.14000000000000001</v>
      </c>
      <c r="H6" s="1">
        <v>180</v>
      </c>
      <c r="I6" s="1">
        <v>9988421</v>
      </c>
      <c r="J6" s="1">
        <v>63</v>
      </c>
      <c r="K6" s="1">
        <f t="shared" ref="K6:K41" si="2">E6-J6</f>
        <v>0</v>
      </c>
      <c r="L6" s="1"/>
      <c r="M6" s="1"/>
      <c r="N6" s="1"/>
      <c r="O6" s="1">
        <f t="shared" ref="O6:O41" si="3">E6/5</f>
        <v>12.6</v>
      </c>
      <c r="P6" s="5"/>
      <c r="Q6" s="5"/>
      <c r="R6" s="1"/>
      <c r="S6" s="1">
        <f>(F6+N6+P6)/O6</f>
        <v>26.587301587301589</v>
      </c>
      <c r="T6" s="1">
        <f>(F6+N6)/O6</f>
        <v>26.587301587301589</v>
      </c>
      <c r="U6" s="1">
        <v>9.1999999999999993</v>
      </c>
      <c r="V6" s="1">
        <v>8</v>
      </c>
      <c r="W6" s="1">
        <v>16</v>
      </c>
      <c r="X6" s="1">
        <v>29.2</v>
      </c>
      <c r="Y6" s="1">
        <v>16.8</v>
      </c>
      <c r="Z6" s="1">
        <v>27.4</v>
      </c>
      <c r="AA6" s="36" t="s">
        <v>32</v>
      </c>
      <c r="AB6" s="1">
        <f t="shared" ref="AB6:AB41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456</v>
      </c>
      <c r="D7" s="1">
        <v>192</v>
      </c>
      <c r="E7" s="1">
        <v>167</v>
      </c>
      <c r="F7" s="1">
        <v>465</v>
      </c>
      <c r="G7" s="6">
        <v>0.18</v>
      </c>
      <c r="H7" s="1">
        <v>270</v>
      </c>
      <c r="I7" s="1">
        <v>9988438</v>
      </c>
      <c r="J7" s="1">
        <v>169</v>
      </c>
      <c r="K7" s="1">
        <f t="shared" si="2"/>
        <v>-2</v>
      </c>
      <c r="L7" s="1"/>
      <c r="M7" s="1"/>
      <c r="N7" s="1"/>
      <c r="O7" s="1">
        <f t="shared" si="3"/>
        <v>33.4</v>
      </c>
      <c r="P7" s="5">
        <f>20*O7-N7-F7</f>
        <v>203</v>
      </c>
      <c r="Q7" s="5"/>
      <c r="R7" s="1"/>
      <c r="S7" s="1">
        <f t="shared" ref="S7:S41" si="5">(F7+N7+P7)/O7</f>
        <v>20</v>
      </c>
      <c r="T7" s="1">
        <f t="shared" ref="T7:T41" si="6">(F7+N7)/O7</f>
        <v>13.922155688622755</v>
      </c>
      <c r="U7" s="1">
        <v>29.8</v>
      </c>
      <c r="V7" s="1">
        <v>33.4</v>
      </c>
      <c r="W7" s="1">
        <v>31.2</v>
      </c>
      <c r="X7" s="1">
        <v>26.8</v>
      </c>
      <c r="Y7" s="1">
        <v>33</v>
      </c>
      <c r="Z7" s="1">
        <v>19.2</v>
      </c>
      <c r="AA7" s="1"/>
      <c r="AB7" s="1">
        <f t="shared" si="4"/>
        <v>36.54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492</v>
      </c>
      <c r="D8" s="1">
        <v>84</v>
      </c>
      <c r="E8" s="1">
        <v>160</v>
      </c>
      <c r="F8" s="1">
        <v>400</v>
      </c>
      <c r="G8" s="6">
        <v>0.18</v>
      </c>
      <c r="H8" s="1">
        <v>270</v>
      </c>
      <c r="I8" s="1">
        <v>9988445</v>
      </c>
      <c r="J8" s="1">
        <v>162</v>
      </c>
      <c r="K8" s="1">
        <f t="shared" si="2"/>
        <v>-2</v>
      </c>
      <c r="L8" s="1"/>
      <c r="M8" s="1"/>
      <c r="N8" s="1">
        <v>171.8</v>
      </c>
      <c r="O8" s="1">
        <f t="shared" si="3"/>
        <v>32</v>
      </c>
      <c r="P8" s="5">
        <f>20*O8-N8-F8</f>
        <v>68.199999999999989</v>
      </c>
      <c r="Q8" s="5"/>
      <c r="R8" s="1"/>
      <c r="S8" s="1">
        <f t="shared" si="5"/>
        <v>20</v>
      </c>
      <c r="T8" s="1">
        <f t="shared" si="6"/>
        <v>17.868749999999999</v>
      </c>
      <c r="U8" s="1">
        <v>36.4</v>
      </c>
      <c r="V8" s="1">
        <v>30.6</v>
      </c>
      <c r="W8" s="1">
        <v>34.200000000000003</v>
      </c>
      <c r="X8" s="1">
        <v>32</v>
      </c>
      <c r="Y8" s="1">
        <v>43</v>
      </c>
      <c r="Z8" s="1">
        <v>37.6</v>
      </c>
      <c r="AA8" s="1"/>
      <c r="AB8" s="1">
        <f t="shared" si="4"/>
        <v>12.275999999999998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31</v>
      </c>
      <c r="C9" s="1">
        <v>298</v>
      </c>
      <c r="D9" s="1"/>
      <c r="E9" s="1">
        <v>60</v>
      </c>
      <c r="F9" s="1">
        <v>238</v>
      </c>
      <c r="G9" s="6">
        <v>0.4</v>
      </c>
      <c r="H9" s="1">
        <v>270</v>
      </c>
      <c r="I9" s="1">
        <v>9988452</v>
      </c>
      <c r="J9" s="1">
        <v>62</v>
      </c>
      <c r="K9" s="1">
        <f t="shared" si="2"/>
        <v>-2</v>
      </c>
      <c r="L9" s="1"/>
      <c r="M9" s="1"/>
      <c r="N9" s="1"/>
      <c r="O9" s="1">
        <f t="shared" si="3"/>
        <v>12</v>
      </c>
      <c r="P9" s="5"/>
      <c r="Q9" s="5"/>
      <c r="R9" s="1"/>
      <c r="S9" s="1">
        <f t="shared" si="5"/>
        <v>19.833333333333332</v>
      </c>
      <c r="T9" s="1">
        <f t="shared" si="6"/>
        <v>19.833333333333332</v>
      </c>
      <c r="U9" s="1">
        <v>14.8</v>
      </c>
      <c r="V9" s="1">
        <v>12.8</v>
      </c>
      <c r="W9" s="1">
        <v>13.4</v>
      </c>
      <c r="X9" s="1">
        <v>8.6</v>
      </c>
      <c r="Y9" s="1">
        <v>8.1999999999999993</v>
      </c>
      <c r="Z9" s="1">
        <v>9.6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31</v>
      </c>
      <c r="C10" s="1">
        <v>248</v>
      </c>
      <c r="D10" s="1"/>
      <c r="E10" s="1">
        <v>44</v>
      </c>
      <c r="F10" s="1">
        <v>204</v>
      </c>
      <c r="G10" s="6">
        <v>0.4</v>
      </c>
      <c r="H10" s="1">
        <v>270</v>
      </c>
      <c r="I10" s="1">
        <v>9988476</v>
      </c>
      <c r="J10" s="1">
        <v>44</v>
      </c>
      <c r="K10" s="1">
        <f t="shared" si="2"/>
        <v>0</v>
      </c>
      <c r="L10" s="1"/>
      <c r="M10" s="1"/>
      <c r="N10" s="1"/>
      <c r="O10" s="1">
        <f t="shared" si="3"/>
        <v>8.8000000000000007</v>
      </c>
      <c r="P10" s="5"/>
      <c r="Q10" s="5"/>
      <c r="R10" s="1"/>
      <c r="S10" s="1">
        <f t="shared" si="5"/>
        <v>23.18181818181818</v>
      </c>
      <c r="T10" s="1">
        <f t="shared" si="6"/>
        <v>23.18181818181818</v>
      </c>
      <c r="U10" s="1">
        <v>7.2</v>
      </c>
      <c r="V10" s="1">
        <v>4.8</v>
      </c>
      <c r="W10" s="1">
        <v>1.8</v>
      </c>
      <c r="X10" s="1">
        <v>3.8</v>
      </c>
      <c r="Y10" s="1">
        <v>7.2</v>
      </c>
      <c r="Z10" s="1">
        <v>4.4000000000000004</v>
      </c>
      <c r="AA10" s="36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31</v>
      </c>
      <c r="C11" s="1">
        <v>608</v>
      </c>
      <c r="D11" s="1"/>
      <c r="E11" s="1">
        <v>151</v>
      </c>
      <c r="F11" s="1">
        <v>452</v>
      </c>
      <c r="G11" s="6">
        <v>0.18</v>
      </c>
      <c r="H11" s="1">
        <v>150</v>
      </c>
      <c r="I11" s="1">
        <v>5034819</v>
      </c>
      <c r="J11" s="1">
        <v>151</v>
      </c>
      <c r="K11" s="1">
        <f t="shared" si="2"/>
        <v>0</v>
      </c>
      <c r="L11" s="1"/>
      <c r="M11" s="1"/>
      <c r="N11" s="1">
        <v>248</v>
      </c>
      <c r="O11" s="1">
        <f t="shared" si="3"/>
        <v>30.2</v>
      </c>
      <c r="P11" s="5"/>
      <c r="Q11" s="5">
        <v>300</v>
      </c>
      <c r="R11" s="1"/>
      <c r="S11" s="1">
        <f t="shared" si="5"/>
        <v>23.17880794701987</v>
      </c>
      <c r="T11" s="1">
        <f t="shared" si="6"/>
        <v>23.17880794701987</v>
      </c>
      <c r="U11" s="1">
        <v>42.8</v>
      </c>
      <c r="V11" s="1">
        <v>31.2</v>
      </c>
      <c r="W11" s="1">
        <v>54.8</v>
      </c>
      <c r="X11" s="1">
        <v>50</v>
      </c>
      <c r="Y11" s="1">
        <v>45</v>
      </c>
      <c r="Z11" s="1">
        <v>61.2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5" t="s">
        <v>45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5">
        <v>100</v>
      </c>
      <c r="O12" s="1">
        <f t="shared" si="3"/>
        <v>0</v>
      </c>
      <c r="P12" s="35">
        <v>150</v>
      </c>
      <c r="Q12" s="5">
        <v>250</v>
      </c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4.3418000000000001</v>
      </c>
      <c r="Z12" s="1">
        <v>4.4996</v>
      </c>
      <c r="AA12" s="26" t="s">
        <v>79</v>
      </c>
      <c r="AB12" s="1">
        <f t="shared" si="4"/>
        <v>150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31</v>
      </c>
      <c r="C13" s="1">
        <v>343</v>
      </c>
      <c r="D13" s="1">
        <v>2</v>
      </c>
      <c r="E13" s="1">
        <v>88</v>
      </c>
      <c r="F13" s="1">
        <v>254</v>
      </c>
      <c r="G13" s="6">
        <v>0.1</v>
      </c>
      <c r="H13" s="1">
        <v>90</v>
      </c>
      <c r="I13" s="1">
        <v>8444163</v>
      </c>
      <c r="J13" s="1">
        <v>84</v>
      </c>
      <c r="K13" s="1">
        <f t="shared" si="2"/>
        <v>4</v>
      </c>
      <c r="L13" s="1"/>
      <c r="M13" s="1"/>
      <c r="N13" s="1"/>
      <c r="O13" s="1">
        <f t="shared" si="3"/>
        <v>17.600000000000001</v>
      </c>
      <c r="P13" s="5">
        <f t="shared" ref="P13:P15" si="7">20*O13-N13-F13</f>
        <v>98</v>
      </c>
      <c r="Q13" s="5"/>
      <c r="R13" s="1"/>
      <c r="S13" s="1">
        <f t="shared" si="5"/>
        <v>20</v>
      </c>
      <c r="T13" s="1">
        <f t="shared" si="6"/>
        <v>14.43181818181818</v>
      </c>
      <c r="U13" s="1">
        <v>20.8</v>
      </c>
      <c r="V13" s="1">
        <v>27</v>
      </c>
      <c r="W13" s="1">
        <v>30.2</v>
      </c>
      <c r="X13" s="1">
        <v>24</v>
      </c>
      <c r="Y13" s="1">
        <v>21.6</v>
      </c>
      <c r="Z13" s="1">
        <v>47.2</v>
      </c>
      <c r="AA13" s="1"/>
      <c r="AB13" s="1">
        <f t="shared" si="4"/>
        <v>9.8000000000000007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31</v>
      </c>
      <c r="C14" s="1">
        <v>1210</v>
      </c>
      <c r="D14" s="1"/>
      <c r="E14" s="1">
        <v>246</v>
      </c>
      <c r="F14" s="1">
        <v>946</v>
      </c>
      <c r="G14" s="6">
        <v>0.18</v>
      </c>
      <c r="H14" s="1">
        <v>150</v>
      </c>
      <c r="I14" s="1">
        <v>5038411</v>
      </c>
      <c r="J14" s="1">
        <v>249</v>
      </c>
      <c r="K14" s="1">
        <f t="shared" si="2"/>
        <v>-3</v>
      </c>
      <c r="L14" s="1"/>
      <c r="M14" s="1"/>
      <c r="N14" s="1"/>
      <c r="O14" s="1">
        <f t="shared" si="3"/>
        <v>49.2</v>
      </c>
      <c r="P14" s="5">
        <f t="shared" si="7"/>
        <v>38</v>
      </c>
      <c r="Q14" s="5"/>
      <c r="R14" s="1"/>
      <c r="S14" s="1">
        <f t="shared" si="5"/>
        <v>20</v>
      </c>
      <c r="T14" s="1">
        <f t="shared" si="6"/>
        <v>19.227642276422763</v>
      </c>
      <c r="U14" s="1">
        <v>65.400000000000006</v>
      </c>
      <c r="V14" s="1">
        <v>70.599999999999994</v>
      </c>
      <c r="W14" s="1">
        <v>89.2</v>
      </c>
      <c r="X14" s="1">
        <v>9.4</v>
      </c>
      <c r="Y14" s="1">
        <v>57</v>
      </c>
      <c r="Z14" s="1">
        <v>82.8</v>
      </c>
      <c r="AA14" s="1"/>
      <c r="AB14" s="1">
        <f t="shared" si="4"/>
        <v>6.84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31</v>
      </c>
      <c r="C15" s="1">
        <v>1263</v>
      </c>
      <c r="D15" s="1">
        <v>2</v>
      </c>
      <c r="E15" s="1">
        <v>317</v>
      </c>
      <c r="F15" s="1">
        <v>932</v>
      </c>
      <c r="G15" s="6">
        <v>0.18</v>
      </c>
      <c r="H15" s="1">
        <v>150</v>
      </c>
      <c r="I15" s="1">
        <v>5038459</v>
      </c>
      <c r="J15" s="1">
        <v>321</v>
      </c>
      <c r="K15" s="1">
        <f t="shared" si="2"/>
        <v>-4</v>
      </c>
      <c r="L15" s="1"/>
      <c r="M15" s="1"/>
      <c r="N15" s="1">
        <v>124.0000000000002</v>
      </c>
      <c r="O15" s="1">
        <f t="shared" si="3"/>
        <v>63.4</v>
      </c>
      <c r="P15" s="5">
        <f t="shared" si="7"/>
        <v>211.99999999999977</v>
      </c>
      <c r="Q15" s="5"/>
      <c r="R15" s="1"/>
      <c r="S15" s="1">
        <f t="shared" si="5"/>
        <v>20</v>
      </c>
      <c r="T15" s="1">
        <f t="shared" si="6"/>
        <v>16.656151419558363</v>
      </c>
      <c r="U15" s="1">
        <v>66.400000000000006</v>
      </c>
      <c r="V15" s="1">
        <v>61.4</v>
      </c>
      <c r="W15" s="1">
        <v>73.400000000000006</v>
      </c>
      <c r="X15" s="1">
        <v>12.4</v>
      </c>
      <c r="Y15" s="1">
        <v>0</v>
      </c>
      <c r="Z15" s="1">
        <v>-0.2</v>
      </c>
      <c r="AA15" s="1"/>
      <c r="AB15" s="1">
        <f t="shared" si="4"/>
        <v>38.159999999999961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31</v>
      </c>
      <c r="C16" s="1">
        <v>1186</v>
      </c>
      <c r="D16" s="1"/>
      <c r="E16" s="1">
        <v>163</v>
      </c>
      <c r="F16" s="1">
        <v>1013</v>
      </c>
      <c r="G16" s="6">
        <v>0.18</v>
      </c>
      <c r="H16" s="1">
        <v>150</v>
      </c>
      <c r="I16" s="1">
        <v>5038831</v>
      </c>
      <c r="J16" s="1">
        <v>166</v>
      </c>
      <c r="K16" s="1">
        <f t="shared" si="2"/>
        <v>-3</v>
      </c>
      <c r="L16" s="1"/>
      <c r="M16" s="1"/>
      <c r="N16" s="1"/>
      <c r="O16" s="1">
        <f t="shared" si="3"/>
        <v>32.6</v>
      </c>
      <c r="P16" s="5"/>
      <c r="Q16" s="5"/>
      <c r="R16" s="1"/>
      <c r="S16" s="1">
        <f t="shared" si="5"/>
        <v>31.073619631901838</v>
      </c>
      <c r="T16" s="1">
        <f t="shared" si="6"/>
        <v>31.073619631901838</v>
      </c>
      <c r="U16" s="1">
        <v>10.8</v>
      </c>
      <c r="V16" s="1">
        <v>2.6</v>
      </c>
      <c r="W16" s="1">
        <v>69</v>
      </c>
      <c r="X16" s="1">
        <v>89.8</v>
      </c>
      <c r="Y16" s="1">
        <v>66.8</v>
      </c>
      <c r="Z16" s="1">
        <v>81.8</v>
      </c>
      <c r="AA16" s="36" t="s">
        <v>80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31</v>
      </c>
      <c r="C17" s="1">
        <v>971</v>
      </c>
      <c r="D17" s="1"/>
      <c r="E17" s="1">
        <v>176</v>
      </c>
      <c r="F17" s="1">
        <v>785</v>
      </c>
      <c r="G17" s="6">
        <v>0.18</v>
      </c>
      <c r="H17" s="1">
        <v>120</v>
      </c>
      <c r="I17" s="1">
        <v>5038855</v>
      </c>
      <c r="J17" s="1">
        <v>176</v>
      </c>
      <c r="K17" s="1">
        <f t="shared" si="2"/>
        <v>0</v>
      </c>
      <c r="L17" s="1"/>
      <c r="M17" s="1"/>
      <c r="N17" s="1"/>
      <c r="O17" s="1">
        <f t="shared" si="3"/>
        <v>35.200000000000003</v>
      </c>
      <c r="P17" s="5"/>
      <c r="Q17" s="5"/>
      <c r="R17" s="1"/>
      <c r="S17" s="1">
        <f t="shared" si="5"/>
        <v>22.301136363636363</v>
      </c>
      <c r="T17" s="1">
        <f t="shared" si="6"/>
        <v>22.301136363636363</v>
      </c>
      <c r="U17" s="1">
        <v>9.8000000000000007</v>
      </c>
      <c r="V17" s="1">
        <v>24.8</v>
      </c>
      <c r="W17" s="1">
        <v>62.8</v>
      </c>
      <c r="X17" s="1">
        <v>93.6</v>
      </c>
      <c r="Y17" s="1">
        <v>19.600000000000001</v>
      </c>
      <c r="Z17" s="1">
        <v>87.6</v>
      </c>
      <c r="AA17" s="1" t="s">
        <v>51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31</v>
      </c>
      <c r="C18" s="1">
        <v>1296</v>
      </c>
      <c r="D18" s="1">
        <v>60</v>
      </c>
      <c r="E18" s="1">
        <v>447</v>
      </c>
      <c r="F18" s="1">
        <v>864</v>
      </c>
      <c r="G18" s="6">
        <v>0.18</v>
      </c>
      <c r="H18" s="1">
        <v>150</v>
      </c>
      <c r="I18" s="1">
        <v>5038435</v>
      </c>
      <c r="J18" s="1">
        <v>454</v>
      </c>
      <c r="K18" s="1">
        <f t="shared" si="2"/>
        <v>-7</v>
      </c>
      <c r="L18" s="1"/>
      <c r="M18" s="1"/>
      <c r="N18" s="1">
        <v>1036</v>
      </c>
      <c r="O18" s="1">
        <f t="shared" si="3"/>
        <v>89.4</v>
      </c>
      <c r="P18" s="5"/>
      <c r="Q18" s="5"/>
      <c r="R18" s="1"/>
      <c r="S18" s="1">
        <f t="shared" si="5"/>
        <v>21.252796420581653</v>
      </c>
      <c r="T18" s="1">
        <f t="shared" si="6"/>
        <v>21.252796420581653</v>
      </c>
      <c r="U18" s="1">
        <v>118.6</v>
      </c>
      <c r="V18" s="1">
        <v>107</v>
      </c>
      <c r="W18" s="1">
        <v>134</v>
      </c>
      <c r="X18" s="1">
        <v>13.6</v>
      </c>
      <c r="Y18" s="1">
        <v>7.6</v>
      </c>
      <c r="Z18" s="1">
        <v>56.6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53</v>
      </c>
      <c r="B19" s="15" t="s">
        <v>31</v>
      </c>
      <c r="C19" s="15">
        <v>52</v>
      </c>
      <c r="D19" s="15"/>
      <c r="E19" s="15">
        <v>42</v>
      </c>
      <c r="F19" s="15">
        <v>10</v>
      </c>
      <c r="G19" s="16">
        <v>0.4</v>
      </c>
      <c r="H19" s="15" t="e">
        <v>#N/A</v>
      </c>
      <c r="I19" s="15">
        <v>5039609</v>
      </c>
      <c r="J19" s="15">
        <v>45</v>
      </c>
      <c r="K19" s="15">
        <f t="shared" si="2"/>
        <v>-3</v>
      </c>
      <c r="L19" s="15"/>
      <c r="M19" s="15"/>
      <c r="N19" s="15"/>
      <c r="O19" s="15">
        <f t="shared" si="3"/>
        <v>8.4</v>
      </c>
      <c r="P19" s="17"/>
      <c r="Q19" s="17"/>
      <c r="R19" s="15"/>
      <c r="S19" s="15">
        <f t="shared" si="5"/>
        <v>1.1904761904761905</v>
      </c>
      <c r="T19" s="15">
        <f t="shared" si="6"/>
        <v>1.1904761904761905</v>
      </c>
      <c r="U19" s="15">
        <v>15</v>
      </c>
      <c r="V19" s="15">
        <v>18</v>
      </c>
      <c r="W19" s="15">
        <v>20.8</v>
      </c>
      <c r="X19" s="15">
        <v>22.4</v>
      </c>
      <c r="Y19" s="15">
        <v>21.2</v>
      </c>
      <c r="Z19" s="15">
        <v>8.6</v>
      </c>
      <c r="AA19" s="15" t="s">
        <v>54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55</v>
      </c>
      <c r="B20" s="13" t="s">
        <v>31</v>
      </c>
      <c r="C20" s="13">
        <v>164</v>
      </c>
      <c r="D20" s="13"/>
      <c r="E20" s="13">
        <v>156</v>
      </c>
      <c r="F20" s="14">
        <v>2</v>
      </c>
      <c r="G20" s="6">
        <v>0.18</v>
      </c>
      <c r="H20" s="1">
        <v>120</v>
      </c>
      <c r="I20" s="1">
        <v>5038398</v>
      </c>
      <c r="J20" s="1">
        <v>159</v>
      </c>
      <c r="K20" s="1">
        <f t="shared" si="2"/>
        <v>-3</v>
      </c>
      <c r="L20" s="1"/>
      <c r="M20" s="1"/>
      <c r="N20" s="1">
        <v>100</v>
      </c>
      <c r="O20" s="1">
        <f t="shared" si="3"/>
        <v>31.2</v>
      </c>
      <c r="P20" s="5">
        <f>20*(O20+O21)-N20-N21-F20-F21</f>
        <v>126</v>
      </c>
      <c r="Q20" s="5"/>
      <c r="R20" s="1"/>
      <c r="S20" s="1">
        <f t="shared" si="5"/>
        <v>7.3076923076923075</v>
      </c>
      <c r="T20" s="1">
        <f t="shared" si="6"/>
        <v>3.2692307692307692</v>
      </c>
      <c r="U20" s="1">
        <v>4.2</v>
      </c>
      <c r="V20" s="1">
        <v>0</v>
      </c>
      <c r="W20" s="1">
        <v>0</v>
      </c>
      <c r="X20" s="1">
        <v>0</v>
      </c>
      <c r="Y20" s="1">
        <v>-0.2</v>
      </c>
      <c r="Z20" s="1">
        <v>-0.2</v>
      </c>
      <c r="AA20" s="1"/>
      <c r="AB20" s="1">
        <f t="shared" si="4"/>
        <v>22.68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7" t="s">
        <v>62</v>
      </c>
      <c r="B21" s="28" t="s">
        <v>31</v>
      </c>
      <c r="C21" s="28">
        <v>572</v>
      </c>
      <c r="D21" s="28">
        <v>1</v>
      </c>
      <c r="E21" s="28">
        <v>35</v>
      </c>
      <c r="F21" s="29">
        <v>536</v>
      </c>
      <c r="G21" s="30">
        <v>0</v>
      </c>
      <c r="H21" s="31" t="e">
        <v>#N/A</v>
      </c>
      <c r="I21" s="31" t="s">
        <v>37</v>
      </c>
      <c r="J21" s="31">
        <v>35</v>
      </c>
      <c r="K21" s="31">
        <f>E21-J21</f>
        <v>0</v>
      </c>
      <c r="L21" s="31"/>
      <c r="M21" s="31"/>
      <c r="N21" s="31"/>
      <c r="O21" s="31">
        <f t="shared" si="3"/>
        <v>7</v>
      </c>
      <c r="P21" s="32"/>
      <c r="Q21" s="32"/>
      <c r="R21" s="31"/>
      <c r="S21" s="31">
        <f t="shared" si="5"/>
        <v>76.571428571428569</v>
      </c>
      <c r="T21" s="31">
        <f t="shared" si="6"/>
        <v>76.571428571428569</v>
      </c>
      <c r="U21" s="31">
        <v>26.8</v>
      </c>
      <c r="V21" s="31">
        <v>36.6</v>
      </c>
      <c r="W21" s="31">
        <v>62.8</v>
      </c>
      <c r="X21" s="31">
        <v>90.2</v>
      </c>
      <c r="Y21" s="31">
        <v>51.4</v>
      </c>
      <c r="Z21" s="31">
        <v>94</v>
      </c>
      <c r="AA21" s="31"/>
      <c r="AB21" s="3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56</v>
      </c>
      <c r="B22" s="13" t="s">
        <v>36</v>
      </c>
      <c r="C22" s="13"/>
      <c r="D22" s="13">
        <v>140.136</v>
      </c>
      <c r="E22" s="13">
        <v>79.751999999999995</v>
      </c>
      <c r="F22" s="14">
        <v>60.384</v>
      </c>
      <c r="G22" s="6">
        <v>1</v>
      </c>
      <c r="H22" s="1">
        <v>150</v>
      </c>
      <c r="I22" s="1">
        <v>5038572</v>
      </c>
      <c r="J22" s="1">
        <v>85</v>
      </c>
      <c r="K22" s="1">
        <f t="shared" si="2"/>
        <v>-5.2480000000000047</v>
      </c>
      <c r="L22" s="1"/>
      <c r="M22" s="1"/>
      <c r="N22" s="1">
        <v>300</v>
      </c>
      <c r="O22" s="1">
        <f t="shared" si="3"/>
        <v>15.950399999999998</v>
      </c>
      <c r="P22" s="5">
        <f>20*(O22+O23+O24)-N22-N23-F22-F23-N24-F24</f>
        <v>210.61599999999999</v>
      </c>
      <c r="Q22" s="5">
        <v>500</v>
      </c>
      <c r="R22" s="1"/>
      <c r="S22" s="1">
        <f t="shared" si="5"/>
        <v>35.798475273347378</v>
      </c>
      <c r="T22" s="1">
        <f t="shared" si="6"/>
        <v>22.594041528739094</v>
      </c>
      <c r="U22" s="1">
        <v>35.3474</v>
      </c>
      <c r="V22" s="1">
        <v>27.057400000000001</v>
      </c>
      <c r="W22" s="1">
        <v>0.44800000000000012</v>
      </c>
      <c r="X22" s="1">
        <v>21.876000000000001</v>
      </c>
      <c r="Y22" s="1">
        <v>9.718</v>
      </c>
      <c r="Z22" s="1">
        <v>34.502000000000002</v>
      </c>
      <c r="AA22" s="24" t="s">
        <v>78</v>
      </c>
      <c r="AB22" s="1">
        <f t="shared" si="4"/>
        <v>210.61599999999999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33" t="s">
        <v>67</v>
      </c>
      <c r="B23" s="31" t="s">
        <v>36</v>
      </c>
      <c r="C23" s="31">
        <v>20.119</v>
      </c>
      <c r="D23" s="31"/>
      <c r="E23" s="31">
        <v>18.98</v>
      </c>
      <c r="F23" s="34"/>
      <c r="G23" s="30">
        <v>0</v>
      </c>
      <c r="H23" s="31" t="e">
        <v>#N/A</v>
      </c>
      <c r="I23" s="31" t="s">
        <v>37</v>
      </c>
      <c r="J23" s="31">
        <v>27</v>
      </c>
      <c r="K23" s="31">
        <f>E23-J23</f>
        <v>-8.02</v>
      </c>
      <c r="L23" s="31"/>
      <c r="M23" s="31"/>
      <c r="N23" s="31"/>
      <c r="O23" s="31">
        <f t="shared" si="3"/>
        <v>3.7960000000000003</v>
      </c>
      <c r="P23" s="32"/>
      <c r="Q23" s="32"/>
      <c r="R23" s="31"/>
      <c r="S23" s="31">
        <f t="shared" si="5"/>
        <v>0</v>
      </c>
      <c r="T23" s="31">
        <f t="shared" si="6"/>
        <v>0</v>
      </c>
      <c r="U23" s="31">
        <v>18.360199999999999</v>
      </c>
      <c r="V23" s="31">
        <v>31.187799999999999</v>
      </c>
      <c r="W23" s="31">
        <v>70.055399999999992</v>
      </c>
      <c r="X23" s="31">
        <v>32.197200000000002</v>
      </c>
      <c r="Y23" s="31">
        <v>60.093600000000002</v>
      </c>
      <c r="Z23" s="31">
        <v>30.8184</v>
      </c>
      <c r="AA23" s="31"/>
      <c r="AB23" s="3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7" t="s">
        <v>35</v>
      </c>
      <c r="B24" s="28" t="s">
        <v>36</v>
      </c>
      <c r="C24" s="28">
        <v>49.508000000000003</v>
      </c>
      <c r="D24" s="28">
        <v>0.81</v>
      </c>
      <c r="E24" s="28">
        <v>44.018000000000001</v>
      </c>
      <c r="F24" s="29"/>
      <c r="G24" s="30">
        <v>0</v>
      </c>
      <c r="H24" s="31" t="e">
        <v>#N/A</v>
      </c>
      <c r="I24" s="31" t="s">
        <v>37</v>
      </c>
      <c r="J24" s="31">
        <v>42.5</v>
      </c>
      <c r="K24" s="31">
        <f>E24-J24</f>
        <v>1.5180000000000007</v>
      </c>
      <c r="L24" s="31"/>
      <c r="M24" s="31"/>
      <c r="N24" s="31"/>
      <c r="O24" s="31">
        <f t="shared" si="3"/>
        <v>8.8035999999999994</v>
      </c>
      <c r="P24" s="32"/>
      <c r="Q24" s="32"/>
      <c r="R24" s="31"/>
      <c r="S24" s="31">
        <f t="shared" si="5"/>
        <v>0</v>
      </c>
      <c r="T24" s="31">
        <f t="shared" si="6"/>
        <v>0</v>
      </c>
      <c r="U24" s="31">
        <v>6.6983999999999986</v>
      </c>
      <c r="V24" s="31">
        <v>14.72</v>
      </c>
      <c r="W24" s="31">
        <v>6.1891999999999996</v>
      </c>
      <c r="X24" s="31">
        <v>0</v>
      </c>
      <c r="Y24" s="31">
        <v>0</v>
      </c>
      <c r="Z24" s="31">
        <v>0</v>
      </c>
      <c r="AA24" s="31"/>
      <c r="AB24" s="3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58</v>
      </c>
      <c r="B25" s="13" t="s">
        <v>36</v>
      </c>
      <c r="C25" s="13"/>
      <c r="D25" s="13">
        <v>249.04599999999999</v>
      </c>
      <c r="E25" s="13">
        <v>4.8460000000000001</v>
      </c>
      <c r="F25" s="14">
        <v>244.2</v>
      </c>
      <c r="G25" s="6">
        <v>1</v>
      </c>
      <c r="H25" s="1">
        <v>150</v>
      </c>
      <c r="I25" s="1">
        <v>5038596</v>
      </c>
      <c r="J25" s="1">
        <v>5</v>
      </c>
      <c r="K25" s="1">
        <f t="shared" si="2"/>
        <v>-0.15399999999999991</v>
      </c>
      <c r="L25" s="1"/>
      <c r="M25" s="1"/>
      <c r="N25" s="1"/>
      <c r="O25" s="1">
        <f t="shared" si="3"/>
        <v>0.96920000000000006</v>
      </c>
      <c r="P25" s="5">
        <v>100</v>
      </c>
      <c r="Q25" s="5">
        <v>500</v>
      </c>
      <c r="R25" s="1"/>
      <c r="S25" s="1">
        <f t="shared" si="5"/>
        <v>355.13825835740812</v>
      </c>
      <c r="T25" s="1">
        <f t="shared" si="6"/>
        <v>251.96037969459346</v>
      </c>
      <c r="U25" s="1">
        <v>0</v>
      </c>
      <c r="V25" s="1">
        <v>0</v>
      </c>
      <c r="W25" s="1">
        <v>16.389199999999999</v>
      </c>
      <c r="X25" s="1">
        <v>24.906400000000001</v>
      </c>
      <c r="Y25" s="1">
        <v>4.2817999999999996</v>
      </c>
      <c r="Z25" s="1">
        <v>31.1416</v>
      </c>
      <c r="AA25" s="24" t="s">
        <v>77</v>
      </c>
      <c r="AB25" s="1">
        <f t="shared" si="4"/>
        <v>100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7" t="s">
        <v>38</v>
      </c>
      <c r="B26" s="28" t="s">
        <v>36</v>
      </c>
      <c r="C26" s="28">
        <v>125.925</v>
      </c>
      <c r="D26" s="28"/>
      <c r="E26" s="28">
        <v>72.516000000000005</v>
      </c>
      <c r="F26" s="29">
        <v>47</v>
      </c>
      <c r="G26" s="30">
        <v>0</v>
      </c>
      <c r="H26" s="31" t="e">
        <v>#N/A</v>
      </c>
      <c r="I26" s="31" t="s">
        <v>37</v>
      </c>
      <c r="J26" s="31">
        <v>72.5</v>
      </c>
      <c r="K26" s="31">
        <f>E26-J26</f>
        <v>1.6000000000005343E-2</v>
      </c>
      <c r="L26" s="31"/>
      <c r="M26" s="31"/>
      <c r="N26" s="31"/>
      <c r="O26" s="31">
        <f t="shared" si="3"/>
        <v>14.503200000000001</v>
      </c>
      <c r="P26" s="32"/>
      <c r="Q26" s="32">
        <v>250</v>
      </c>
      <c r="R26" s="31"/>
      <c r="S26" s="31">
        <f t="shared" si="5"/>
        <v>3.2406641292956033</v>
      </c>
      <c r="T26" s="31">
        <f t="shared" si="6"/>
        <v>3.2406641292956033</v>
      </c>
      <c r="U26" s="31">
        <v>16.704999999999998</v>
      </c>
      <c r="V26" s="31">
        <v>32.868600000000001</v>
      </c>
      <c r="W26" s="31">
        <v>2.0215999999999998</v>
      </c>
      <c r="X26" s="31">
        <v>0</v>
      </c>
      <c r="Y26" s="31">
        <v>0</v>
      </c>
      <c r="Z26" s="31">
        <v>0</v>
      </c>
      <c r="AA26" s="31"/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59</v>
      </c>
      <c r="B27" s="19" t="s">
        <v>36</v>
      </c>
      <c r="C27" s="19"/>
      <c r="D27" s="19"/>
      <c r="E27" s="19"/>
      <c r="F27" s="20"/>
      <c r="G27" s="21">
        <v>1</v>
      </c>
      <c r="H27" s="22">
        <v>120</v>
      </c>
      <c r="I27" s="22">
        <v>8785204</v>
      </c>
      <c r="J27" s="22"/>
      <c r="K27" s="22">
        <f t="shared" si="2"/>
        <v>0</v>
      </c>
      <c r="L27" s="22"/>
      <c r="M27" s="22"/>
      <c r="N27" s="22"/>
      <c r="O27" s="22">
        <f t="shared" si="3"/>
        <v>0</v>
      </c>
      <c r="P27" s="23">
        <v>450</v>
      </c>
      <c r="Q27" s="23">
        <v>400</v>
      </c>
      <c r="R27" s="22"/>
      <c r="S27" s="22" t="e">
        <f t="shared" si="5"/>
        <v>#DIV/0!</v>
      </c>
      <c r="T27" s="22" t="e">
        <f t="shared" si="6"/>
        <v>#DIV/0!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 t="s">
        <v>60</v>
      </c>
      <c r="AB27" s="22">
        <f t="shared" si="4"/>
        <v>450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7" t="s">
        <v>43</v>
      </c>
      <c r="B28" s="28" t="s">
        <v>36</v>
      </c>
      <c r="C28" s="28">
        <v>830.32299999999998</v>
      </c>
      <c r="D28" s="28">
        <v>0.51600000000000001</v>
      </c>
      <c r="E28" s="28">
        <v>218.54</v>
      </c>
      <c r="F28" s="29">
        <v>599.96400000000006</v>
      </c>
      <c r="G28" s="30">
        <v>0</v>
      </c>
      <c r="H28" s="31" t="e">
        <v>#N/A</v>
      </c>
      <c r="I28" s="31" t="s">
        <v>37</v>
      </c>
      <c r="J28" s="31">
        <v>214.5</v>
      </c>
      <c r="K28" s="31">
        <f>E28-J28</f>
        <v>4.039999999999992</v>
      </c>
      <c r="L28" s="31"/>
      <c r="M28" s="31"/>
      <c r="N28" s="31"/>
      <c r="O28" s="31">
        <f t="shared" si="3"/>
        <v>43.707999999999998</v>
      </c>
      <c r="P28" s="32"/>
      <c r="Q28" s="32"/>
      <c r="R28" s="31"/>
      <c r="S28" s="31">
        <f t="shared" si="5"/>
        <v>13.726640431957538</v>
      </c>
      <c r="T28" s="31">
        <f t="shared" si="6"/>
        <v>13.726640431957538</v>
      </c>
      <c r="U28" s="31">
        <v>14.2288</v>
      </c>
      <c r="V28" s="31">
        <v>23.77</v>
      </c>
      <c r="W28" s="31">
        <v>50.093800000000002</v>
      </c>
      <c r="X28" s="31">
        <v>31.487400000000001</v>
      </c>
      <c r="Y28" s="31">
        <v>59.091600000000007</v>
      </c>
      <c r="Z28" s="31">
        <v>0</v>
      </c>
      <c r="AA28" s="31"/>
      <c r="AB28" s="3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36</v>
      </c>
      <c r="C29" s="1">
        <v>112.678</v>
      </c>
      <c r="D29" s="1">
        <v>1.4790000000000001</v>
      </c>
      <c r="E29" s="1">
        <v>99.956999999999994</v>
      </c>
      <c r="F29" s="1">
        <v>14.2</v>
      </c>
      <c r="G29" s="6">
        <v>1</v>
      </c>
      <c r="H29" s="1">
        <v>180</v>
      </c>
      <c r="I29" s="1">
        <v>5038619</v>
      </c>
      <c r="J29" s="1">
        <v>107.5</v>
      </c>
      <c r="K29" s="1">
        <f t="shared" si="2"/>
        <v>-7.5430000000000064</v>
      </c>
      <c r="L29" s="1"/>
      <c r="M29" s="1"/>
      <c r="N29" s="1">
        <v>174.68119999999999</v>
      </c>
      <c r="O29" s="1">
        <f t="shared" si="3"/>
        <v>19.991399999999999</v>
      </c>
      <c r="P29" s="5">
        <f t="shared" ref="P29:P34" si="8">20*O29-N29-F29</f>
        <v>210.9468</v>
      </c>
      <c r="Q29" s="5">
        <v>450</v>
      </c>
      <c r="R29" s="1"/>
      <c r="S29" s="1">
        <f t="shared" si="5"/>
        <v>20</v>
      </c>
      <c r="T29" s="1">
        <f t="shared" si="6"/>
        <v>9.4481226927578863</v>
      </c>
      <c r="U29" s="1">
        <v>20.964400000000001</v>
      </c>
      <c r="V29" s="1">
        <v>8.7632000000000012</v>
      </c>
      <c r="W29" s="1">
        <v>18.6936</v>
      </c>
      <c r="X29" s="1">
        <v>13.8192</v>
      </c>
      <c r="Y29" s="1">
        <v>0.9728</v>
      </c>
      <c r="Z29" s="1">
        <v>0</v>
      </c>
      <c r="AA29" s="26" t="s">
        <v>76</v>
      </c>
      <c r="AB29" s="1">
        <f t="shared" si="4"/>
        <v>210.9468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420</v>
      </c>
      <c r="D30" s="1">
        <v>4</v>
      </c>
      <c r="E30" s="1">
        <v>135</v>
      </c>
      <c r="F30" s="1">
        <v>285</v>
      </c>
      <c r="G30" s="6">
        <v>0.1</v>
      </c>
      <c r="H30" s="1">
        <v>60</v>
      </c>
      <c r="I30" s="1">
        <v>8444170</v>
      </c>
      <c r="J30" s="1">
        <v>138</v>
      </c>
      <c r="K30" s="1">
        <f t="shared" si="2"/>
        <v>-3</v>
      </c>
      <c r="L30" s="1"/>
      <c r="M30" s="1"/>
      <c r="N30" s="1">
        <v>62.400000000000027</v>
      </c>
      <c r="O30" s="1">
        <f t="shared" si="3"/>
        <v>27</v>
      </c>
      <c r="P30" s="5">
        <f t="shared" si="8"/>
        <v>192.59999999999997</v>
      </c>
      <c r="Q30" s="5"/>
      <c r="R30" s="1"/>
      <c r="S30" s="1">
        <f t="shared" si="5"/>
        <v>20</v>
      </c>
      <c r="T30" s="1">
        <f t="shared" si="6"/>
        <v>12.866666666666667</v>
      </c>
      <c r="U30" s="1">
        <v>26.8</v>
      </c>
      <c r="V30" s="1">
        <v>27.4</v>
      </c>
      <c r="W30" s="1">
        <v>38.799999999999997</v>
      </c>
      <c r="X30" s="1">
        <v>29.6</v>
      </c>
      <c r="Y30" s="1">
        <v>39</v>
      </c>
      <c r="Z30" s="1">
        <v>36.6</v>
      </c>
      <c r="AA30" s="1"/>
      <c r="AB30" s="1">
        <f t="shared" si="4"/>
        <v>19.259999999999998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36</v>
      </c>
      <c r="C31" s="1">
        <v>811.55700000000002</v>
      </c>
      <c r="D31" s="1">
        <v>542.70600000000002</v>
      </c>
      <c r="E31" s="1">
        <v>390.30799999999999</v>
      </c>
      <c r="F31" s="1">
        <v>950.02300000000002</v>
      </c>
      <c r="G31" s="6">
        <v>1</v>
      </c>
      <c r="H31" s="1">
        <v>120</v>
      </c>
      <c r="I31" s="1">
        <v>5522704</v>
      </c>
      <c r="J31" s="1">
        <v>420.5</v>
      </c>
      <c r="K31" s="1">
        <f t="shared" si="2"/>
        <v>-30.192000000000007</v>
      </c>
      <c r="L31" s="1"/>
      <c r="M31" s="1"/>
      <c r="N31" s="1">
        <v>341.66140000000001</v>
      </c>
      <c r="O31" s="1">
        <f t="shared" si="3"/>
        <v>78.061599999999999</v>
      </c>
      <c r="P31" s="5">
        <f t="shared" si="8"/>
        <v>269.54759999999999</v>
      </c>
      <c r="Q31" s="5">
        <v>800</v>
      </c>
      <c r="R31" s="1"/>
      <c r="S31" s="1">
        <f t="shared" si="5"/>
        <v>20</v>
      </c>
      <c r="T31" s="1">
        <f t="shared" si="6"/>
        <v>16.5469885321336</v>
      </c>
      <c r="U31" s="1">
        <v>84.012199999999993</v>
      </c>
      <c r="V31" s="1">
        <v>92.832799999999992</v>
      </c>
      <c r="W31" s="1">
        <v>87.382599999999996</v>
      </c>
      <c r="X31" s="1">
        <v>72.56219999999999</v>
      </c>
      <c r="Y31" s="1">
        <v>83.071600000000004</v>
      </c>
      <c r="Z31" s="1">
        <v>100.7136</v>
      </c>
      <c r="AA31" s="1"/>
      <c r="AB31" s="1">
        <f t="shared" si="4"/>
        <v>269.54759999999999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663</v>
      </c>
      <c r="D32" s="1"/>
      <c r="E32" s="1">
        <v>84</v>
      </c>
      <c r="F32" s="1">
        <v>563</v>
      </c>
      <c r="G32" s="6">
        <v>0.14000000000000001</v>
      </c>
      <c r="H32" s="1">
        <v>180</v>
      </c>
      <c r="I32" s="1">
        <v>9988391</v>
      </c>
      <c r="J32" s="1">
        <v>89</v>
      </c>
      <c r="K32" s="1">
        <f t="shared" si="2"/>
        <v>-5</v>
      </c>
      <c r="L32" s="1"/>
      <c r="M32" s="1"/>
      <c r="N32" s="1"/>
      <c r="O32" s="1">
        <f t="shared" si="3"/>
        <v>16.8</v>
      </c>
      <c r="P32" s="5"/>
      <c r="Q32" s="5"/>
      <c r="R32" s="1"/>
      <c r="S32" s="1">
        <f t="shared" si="5"/>
        <v>33.511904761904759</v>
      </c>
      <c r="T32" s="1">
        <f t="shared" si="6"/>
        <v>33.511904761904759</v>
      </c>
      <c r="U32" s="1">
        <v>19.2</v>
      </c>
      <c r="V32" s="1">
        <v>23.6</v>
      </c>
      <c r="W32" s="1">
        <v>25.4</v>
      </c>
      <c r="X32" s="1">
        <v>30.8</v>
      </c>
      <c r="Y32" s="1">
        <v>23</v>
      </c>
      <c r="Z32" s="1">
        <v>48.4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631</v>
      </c>
      <c r="D33" s="1">
        <v>368</v>
      </c>
      <c r="E33" s="1">
        <v>212</v>
      </c>
      <c r="F33" s="1">
        <v>771</v>
      </c>
      <c r="G33" s="6">
        <v>0.18</v>
      </c>
      <c r="H33" s="1">
        <v>270</v>
      </c>
      <c r="I33" s="1">
        <v>9988681</v>
      </c>
      <c r="J33" s="1">
        <v>214</v>
      </c>
      <c r="K33" s="1">
        <f t="shared" si="2"/>
        <v>-2</v>
      </c>
      <c r="L33" s="1"/>
      <c r="M33" s="1"/>
      <c r="N33" s="1"/>
      <c r="O33" s="1">
        <f t="shared" si="3"/>
        <v>42.4</v>
      </c>
      <c r="P33" s="5">
        <f t="shared" si="8"/>
        <v>77</v>
      </c>
      <c r="Q33" s="5"/>
      <c r="R33" s="1"/>
      <c r="S33" s="1">
        <f t="shared" si="5"/>
        <v>20</v>
      </c>
      <c r="T33" s="1">
        <f t="shared" si="6"/>
        <v>18.183962264150946</v>
      </c>
      <c r="U33" s="1">
        <v>48</v>
      </c>
      <c r="V33" s="1">
        <v>67.400000000000006</v>
      </c>
      <c r="W33" s="1">
        <v>65.8</v>
      </c>
      <c r="X33" s="1">
        <v>49.8</v>
      </c>
      <c r="Y33" s="1">
        <v>54.2</v>
      </c>
      <c r="Z33" s="1">
        <v>83</v>
      </c>
      <c r="AA33" s="1"/>
      <c r="AB33" s="1">
        <f t="shared" si="4"/>
        <v>13.86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36</v>
      </c>
      <c r="C34" s="1">
        <v>136.64500000000001</v>
      </c>
      <c r="D34" s="1">
        <v>46.738999999999997</v>
      </c>
      <c r="E34" s="1">
        <v>114.842</v>
      </c>
      <c r="F34" s="1">
        <v>68.542000000000002</v>
      </c>
      <c r="G34" s="6">
        <v>1</v>
      </c>
      <c r="H34" s="1">
        <v>120</v>
      </c>
      <c r="I34" s="1">
        <v>8785198</v>
      </c>
      <c r="J34" s="1">
        <v>110.5</v>
      </c>
      <c r="K34" s="1">
        <f t="shared" si="2"/>
        <v>4.3419999999999987</v>
      </c>
      <c r="L34" s="1"/>
      <c r="M34" s="1"/>
      <c r="N34" s="1">
        <v>100</v>
      </c>
      <c r="O34" s="1">
        <f t="shared" si="3"/>
        <v>22.968399999999999</v>
      </c>
      <c r="P34" s="5">
        <f t="shared" si="8"/>
        <v>290.82600000000002</v>
      </c>
      <c r="Q34" s="5">
        <v>400</v>
      </c>
      <c r="R34" s="1"/>
      <c r="S34" s="1">
        <f t="shared" si="5"/>
        <v>20.000000000000004</v>
      </c>
      <c r="T34" s="1">
        <f t="shared" si="6"/>
        <v>7.3379948102610548</v>
      </c>
      <c r="U34" s="1">
        <v>4.4798</v>
      </c>
      <c r="V34" s="1">
        <v>0</v>
      </c>
      <c r="W34" s="1">
        <v>0</v>
      </c>
      <c r="X34" s="1">
        <v>0</v>
      </c>
      <c r="Y34" s="1">
        <v>1.8268</v>
      </c>
      <c r="Z34" s="1">
        <v>23.078199999999999</v>
      </c>
      <c r="AA34" s="1"/>
      <c r="AB34" s="1">
        <f t="shared" si="4"/>
        <v>290.82600000000002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709</v>
      </c>
      <c r="D35" s="1">
        <v>30</v>
      </c>
      <c r="E35" s="1">
        <v>183</v>
      </c>
      <c r="F35" s="1">
        <v>555</v>
      </c>
      <c r="G35" s="6">
        <v>0.1</v>
      </c>
      <c r="H35" s="1">
        <v>60</v>
      </c>
      <c r="I35" s="1">
        <v>8444187</v>
      </c>
      <c r="J35" s="1">
        <v>187</v>
      </c>
      <c r="K35" s="1">
        <f t="shared" si="2"/>
        <v>-4</v>
      </c>
      <c r="L35" s="1"/>
      <c r="M35" s="1"/>
      <c r="N35" s="1">
        <v>167</v>
      </c>
      <c r="O35" s="1">
        <f t="shared" si="3"/>
        <v>36.6</v>
      </c>
      <c r="P35" s="5"/>
      <c r="Q35" s="5"/>
      <c r="R35" s="1"/>
      <c r="S35" s="1">
        <f t="shared" si="5"/>
        <v>19.72677595628415</v>
      </c>
      <c r="T35" s="1">
        <f t="shared" si="6"/>
        <v>19.72677595628415</v>
      </c>
      <c r="U35" s="1">
        <v>43.8</v>
      </c>
      <c r="V35" s="1">
        <v>49.8</v>
      </c>
      <c r="W35" s="1">
        <v>65.599999999999994</v>
      </c>
      <c r="X35" s="1">
        <v>63.4</v>
      </c>
      <c r="Y35" s="1">
        <v>46.8</v>
      </c>
      <c r="Z35" s="1">
        <v>46.8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603</v>
      </c>
      <c r="D36" s="1">
        <v>424</v>
      </c>
      <c r="E36" s="1">
        <v>193</v>
      </c>
      <c r="F36" s="1">
        <v>833</v>
      </c>
      <c r="G36" s="6">
        <v>0.1</v>
      </c>
      <c r="H36" s="1">
        <v>90</v>
      </c>
      <c r="I36" s="1">
        <v>8444194</v>
      </c>
      <c r="J36" s="1">
        <v>198</v>
      </c>
      <c r="K36" s="1">
        <f t="shared" si="2"/>
        <v>-5</v>
      </c>
      <c r="L36" s="1"/>
      <c r="M36" s="1"/>
      <c r="N36" s="1"/>
      <c r="O36" s="1">
        <f t="shared" si="3"/>
        <v>38.6</v>
      </c>
      <c r="P36" s="5"/>
      <c r="Q36" s="5"/>
      <c r="R36" s="1"/>
      <c r="S36" s="1">
        <f t="shared" si="5"/>
        <v>21.580310880829014</v>
      </c>
      <c r="T36" s="1">
        <f t="shared" si="6"/>
        <v>21.580310880829014</v>
      </c>
      <c r="U36" s="1">
        <v>32.4</v>
      </c>
      <c r="V36" s="1">
        <v>63.6</v>
      </c>
      <c r="W36" s="1">
        <v>57.8</v>
      </c>
      <c r="X36" s="1">
        <v>60.4</v>
      </c>
      <c r="Y36" s="1">
        <v>66.8</v>
      </c>
      <c r="Z36" s="1">
        <v>85.8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1030</v>
      </c>
      <c r="D37" s="1">
        <v>16</v>
      </c>
      <c r="E37" s="1">
        <v>268</v>
      </c>
      <c r="F37" s="1">
        <v>777</v>
      </c>
      <c r="G37" s="6">
        <v>0.2</v>
      </c>
      <c r="H37" s="1">
        <v>120</v>
      </c>
      <c r="I37" s="1">
        <v>783798</v>
      </c>
      <c r="J37" s="1">
        <v>268</v>
      </c>
      <c r="K37" s="1">
        <f t="shared" si="2"/>
        <v>0</v>
      </c>
      <c r="L37" s="1"/>
      <c r="M37" s="1"/>
      <c r="N37" s="1">
        <v>50</v>
      </c>
      <c r="O37" s="1">
        <f t="shared" si="3"/>
        <v>53.6</v>
      </c>
      <c r="P37" s="5">
        <f t="shared" ref="P37" si="9">20*O37-N37-F37</f>
        <v>245</v>
      </c>
      <c r="Q37" s="5">
        <v>800</v>
      </c>
      <c r="R37" s="1"/>
      <c r="S37" s="1">
        <f t="shared" si="5"/>
        <v>20</v>
      </c>
      <c r="T37" s="1">
        <f t="shared" si="6"/>
        <v>15.42910447761194</v>
      </c>
      <c r="U37" s="1">
        <v>54</v>
      </c>
      <c r="V37" s="1">
        <v>47.4</v>
      </c>
      <c r="W37" s="1">
        <v>85</v>
      </c>
      <c r="X37" s="1">
        <v>89.4</v>
      </c>
      <c r="Y37" s="1">
        <v>94.8</v>
      </c>
      <c r="Z37" s="1">
        <v>117</v>
      </c>
      <c r="AA37" s="1"/>
      <c r="AB37" s="1">
        <f t="shared" si="4"/>
        <v>49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36</v>
      </c>
      <c r="C38" s="1"/>
      <c r="D38" s="1">
        <v>1010.56</v>
      </c>
      <c r="E38" s="1">
        <v>97.1</v>
      </c>
      <c r="F38" s="1">
        <v>913.46</v>
      </c>
      <c r="G38" s="6">
        <v>1</v>
      </c>
      <c r="H38" s="1">
        <v>120</v>
      </c>
      <c r="I38" s="1">
        <v>783811</v>
      </c>
      <c r="J38" s="1">
        <v>101.5</v>
      </c>
      <c r="K38" s="1">
        <f t="shared" si="2"/>
        <v>-4.4000000000000057</v>
      </c>
      <c r="L38" s="1"/>
      <c r="M38" s="1"/>
      <c r="N38" s="1">
        <v>400</v>
      </c>
      <c r="O38" s="1">
        <f t="shared" si="3"/>
        <v>19.419999999999998</v>
      </c>
      <c r="P38" s="5"/>
      <c r="Q38" s="5">
        <v>1000</v>
      </c>
      <c r="R38" s="1"/>
      <c r="S38" s="1">
        <f t="shared" si="5"/>
        <v>67.63439752832133</v>
      </c>
      <c r="T38" s="1">
        <f t="shared" si="6"/>
        <v>67.63439752832133</v>
      </c>
      <c r="U38" s="1">
        <v>0</v>
      </c>
      <c r="V38" s="1">
        <v>45.904200000000003</v>
      </c>
      <c r="W38" s="1">
        <v>70.240200000000002</v>
      </c>
      <c r="X38" s="1">
        <v>41.29</v>
      </c>
      <c r="Y38" s="1">
        <v>19.4876</v>
      </c>
      <c r="Z38" s="1">
        <v>0</v>
      </c>
      <c r="AA38" s="1" t="s">
        <v>57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73</v>
      </c>
      <c r="B39" s="1" t="s">
        <v>31</v>
      </c>
      <c r="C39" s="1">
        <v>733</v>
      </c>
      <c r="D39" s="1"/>
      <c r="E39" s="1">
        <v>138</v>
      </c>
      <c r="F39" s="1">
        <v>587</v>
      </c>
      <c r="G39" s="6">
        <v>0.2</v>
      </c>
      <c r="H39" s="1">
        <v>120</v>
      </c>
      <c r="I39" s="1">
        <v>783804</v>
      </c>
      <c r="J39" s="1">
        <v>154</v>
      </c>
      <c r="K39" s="1">
        <f t="shared" si="2"/>
        <v>-16</v>
      </c>
      <c r="L39" s="1"/>
      <c r="M39" s="1"/>
      <c r="N39" s="1"/>
      <c r="O39" s="1">
        <f t="shared" si="3"/>
        <v>27.6</v>
      </c>
      <c r="P39" s="5"/>
      <c r="Q39" s="5">
        <v>800</v>
      </c>
      <c r="R39" s="1"/>
      <c r="S39" s="1">
        <f>(F39+N39+P39)/O39</f>
        <v>21.268115942028984</v>
      </c>
      <c r="T39" s="1">
        <f t="shared" si="6"/>
        <v>21.268115942028984</v>
      </c>
      <c r="U39" s="1">
        <v>27</v>
      </c>
      <c r="V39" s="1">
        <v>34</v>
      </c>
      <c r="W39" s="1">
        <v>57.6</v>
      </c>
      <c r="X39" s="1">
        <v>83</v>
      </c>
      <c r="Y39" s="1">
        <v>90.6</v>
      </c>
      <c r="Z39" s="1">
        <v>99.2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74</v>
      </c>
      <c r="B40" s="13" t="s">
        <v>36</v>
      </c>
      <c r="C40" s="13"/>
      <c r="D40" s="13">
        <v>1455.942</v>
      </c>
      <c r="E40" s="13">
        <v>292.01900000000001</v>
      </c>
      <c r="F40" s="14">
        <v>1130.21</v>
      </c>
      <c r="G40" s="6">
        <v>1</v>
      </c>
      <c r="H40" s="1">
        <v>120</v>
      </c>
      <c r="I40" s="1">
        <v>783828</v>
      </c>
      <c r="J40" s="1">
        <v>276.5</v>
      </c>
      <c r="K40" s="1">
        <f t="shared" si="2"/>
        <v>15.519000000000005</v>
      </c>
      <c r="L40" s="1"/>
      <c r="M40" s="1"/>
      <c r="N40" s="1">
        <v>1786.7882</v>
      </c>
      <c r="O40" s="1">
        <f t="shared" si="3"/>
        <v>58.403800000000004</v>
      </c>
      <c r="P40" s="5"/>
      <c r="Q40" s="5">
        <v>1500</v>
      </c>
      <c r="R40" s="1"/>
      <c r="S40" s="1">
        <f t="shared" si="5"/>
        <v>49.945349446440126</v>
      </c>
      <c r="T40" s="1">
        <f t="shared" si="6"/>
        <v>49.945349446440126</v>
      </c>
      <c r="U40" s="1">
        <v>0</v>
      </c>
      <c r="V40" s="1">
        <v>128.83779999999999</v>
      </c>
      <c r="W40" s="1">
        <v>108.84099999999999</v>
      </c>
      <c r="X40" s="1">
        <v>97.024000000000001</v>
      </c>
      <c r="Y40" s="1">
        <v>98.977999999999994</v>
      </c>
      <c r="Z40" s="1">
        <v>0</v>
      </c>
      <c r="AA40" s="1" t="s">
        <v>57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7" t="s">
        <v>75</v>
      </c>
      <c r="B41" s="28" t="s">
        <v>36</v>
      </c>
      <c r="C41" s="28">
        <v>121.913</v>
      </c>
      <c r="D41" s="28">
        <v>39.274000000000001</v>
      </c>
      <c r="E41" s="28">
        <v>124.738</v>
      </c>
      <c r="F41" s="29"/>
      <c r="G41" s="30">
        <v>0</v>
      </c>
      <c r="H41" s="31" t="e">
        <v>#N/A</v>
      </c>
      <c r="I41" s="31" t="s">
        <v>37</v>
      </c>
      <c r="J41" s="31">
        <v>284.5</v>
      </c>
      <c r="K41" s="31">
        <f t="shared" si="2"/>
        <v>-159.762</v>
      </c>
      <c r="L41" s="31"/>
      <c r="M41" s="31"/>
      <c r="N41" s="31"/>
      <c r="O41" s="31">
        <f t="shared" si="3"/>
        <v>24.947600000000001</v>
      </c>
      <c r="P41" s="32"/>
      <c r="Q41" s="32"/>
      <c r="R41" s="31"/>
      <c r="S41" s="31">
        <f t="shared" si="5"/>
        <v>0</v>
      </c>
      <c r="T41" s="31">
        <f t="shared" si="6"/>
        <v>0</v>
      </c>
      <c r="U41" s="31">
        <v>149.65100000000001</v>
      </c>
      <c r="V41" s="31">
        <v>15.5646</v>
      </c>
      <c r="W41" s="31">
        <v>0</v>
      </c>
      <c r="X41" s="31">
        <v>0</v>
      </c>
      <c r="Y41" s="31">
        <v>0</v>
      </c>
      <c r="Z41" s="31">
        <v>0</v>
      </c>
      <c r="AA41" s="31"/>
      <c r="AB41" s="3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39</v>
      </c>
      <c r="B43" s="1" t="s">
        <v>31</v>
      </c>
      <c r="C43" s="1">
        <v>1118</v>
      </c>
      <c r="D43" s="1">
        <v>1500</v>
      </c>
      <c r="E43" s="1">
        <v>1421</v>
      </c>
      <c r="F43" s="1">
        <v>1125</v>
      </c>
      <c r="G43" s="6">
        <v>0.18</v>
      </c>
      <c r="H43" s="1">
        <v>120</v>
      </c>
      <c r="I43" s="1"/>
      <c r="J43" s="1">
        <v>1436</v>
      </c>
      <c r="K43" s="1">
        <f>E43-J43</f>
        <v>-15</v>
      </c>
      <c r="L43" s="1"/>
      <c r="M43" s="1"/>
      <c r="N43" s="1">
        <v>1200</v>
      </c>
      <c r="O43" s="1">
        <f>E43/5</f>
        <v>284.2</v>
      </c>
      <c r="P43" s="5">
        <v>2400</v>
      </c>
      <c r="Q43" s="5">
        <v>10000</v>
      </c>
      <c r="R43" s="1"/>
      <c r="S43" s="1">
        <f t="shared" ref="S43:S44" si="10">(F43+N43+P43)/O43</f>
        <v>16.625615763546797</v>
      </c>
      <c r="T43" s="1">
        <f t="shared" ref="T43:T44" si="11">(F43+N43)/O43</f>
        <v>8.1808585503166782</v>
      </c>
      <c r="U43" s="1">
        <v>210.4</v>
      </c>
      <c r="V43" s="1">
        <v>188.4</v>
      </c>
      <c r="W43" s="1">
        <v>234</v>
      </c>
      <c r="X43" s="1">
        <v>96.8</v>
      </c>
      <c r="Y43" s="1">
        <v>129.80000000000001</v>
      </c>
      <c r="Z43" s="1">
        <v>155</v>
      </c>
      <c r="AA43" s="1" t="s">
        <v>83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40</v>
      </c>
      <c r="B44" s="1" t="s">
        <v>31</v>
      </c>
      <c r="C44" s="1">
        <v>8161</v>
      </c>
      <c r="D44" s="1">
        <v>25</v>
      </c>
      <c r="E44" s="1">
        <v>4897</v>
      </c>
      <c r="F44" s="1">
        <v>3219</v>
      </c>
      <c r="G44" s="6">
        <v>0.18</v>
      </c>
      <c r="H44" s="1">
        <v>120</v>
      </c>
      <c r="I44" s="1"/>
      <c r="J44" s="1">
        <v>4882</v>
      </c>
      <c r="K44" s="1">
        <f>E44-J44</f>
        <v>15</v>
      </c>
      <c r="L44" s="1"/>
      <c r="M44" s="1"/>
      <c r="N44" s="1">
        <v>2000</v>
      </c>
      <c r="O44" s="1">
        <f>E44/5</f>
        <v>979.4</v>
      </c>
      <c r="P44" s="5">
        <v>9900</v>
      </c>
      <c r="Q44" s="5">
        <v>12000</v>
      </c>
      <c r="R44" s="1"/>
      <c r="S44" s="1">
        <f t="shared" si="10"/>
        <v>15.437002246273229</v>
      </c>
      <c r="T44" s="1">
        <f t="shared" si="11"/>
        <v>5.3287727179906064</v>
      </c>
      <c r="U44" s="1">
        <v>670</v>
      </c>
      <c r="V44" s="1">
        <v>540</v>
      </c>
      <c r="W44" s="1">
        <v>636</v>
      </c>
      <c r="X44" s="1">
        <v>493.6</v>
      </c>
      <c r="Y44" s="1">
        <v>491.6</v>
      </c>
      <c r="Z44" s="1">
        <v>521</v>
      </c>
      <c r="AA44" s="1" t="s">
        <v>84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2024-11-04T10:41:58Z</dcterms:created>
  <dcterms:modified xsi:type="dcterms:W3CDTF">2024-11-11T11:05:06Z</dcterms:modified>
</cp:coreProperties>
</file>