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0BD01B28-CF9B-4E17-8932-BB0BEE5DFE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2" i="1" l="1"/>
  <c r="AE92" i="1" s="1"/>
  <c r="S91" i="1"/>
  <c r="AE91" i="1" s="1"/>
  <c r="S59" i="1"/>
  <c r="S58" i="1"/>
  <c r="AE58" i="1" s="1"/>
  <c r="S56" i="1"/>
  <c r="AE56" i="1" s="1"/>
  <c r="S54" i="1"/>
  <c r="AE54" i="1" s="1"/>
  <c r="S52" i="1"/>
  <c r="AE52" i="1" s="1"/>
  <c r="S47" i="1"/>
  <c r="AE47" i="1" s="1"/>
  <c r="S46" i="1"/>
  <c r="AE46" i="1" s="1"/>
  <c r="S45" i="1"/>
  <c r="AE45" i="1" s="1"/>
  <c r="S43" i="1"/>
  <c r="AE43" i="1" s="1"/>
  <c r="S42" i="1"/>
  <c r="AE42" i="1" s="1"/>
  <c r="S41" i="1"/>
  <c r="S40" i="1"/>
  <c r="AE40" i="1" s="1"/>
  <c r="S39" i="1"/>
  <c r="S37" i="1"/>
  <c r="AE37" i="1" s="1"/>
  <c r="S35" i="1"/>
  <c r="S34" i="1"/>
  <c r="AE34" i="1" s="1"/>
  <c r="S33" i="1"/>
  <c r="S31" i="1"/>
  <c r="AE31" i="1" s="1"/>
  <c r="S29" i="1"/>
  <c r="S22" i="1"/>
  <c r="AE22" i="1" s="1"/>
  <c r="S21" i="1"/>
  <c r="S19" i="1"/>
  <c r="AE19" i="1" s="1"/>
  <c r="S18" i="1"/>
  <c r="S17" i="1"/>
  <c r="AE17" i="1" s="1"/>
  <c r="S14" i="1"/>
  <c r="S12" i="1"/>
  <c r="AE12" i="1" s="1"/>
  <c r="S8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8" i="1"/>
  <c r="AE14" i="1"/>
  <c r="AE18" i="1"/>
  <c r="AE21" i="1"/>
  <c r="AE29" i="1"/>
  <c r="AE33" i="1"/>
  <c r="AE35" i="1"/>
  <c r="AE38" i="1"/>
  <c r="AE39" i="1"/>
  <c r="AE41" i="1"/>
  <c r="AE49" i="1"/>
  <c r="AE51" i="1"/>
  <c r="AE59" i="1"/>
  <c r="AE63" i="1"/>
  <c r="AE65" i="1"/>
  <c r="AE75" i="1"/>
  <c r="AE79" i="1"/>
  <c r="AE95" i="1"/>
  <c r="AE97" i="1"/>
  <c r="AE100" i="1"/>
  <c r="AE101" i="1"/>
  <c r="T5" i="1"/>
  <c r="AF5" i="1" l="1"/>
  <c r="R99" i="1"/>
  <c r="S99" i="1" s="1"/>
  <c r="AE99" i="1" s="1"/>
  <c r="R98" i="1"/>
  <c r="S98" i="1" s="1"/>
  <c r="AE98" i="1" s="1"/>
  <c r="R94" i="1"/>
  <c r="S94" i="1" s="1"/>
  <c r="AE94" i="1" s="1"/>
  <c r="R93" i="1"/>
  <c r="S93" i="1" s="1"/>
  <c r="AE93" i="1" s="1"/>
  <c r="R90" i="1"/>
  <c r="S90" i="1" s="1"/>
  <c r="AE90" i="1" s="1"/>
  <c r="R89" i="1"/>
  <c r="S89" i="1" s="1"/>
  <c r="AE89" i="1" s="1"/>
  <c r="R88" i="1"/>
  <c r="S88" i="1" s="1"/>
  <c r="AE88" i="1" s="1"/>
  <c r="R86" i="1"/>
  <c r="S86" i="1" s="1"/>
  <c r="AE86" i="1" s="1"/>
  <c r="R85" i="1"/>
  <c r="S85" i="1" s="1"/>
  <c r="AE85" i="1" s="1"/>
  <c r="R84" i="1"/>
  <c r="S84" i="1" s="1"/>
  <c r="AE84" i="1" s="1"/>
  <c r="R83" i="1"/>
  <c r="S83" i="1" s="1"/>
  <c r="AE83" i="1" s="1"/>
  <c r="R82" i="1"/>
  <c r="S82" i="1" s="1"/>
  <c r="AE82" i="1" s="1"/>
  <c r="R81" i="1"/>
  <c r="S81" i="1" s="1"/>
  <c r="AE81" i="1" s="1"/>
  <c r="R80" i="1"/>
  <c r="S80" i="1" s="1"/>
  <c r="AE80" i="1" s="1"/>
  <c r="R78" i="1"/>
  <c r="S78" i="1" s="1"/>
  <c r="AE78" i="1" s="1"/>
  <c r="R76" i="1"/>
  <c r="S76" i="1" s="1"/>
  <c r="AE76" i="1" s="1"/>
  <c r="R74" i="1"/>
  <c r="S74" i="1" s="1"/>
  <c r="AE74" i="1" s="1"/>
  <c r="R73" i="1"/>
  <c r="S73" i="1" s="1"/>
  <c r="AE73" i="1" s="1"/>
  <c r="R72" i="1"/>
  <c r="S72" i="1" s="1"/>
  <c r="AE72" i="1" s="1"/>
  <c r="R70" i="1"/>
  <c r="S70" i="1" s="1"/>
  <c r="AE70" i="1" s="1"/>
  <c r="R69" i="1"/>
  <c r="S69" i="1" s="1"/>
  <c r="AE69" i="1" s="1"/>
  <c r="R68" i="1"/>
  <c r="S68" i="1" s="1"/>
  <c r="AE68" i="1" s="1"/>
  <c r="R67" i="1"/>
  <c r="S67" i="1" s="1"/>
  <c r="AE67" i="1" s="1"/>
  <c r="R66" i="1"/>
  <c r="S66" i="1" s="1"/>
  <c r="AE66" i="1" s="1"/>
  <c r="R64" i="1"/>
  <c r="S64" i="1" s="1"/>
  <c r="AE64" i="1" s="1"/>
  <c r="R62" i="1"/>
  <c r="S62" i="1" s="1"/>
  <c r="AE62" i="1" s="1"/>
  <c r="R61" i="1"/>
  <c r="S61" i="1" s="1"/>
  <c r="AE61" i="1" s="1"/>
  <c r="R60" i="1"/>
  <c r="S60" i="1" s="1"/>
  <c r="AE60" i="1" s="1"/>
  <c r="R57" i="1"/>
  <c r="S57" i="1" s="1"/>
  <c r="AE57" i="1" s="1"/>
  <c r="R55" i="1"/>
  <c r="S55" i="1" s="1"/>
  <c r="AE55" i="1" s="1"/>
  <c r="R53" i="1"/>
  <c r="S53" i="1" s="1"/>
  <c r="AE53" i="1" s="1"/>
  <c r="R48" i="1"/>
  <c r="S48" i="1" s="1"/>
  <c r="AE48" i="1" s="1"/>
  <c r="R44" i="1"/>
  <c r="S44" i="1" s="1"/>
  <c r="AE44" i="1" s="1"/>
  <c r="R32" i="1"/>
  <c r="S32" i="1" s="1"/>
  <c r="AE32" i="1" s="1"/>
  <c r="R30" i="1"/>
  <c r="S30" i="1" s="1"/>
  <c r="AE30" i="1" s="1"/>
  <c r="R28" i="1"/>
  <c r="S28" i="1" s="1"/>
  <c r="AE28" i="1" s="1"/>
  <c r="R27" i="1"/>
  <c r="AE27" i="1" s="1"/>
  <c r="R26" i="1"/>
  <c r="S26" i="1" s="1"/>
  <c r="AE26" i="1" s="1"/>
  <c r="R25" i="1"/>
  <c r="S25" i="1" s="1"/>
  <c r="AE25" i="1" s="1"/>
  <c r="R24" i="1"/>
  <c r="S24" i="1" s="1"/>
  <c r="AE24" i="1" s="1"/>
  <c r="R23" i="1"/>
  <c r="S23" i="1" s="1"/>
  <c r="AE23" i="1" s="1"/>
  <c r="R20" i="1"/>
  <c r="S20" i="1" s="1"/>
  <c r="AE20" i="1" s="1"/>
  <c r="R16" i="1"/>
  <c r="S16" i="1" s="1"/>
  <c r="AE16" i="1" s="1"/>
  <c r="R15" i="1"/>
  <c r="S15" i="1" s="1"/>
  <c r="AE15" i="1" s="1"/>
  <c r="R13" i="1"/>
  <c r="S13" i="1" s="1"/>
  <c r="AE13" i="1" s="1"/>
  <c r="R11" i="1"/>
  <c r="S11" i="1" s="1"/>
  <c r="AE11" i="1" s="1"/>
  <c r="R10" i="1"/>
  <c r="S10" i="1" s="1"/>
  <c r="AE10" i="1" s="1"/>
  <c r="R9" i="1"/>
  <c r="S9" i="1" s="1"/>
  <c r="AE9" i="1" s="1"/>
  <c r="R7" i="1"/>
  <c r="S7" i="1" s="1"/>
  <c r="AE7" i="1" s="1"/>
  <c r="R6" i="1"/>
  <c r="S6" i="1" s="1"/>
  <c r="AE6" i="1" s="1"/>
  <c r="P54" i="1" l="1"/>
  <c r="P59" i="1" l="1"/>
  <c r="W59" i="1" s="1"/>
  <c r="P53" i="1"/>
  <c r="W53" i="1" s="1"/>
  <c r="P30" i="1"/>
  <c r="W30" i="1" s="1"/>
  <c r="P25" i="1"/>
  <c r="W25" i="1" s="1"/>
  <c r="P13" i="1"/>
  <c r="W13" i="1" s="1"/>
  <c r="P9" i="1"/>
  <c r="W9" i="1" s="1"/>
  <c r="F54" i="1"/>
  <c r="W54" i="1" s="1"/>
  <c r="F60" i="1"/>
  <c r="E60" i="1"/>
  <c r="P7" i="1" l="1"/>
  <c r="W7" i="1" s="1"/>
  <c r="P8" i="1"/>
  <c r="P10" i="1"/>
  <c r="W10" i="1" s="1"/>
  <c r="P11" i="1"/>
  <c r="W11" i="1" s="1"/>
  <c r="P12" i="1"/>
  <c r="P14" i="1"/>
  <c r="Q14" i="1" s="1"/>
  <c r="P15" i="1"/>
  <c r="W15" i="1" s="1"/>
  <c r="P16" i="1"/>
  <c r="W16" i="1" s="1"/>
  <c r="P17" i="1"/>
  <c r="Q17" i="1" s="1"/>
  <c r="P18" i="1"/>
  <c r="Q18" i="1" s="1"/>
  <c r="P19" i="1"/>
  <c r="P20" i="1"/>
  <c r="W20" i="1" s="1"/>
  <c r="P21" i="1"/>
  <c r="P22" i="1"/>
  <c r="Q22" i="1" s="1"/>
  <c r="P23" i="1"/>
  <c r="W23" i="1" s="1"/>
  <c r="P24" i="1"/>
  <c r="W24" i="1" s="1"/>
  <c r="P26" i="1"/>
  <c r="W26" i="1" s="1"/>
  <c r="P27" i="1"/>
  <c r="W27" i="1" s="1"/>
  <c r="P28" i="1"/>
  <c r="W28" i="1" s="1"/>
  <c r="P29" i="1"/>
  <c r="P31" i="1"/>
  <c r="Q31" i="1" s="1"/>
  <c r="P32" i="1"/>
  <c r="W32" i="1" s="1"/>
  <c r="P33" i="1"/>
  <c r="Q33" i="1" s="1"/>
  <c r="P34" i="1"/>
  <c r="P35" i="1"/>
  <c r="Q35" i="1" s="1"/>
  <c r="P36" i="1"/>
  <c r="Q36" i="1" s="1"/>
  <c r="R36" i="1" s="1"/>
  <c r="S36" i="1" s="1"/>
  <c r="P37" i="1"/>
  <c r="P38" i="1"/>
  <c r="P39" i="1"/>
  <c r="Q39" i="1" s="1"/>
  <c r="P40" i="1"/>
  <c r="Q40" i="1" s="1"/>
  <c r="P41" i="1"/>
  <c r="Q41" i="1" s="1"/>
  <c r="P42" i="1"/>
  <c r="Q42" i="1" s="1"/>
  <c r="P43" i="1"/>
  <c r="Q43" i="1" s="1"/>
  <c r="P44" i="1"/>
  <c r="W44" i="1" s="1"/>
  <c r="P45" i="1"/>
  <c r="P46" i="1"/>
  <c r="Q46" i="1" s="1"/>
  <c r="P47" i="1"/>
  <c r="Q47" i="1" s="1"/>
  <c r="P48" i="1"/>
  <c r="W48" i="1" s="1"/>
  <c r="P49" i="1"/>
  <c r="Q50" i="1" s="1"/>
  <c r="R50" i="1" s="1"/>
  <c r="S50" i="1" s="1"/>
  <c r="AE50" i="1" s="1"/>
  <c r="P50" i="1"/>
  <c r="P51" i="1"/>
  <c r="P52" i="1"/>
  <c r="P55" i="1"/>
  <c r="W55" i="1" s="1"/>
  <c r="P56" i="1"/>
  <c r="P57" i="1"/>
  <c r="W57" i="1" s="1"/>
  <c r="P58" i="1"/>
  <c r="Q58" i="1" s="1"/>
  <c r="P60" i="1"/>
  <c r="W60" i="1" s="1"/>
  <c r="P61" i="1"/>
  <c r="W61" i="1" s="1"/>
  <c r="P62" i="1"/>
  <c r="W62" i="1" s="1"/>
  <c r="P63" i="1"/>
  <c r="P64" i="1"/>
  <c r="W64" i="1" s="1"/>
  <c r="P65" i="1"/>
  <c r="P66" i="1"/>
  <c r="W66" i="1" s="1"/>
  <c r="P67" i="1"/>
  <c r="W67" i="1" s="1"/>
  <c r="P68" i="1"/>
  <c r="W68" i="1" s="1"/>
  <c r="P69" i="1"/>
  <c r="W69" i="1" s="1"/>
  <c r="P70" i="1"/>
  <c r="W70" i="1" s="1"/>
  <c r="P71" i="1"/>
  <c r="Q71" i="1" s="1"/>
  <c r="R71" i="1" s="1"/>
  <c r="S71" i="1" s="1"/>
  <c r="AE71" i="1" s="1"/>
  <c r="P72" i="1"/>
  <c r="W72" i="1" s="1"/>
  <c r="P73" i="1"/>
  <c r="W73" i="1" s="1"/>
  <c r="P74" i="1"/>
  <c r="W74" i="1" s="1"/>
  <c r="P75" i="1"/>
  <c r="P76" i="1"/>
  <c r="W76" i="1" s="1"/>
  <c r="P77" i="1"/>
  <c r="Q77" i="1" s="1"/>
  <c r="R77" i="1" s="1"/>
  <c r="S77" i="1" s="1"/>
  <c r="AE77" i="1" s="1"/>
  <c r="P78" i="1"/>
  <c r="W78" i="1" s="1"/>
  <c r="P79" i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Q87" i="1" s="1"/>
  <c r="R87" i="1" s="1"/>
  <c r="S87" i="1" s="1"/>
  <c r="AE87" i="1" s="1"/>
  <c r="P88" i="1"/>
  <c r="W88" i="1" s="1"/>
  <c r="P89" i="1"/>
  <c r="W89" i="1" s="1"/>
  <c r="P90" i="1"/>
  <c r="W90" i="1" s="1"/>
  <c r="P91" i="1"/>
  <c r="Q91" i="1" s="1"/>
  <c r="P92" i="1"/>
  <c r="Q92" i="1" s="1"/>
  <c r="P93" i="1"/>
  <c r="W93" i="1" s="1"/>
  <c r="P94" i="1"/>
  <c r="W94" i="1" s="1"/>
  <c r="P95" i="1"/>
  <c r="P96" i="1"/>
  <c r="P97" i="1"/>
  <c r="P98" i="1"/>
  <c r="W98" i="1" s="1"/>
  <c r="P99" i="1"/>
  <c r="W99" i="1" s="1"/>
  <c r="P100" i="1"/>
  <c r="P101" i="1"/>
  <c r="P6" i="1"/>
  <c r="W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36" i="1" l="1"/>
  <c r="W91" i="1"/>
  <c r="W87" i="1"/>
  <c r="W77" i="1"/>
  <c r="W71" i="1"/>
  <c r="W58" i="1"/>
  <c r="W46" i="1"/>
  <c r="W42" i="1"/>
  <c r="W40" i="1"/>
  <c r="W36" i="1"/>
  <c r="W22" i="1"/>
  <c r="W18" i="1"/>
  <c r="W14" i="1"/>
  <c r="W92" i="1"/>
  <c r="W50" i="1"/>
  <c r="W47" i="1"/>
  <c r="W43" i="1"/>
  <c r="W41" i="1"/>
  <c r="W39" i="1"/>
  <c r="W35" i="1"/>
  <c r="W33" i="1"/>
  <c r="W31" i="1"/>
  <c r="W17" i="1"/>
  <c r="Q96" i="1"/>
  <c r="Q52" i="1"/>
  <c r="Q56" i="1"/>
  <c r="Q34" i="1"/>
  <c r="Q12" i="1"/>
  <c r="Q8" i="1"/>
  <c r="Q45" i="1"/>
  <c r="Q37" i="1"/>
  <c r="Q29" i="1"/>
  <c r="Q21" i="1"/>
  <c r="Q19" i="1"/>
  <c r="X6" i="1"/>
  <c r="X100" i="1"/>
  <c r="W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W38" i="1"/>
  <c r="X38" i="1"/>
  <c r="X36" i="1"/>
  <c r="X34" i="1"/>
  <c r="X32" i="1"/>
  <c r="X31" i="1"/>
  <c r="X29" i="1"/>
  <c r="X26" i="1"/>
  <c r="X24" i="1"/>
  <c r="X22" i="1"/>
  <c r="X20" i="1"/>
  <c r="X18" i="1"/>
  <c r="X16" i="1"/>
  <c r="X14" i="1"/>
  <c r="X12" i="1"/>
  <c r="X10" i="1"/>
  <c r="X8" i="1"/>
  <c r="X101" i="1"/>
  <c r="W101" i="1"/>
  <c r="X99" i="1"/>
  <c r="X97" i="1"/>
  <c r="W97" i="1"/>
  <c r="X95" i="1"/>
  <c r="W95" i="1"/>
  <c r="X93" i="1"/>
  <c r="X91" i="1"/>
  <c r="X89" i="1"/>
  <c r="X87" i="1"/>
  <c r="X85" i="1"/>
  <c r="X83" i="1"/>
  <c r="X81" i="1"/>
  <c r="W79" i="1"/>
  <c r="X79" i="1"/>
  <c r="X77" i="1"/>
  <c r="W75" i="1"/>
  <c r="X75" i="1"/>
  <c r="X73" i="1"/>
  <c r="X71" i="1"/>
  <c r="X69" i="1"/>
  <c r="X67" i="1"/>
  <c r="W65" i="1"/>
  <c r="X65" i="1"/>
  <c r="W63" i="1"/>
  <c r="X63" i="1"/>
  <c r="X61" i="1"/>
  <c r="X59" i="1"/>
  <c r="X57" i="1"/>
  <c r="X55" i="1"/>
  <c r="X53" i="1"/>
  <c r="W51" i="1"/>
  <c r="X51" i="1"/>
  <c r="W49" i="1"/>
  <c r="X49" i="1"/>
  <c r="X47" i="1"/>
  <c r="X45" i="1"/>
  <c r="X43" i="1"/>
  <c r="X41" i="1"/>
  <c r="X39" i="1"/>
  <c r="X37" i="1"/>
  <c r="X35" i="1"/>
  <c r="X33" i="1"/>
  <c r="X30" i="1"/>
  <c r="X28" i="1"/>
  <c r="X27" i="1"/>
  <c r="X25" i="1"/>
  <c r="X23" i="1"/>
  <c r="X21" i="1"/>
  <c r="X19" i="1"/>
  <c r="X17" i="1"/>
  <c r="X15" i="1"/>
  <c r="X13" i="1"/>
  <c r="X11" i="1"/>
  <c r="X9" i="1"/>
  <c r="X7" i="1"/>
  <c r="K5" i="1"/>
  <c r="P5" i="1"/>
  <c r="W21" i="1" l="1"/>
  <c r="W37" i="1"/>
  <c r="W8" i="1"/>
  <c r="W34" i="1"/>
  <c r="W19" i="1"/>
  <c r="W29" i="1"/>
  <c r="W45" i="1"/>
  <c r="W12" i="1"/>
  <c r="W56" i="1"/>
  <c r="R96" i="1"/>
  <c r="S96" i="1" s="1"/>
  <c r="Q5" i="1"/>
  <c r="AE96" i="1" l="1"/>
  <c r="AE5" i="1" s="1"/>
  <c r="S5" i="1"/>
  <c r="W52" i="1"/>
  <c r="W96" i="1"/>
  <c r="R5" i="1"/>
</calcChain>
</file>

<file path=xl/sharedStrings.xml><?xml version="1.0" encoding="utf-8"?>
<sst xmlns="http://schemas.openxmlformats.org/spreadsheetml/2006/main" count="371" uniqueCount="163">
  <si>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</si>
  <si>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</si>
  <si>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</si>
  <si>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</si>
  <si>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</si>
  <si>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</si>
  <si>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</si>
  <si>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</si>
  <si>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</si>
  <si>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</si>
  <si>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</si>
  <si>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</si>
  <si>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</si>
  <si>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</si>
  <si>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</si>
  <si>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</si>
  <si>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</si>
  <si>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</si>
  <si>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</si>
  <si>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</si>
  <si>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</si>
  <si>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</si>
  <si>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</si>
  <si>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</si>
  <si>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</si>
  <si>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</si>
  <si>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</si>
  <si>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</si>
  <si>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</si>
  <si>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</si>
  <si>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</si>
  <si>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</si>
  <si>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</si>
  <si>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</si>
  <si>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</si>
  <si>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</si>
  <si>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</si>
  <si>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</si>
  <si>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</si>
  <si>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</si>
  <si>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</si>
  <si>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</si>
  <si>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</si>
  <si>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</si>
  <si>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</si>
  <si>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</si>
  <si>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</si>
  <si>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</si>
  <si>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</si>
  <si>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</si>
  <si>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</si>
  <si>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</si>
  <si>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</si>
  <si>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</si>
  <si>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</si>
  <si>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</si>
  <si>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</si>
  <si>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</si>
  <si>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</si>
  <si>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</si>
  <si>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</si>
  <si>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</si>
  <si>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</si>
  <si>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</si>
  <si>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</si>
  <si>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</si>
  <si>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</si>
  <si>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</si>
  <si>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</si>
  <si>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</si>
  <si>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</si>
  <si>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</si>
  <si>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</si>
  <si>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</si>
  <si>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</si>
  <si>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</si>
  <si>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06,11,24 Зверев уменьшил заказ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</si>
  <si>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</si>
  <si>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</si>
  <si>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</si>
  <si>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</si>
  <si>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</si>
  <si>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</si>
  <si>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</si>
  <si>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</si>
  <si>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</si>
  <si>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29,10,24 в уценку 45шт.</t>
  </si>
  <si>
    <t>6607 С ГОВЯДИНОЙ ПМ сар б/о мгс 1*3_45с</t>
  </si>
  <si>
    <t>ротация на 6608</t>
  </si>
  <si>
    <t>6608 С ГОВЯДИНОЙ ОРИГИН. сар б/о мгс 1*3_45с</t>
  </si>
  <si>
    <t>вместо 6607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</si>
  <si>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</si>
  <si>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</si>
  <si>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</si>
  <si>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</si>
  <si>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</si>
  <si>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</si>
  <si>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</si>
  <si>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</si>
  <si>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</si>
  <si>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</si>
  <si>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</si>
  <si>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</si>
  <si>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</si>
  <si>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</si>
  <si>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</si>
  <si>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</si>
  <si>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</si>
  <si>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</si>
  <si>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</si>
  <si>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</si>
  <si>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</si>
  <si>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</si>
  <si>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</si>
  <si>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</si>
  <si>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</si>
  <si>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</si>
  <si>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</si>
  <si>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</si>
  <si>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</si>
  <si>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</si>
  <si>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</si>
  <si>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</si>
  <si>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</si>
  <si>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</si>
  <si>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</si>
  <si>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</si>
  <si>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</si>
  <si>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</si>
  <si>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</si>
  <si>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</si>
  <si>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</si>
  <si>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</si>
  <si>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</si>
  <si>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</si>
  <si>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</si>
  <si>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</si>
  <si>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</si>
  <si>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</si>
  <si>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</si>
  <si>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</si>
  <si>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</si>
  <si>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</si>
  <si>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</si>
  <si>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</si>
  <si>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</si>
  <si>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</si>
  <si>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</si>
  <si>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</si>
  <si>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</si>
  <si>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</si>
  <si>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</si>
  <si>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</si>
  <si>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09,11,24 завод отгрузит 216шт из 315шт /  02,11,24 завод не отгрузит</t>
  </si>
  <si>
    <r>
      <rPr>
        <b/>
        <sz val="10"/>
        <color rgb="FFFF0000"/>
        <rFont val="Arial"/>
        <family val="2"/>
        <charset val="204"/>
      </rPr>
      <t xml:space="preserve">нужно продавать </t>
    </r>
    <r>
      <rPr>
        <sz val="10"/>
        <rFont val="Arial"/>
        <family val="2"/>
        <charset val="204"/>
      </rPr>
      <t>/ нет потребности / 08,08 - 8кг в уценку!!!</t>
    </r>
  </si>
  <si>
    <t>новинка / 02,11,24 заавод отгрузит 66 шт. вместо 270 шт.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</si>
  <si>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17,09,24 39,7кг перемещено в уценку</t>
    </r>
  </si>
  <si>
    <t>09,10,24 в уценку 47шт. / 02,10,24 в уценку 20шт.</t>
  </si>
  <si>
    <t>ротация на 6866</t>
  </si>
  <si>
    <t>итого</t>
  </si>
  <si>
    <t>заказ</t>
  </si>
  <si>
    <t>16,11,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</si>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</sst>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6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V41" sqref="V4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7109375" style="8" customWidth="1"/>
    <col min="8" max="8" width="4.7109375" customWidth="1"/>
    <col min="9" max="9" width="16.28515625" bestFit="1" customWidth="1"/>
    <col min="10" max="11" width="6.7109375" customWidth="1"/>
    <col min="12" max="13" width="0.85546875" customWidth="1"/>
    <col min="14" max="21" width="6.7109375" customWidth="1"/>
    <col min="22" max="22" width="21.7109375" customWidth="1"/>
    <col min="23" max="24" width="5.140625" customWidth="1"/>
    <col min="25" max="29" width="6.28515625" customWidth="1"/>
    <col min="30" max="30" width="46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3" t="s">
        <v>160</v>
      </c>
      <c r="T3" s="3" t="s">
        <v>160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161</v>
      </c>
      <c r="T4" s="1" t="s">
        <v>162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161</v>
      </c>
      <c r="AF4" s="1" t="s">
        <v>162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10032.639000000001</v>
      </c>
      <c r="F5" s="4">
        <f>SUM(F6:F498)</f>
        <v>10186.161999999998</v>
      </c>
      <c r="G5" s="6"/>
      <c r="H5" s="1"/>
      <c r="I5" s="1"/>
      <c r="J5" s="4">
        <f t="shared" ref="J5:U5" si="0">SUM(J6:J498)</f>
        <v>11696.199999999999</v>
      </c>
      <c r="K5" s="4">
        <f t="shared" si="0"/>
        <v>-1663.5610000000001</v>
      </c>
      <c r="L5" s="4">
        <f t="shared" si="0"/>
        <v>0</v>
      </c>
      <c r="M5" s="4">
        <f t="shared" si="0"/>
        <v>0</v>
      </c>
      <c r="N5" s="4">
        <f t="shared" si="0"/>
        <v>11750</v>
      </c>
      <c r="O5" s="4">
        <f t="shared" si="0"/>
        <v>6770</v>
      </c>
      <c r="P5" s="4">
        <f t="shared" si="0"/>
        <v>2006.5278000000001</v>
      </c>
      <c r="Q5" s="4">
        <f t="shared" si="0"/>
        <v>3938.1906000000004</v>
      </c>
      <c r="R5" s="4">
        <f t="shared" si="0"/>
        <v>4928</v>
      </c>
      <c r="S5" s="4">
        <f t="shared" si="0"/>
        <v>3084</v>
      </c>
      <c r="T5" s="4">
        <f t="shared" ref="T5" si="1">SUM(T6:T498)</f>
        <v>1848</v>
      </c>
      <c r="U5" s="4">
        <f t="shared" si="0"/>
        <v>4304</v>
      </c>
      <c r="V5" s="1"/>
      <c r="W5" s="1"/>
      <c r="X5" s="1"/>
      <c r="Y5" s="4">
        <f>SUM(Y6:Y498)</f>
        <v>2760.2985999999992</v>
      </c>
      <c r="Z5" s="4">
        <f>SUM(Z6:Z498)</f>
        <v>2098.3539999999989</v>
      </c>
      <c r="AA5" s="4">
        <f>SUM(AA6:AA498)</f>
        <v>2591.7141999999985</v>
      </c>
      <c r="AB5" s="4">
        <f>SUM(AB6:AB498)</f>
        <v>2440.8654000000001</v>
      </c>
      <c r="AC5" s="4">
        <f>SUM(AC6:AC498)</f>
        <v>1934.6204000000007</v>
      </c>
      <c r="AD5" s="1"/>
      <c r="AE5" s="4">
        <f>SUM(AE6:AE498)</f>
        <v>1520.3099999999997</v>
      </c>
      <c r="AF5" s="4">
        <f>SUM(AF6:AF498)</f>
        <v>731.04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62</v>
      </c>
      <c r="D6" s="1">
        <v>546</v>
      </c>
      <c r="E6" s="1">
        <v>-2</v>
      </c>
      <c r="F6" s="1">
        <v>544</v>
      </c>
      <c r="G6" s="6">
        <v>0.4</v>
      </c>
      <c r="H6" s="1">
        <v>60</v>
      </c>
      <c r="I6" s="1" t="s">
        <v>33</v>
      </c>
      <c r="J6" s="1">
        <v>209</v>
      </c>
      <c r="K6" s="1">
        <f t="shared" ref="K6:K35" si="2">E6-J6</f>
        <v>-211</v>
      </c>
      <c r="L6" s="1"/>
      <c r="M6" s="1"/>
      <c r="N6" s="1">
        <v>240</v>
      </c>
      <c r="O6" s="1"/>
      <c r="P6" s="1">
        <f t="shared" ref="P6:P37" si="3">E6/5</f>
        <v>-0.4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-1960</v>
      </c>
      <c r="X6" s="1">
        <f>(F6+N6+O6)/P6</f>
        <v>-1960</v>
      </c>
      <c r="Y6" s="1">
        <v>39.200000000000003</v>
      </c>
      <c r="Z6" s="1">
        <v>64.400000000000006</v>
      </c>
      <c r="AA6" s="1">
        <v>63.302999999999997</v>
      </c>
      <c r="AB6" s="1">
        <v>59.8</v>
      </c>
      <c r="AC6" s="1">
        <v>49.4</v>
      </c>
      <c r="AD6" s="1" t="s">
        <v>34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96.793000000000006</v>
      </c>
      <c r="D7" s="1">
        <v>2.0129999999999999</v>
      </c>
      <c r="E7" s="1">
        <v>20.701000000000001</v>
      </c>
      <c r="F7" s="1">
        <v>53.758000000000003</v>
      </c>
      <c r="G7" s="6">
        <v>1</v>
      </c>
      <c r="H7" s="1">
        <v>120</v>
      </c>
      <c r="I7" s="1" t="s">
        <v>33</v>
      </c>
      <c r="J7" s="1">
        <v>19.5</v>
      </c>
      <c r="K7" s="1">
        <f t="shared" si="2"/>
        <v>1.2010000000000005</v>
      </c>
      <c r="L7" s="1"/>
      <c r="M7" s="1"/>
      <c r="N7" s="1">
        <v>100</v>
      </c>
      <c r="O7" s="1">
        <v>100</v>
      </c>
      <c r="P7" s="1">
        <f t="shared" si="3"/>
        <v>4.1402000000000001</v>
      </c>
      <c r="Q7" s="5"/>
      <c r="R7" s="5">
        <f t="shared" ref="R7:R36" si="4">ROUND(Q7,0)</f>
        <v>0</v>
      </c>
      <c r="S7" s="5">
        <f t="shared" ref="S7:S37" si="5">R7-T7</f>
        <v>0</v>
      </c>
      <c r="T7" s="5"/>
      <c r="U7" s="5"/>
      <c r="V7" s="1"/>
      <c r="W7" s="1">
        <f t="shared" ref="W7:W37" si="6">(F7+N7+O7+R7)/P7</f>
        <v>61.291241968987009</v>
      </c>
      <c r="X7" s="1">
        <f t="shared" ref="X7:X68" si="7">(F7+N7+O7)/P7</f>
        <v>61.291241968987009</v>
      </c>
      <c r="Y7" s="1">
        <v>8.8963999999999999</v>
      </c>
      <c r="Z7" s="1">
        <v>4.1869999999999994</v>
      </c>
      <c r="AA7" s="1">
        <v>4.9116</v>
      </c>
      <c r="AB7" s="1">
        <v>1.7096</v>
      </c>
      <c r="AC7" s="1">
        <v>1.6020000000000001</v>
      </c>
      <c r="AD7" s="17" t="s">
        <v>42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418.517</v>
      </c>
      <c r="D8" s="1"/>
      <c r="E8" s="1">
        <v>160.69900000000001</v>
      </c>
      <c r="F8" s="1">
        <v>221.923</v>
      </c>
      <c r="G8" s="6">
        <v>1</v>
      </c>
      <c r="H8" s="1">
        <v>45</v>
      </c>
      <c r="I8" s="1" t="s">
        <v>38</v>
      </c>
      <c r="J8" s="1">
        <v>158</v>
      </c>
      <c r="K8" s="1">
        <f t="shared" si="2"/>
        <v>2.6990000000000123</v>
      </c>
      <c r="L8" s="1"/>
      <c r="M8" s="1"/>
      <c r="N8" s="1">
        <v>120</v>
      </c>
      <c r="O8" s="1"/>
      <c r="P8" s="1">
        <f t="shared" si="3"/>
        <v>32.139800000000001</v>
      </c>
      <c r="Q8" s="5">
        <f>14*P8-O8-N8-F8</f>
        <v>108.0342</v>
      </c>
      <c r="R8" s="5">
        <v>140</v>
      </c>
      <c r="S8" s="5">
        <f t="shared" si="5"/>
        <v>60</v>
      </c>
      <c r="T8" s="5">
        <v>80</v>
      </c>
      <c r="U8" s="5">
        <v>140</v>
      </c>
      <c r="V8" s="1"/>
      <c r="W8" s="1">
        <f t="shared" si="6"/>
        <v>14.994586151749544</v>
      </c>
      <c r="X8" s="1">
        <f t="shared" si="7"/>
        <v>10.638616295060952</v>
      </c>
      <c r="Y8" s="1">
        <v>33.734200000000001</v>
      </c>
      <c r="Z8" s="1">
        <v>32.721800000000002</v>
      </c>
      <c r="AA8" s="1">
        <v>44.197000000000003</v>
      </c>
      <c r="AB8" s="1">
        <v>39.761000000000003</v>
      </c>
      <c r="AC8" s="1">
        <v>33.464599999999997</v>
      </c>
      <c r="AD8" s="1"/>
      <c r="AE8" s="1">
        <f t="shared" si="8"/>
        <v>60</v>
      </c>
      <c r="AF8" s="1">
        <f t="shared" si="9"/>
        <v>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508.29599999999999</v>
      </c>
      <c r="D9" s="1">
        <v>409.96499999999997</v>
      </c>
      <c r="E9" s="1">
        <v>302.26100000000002</v>
      </c>
      <c r="F9" s="1">
        <v>488.48200000000003</v>
      </c>
      <c r="G9" s="6">
        <v>1</v>
      </c>
      <c r="H9" s="1">
        <v>60</v>
      </c>
      <c r="I9" s="1" t="s">
        <v>40</v>
      </c>
      <c r="J9" s="1">
        <v>299.60000000000002</v>
      </c>
      <c r="K9" s="1">
        <f t="shared" si="2"/>
        <v>2.6610000000000014</v>
      </c>
      <c r="L9" s="1"/>
      <c r="M9" s="1"/>
      <c r="N9" s="1">
        <v>200</v>
      </c>
      <c r="O9" s="1">
        <v>400</v>
      </c>
      <c r="P9" s="1">
        <f t="shared" si="3"/>
        <v>60.452200000000005</v>
      </c>
      <c r="Q9" s="5"/>
      <c r="R9" s="5">
        <f t="shared" si="4"/>
        <v>0</v>
      </c>
      <c r="S9" s="5">
        <f t="shared" si="5"/>
        <v>0</v>
      </c>
      <c r="T9" s="5"/>
      <c r="U9" s="5"/>
      <c r="V9" s="1"/>
      <c r="W9" s="1">
        <f t="shared" si="6"/>
        <v>18.005663979143851</v>
      </c>
      <c r="X9" s="1">
        <f t="shared" si="7"/>
        <v>18.005663979143851</v>
      </c>
      <c r="Y9" s="1">
        <v>92.596599999999995</v>
      </c>
      <c r="Z9" s="1">
        <v>82.292400000000001</v>
      </c>
      <c r="AA9" s="1">
        <v>72.989400000000003</v>
      </c>
      <c r="AB9" s="1">
        <v>64.098200000000006</v>
      </c>
      <c r="AC9" s="1">
        <v>57.488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68.221999999999994</v>
      </c>
      <c r="D10" s="1">
        <v>22.452999999999999</v>
      </c>
      <c r="E10" s="1">
        <v>17.094000000000001</v>
      </c>
      <c r="F10" s="1">
        <v>61.045000000000002</v>
      </c>
      <c r="G10" s="6">
        <v>1</v>
      </c>
      <c r="H10" s="1">
        <v>120</v>
      </c>
      <c r="I10" s="1" t="s">
        <v>33</v>
      </c>
      <c r="J10" s="1">
        <v>16.5</v>
      </c>
      <c r="K10" s="1">
        <f t="shared" si="2"/>
        <v>0.59400000000000119</v>
      </c>
      <c r="L10" s="1"/>
      <c r="M10" s="1"/>
      <c r="N10" s="1">
        <v>0</v>
      </c>
      <c r="O10" s="1"/>
      <c r="P10" s="1">
        <f t="shared" si="3"/>
        <v>3.4188000000000001</v>
      </c>
      <c r="Q10" s="5"/>
      <c r="R10" s="5">
        <f t="shared" si="4"/>
        <v>0</v>
      </c>
      <c r="S10" s="5">
        <f t="shared" si="5"/>
        <v>0</v>
      </c>
      <c r="T10" s="5"/>
      <c r="U10" s="5"/>
      <c r="V10" s="1"/>
      <c r="W10" s="1">
        <f t="shared" si="6"/>
        <v>17.855680355680356</v>
      </c>
      <c r="X10" s="1">
        <f t="shared" si="7"/>
        <v>17.855680355680356</v>
      </c>
      <c r="Y10" s="1">
        <v>2.2132000000000001</v>
      </c>
      <c r="Z10" s="1">
        <v>4.6726000000000001</v>
      </c>
      <c r="AA10" s="1">
        <v>5.8296000000000001</v>
      </c>
      <c r="AB10" s="1">
        <v>1.6319999999999999</v>
      </c>
      <c r="AC10" s="1">
        <v>2.0331999999999999</v>
      </c>
      <c r="AD10" s="17" t="s">
        <v>42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32.567</v>
      </c>
      <c r="D11" s="1">
        <v>70.2</v>
      </c>
      <c r="E11" s="1">
        <v>17.571000000000002</v>
      </c>
      <c r="F11" s="1">
        <v>73.054000000000002</v>
      </c>
      <c r="G11" s="6">
        <v>1</v>
      </c>
      <c r="H11" s="1">
        <v>60</v>
      </c>
      <c r="I11" s="1" t="s">
        <v>33</v>
      </c>
      <c r="J11" s="1">
        <v>38.299999999999997</v>
      </c>
      <c r="K11" s="1">
        <f t="shared" si="2"/>
        <v>-20.728999999999996</v>
      </c>
      <c r="L11" s="1"/>
      <c r="M11" s="1"/>
      <c r="N11" s="1">
        <v>110</v>
      </c>
      <c r="O11" s="1"/>
      <c r="P11" s="1">
        <f t="shared" si="3"/>
        <v>3.5142000000000002</v>
      </c>
      <c r="Q11" s="5"/>
      <c r="R11" s="5">
        <f t="shared" si="4"/>
        <v>0</v>
      </c>
      <c r="S11" s="5">
        <f t="shared" si="5"/>
        <v>0</v>
      </c>
      <c r="T11" s="5"/>
      <c r="U11" s="5"/>
      <c r="V11" s="1"/>
      <c r="W11" s="1">
        <f t="shared" si="6"/>
        <v>52.089807068465085</v>
      </c>
      <c r="X11" s="1">
        <f t="shared" si="7"/>
        <v>52.089807068465085</v>
      </c>
      <c r="Y11" s="1">
        <v>14.048400000000001</v>
      </c>
      <c r="Z11" s="1">
        <v>11.358599999999999</v>
      </c>
      <c r="AA11" s="1">
        <v>9.4207999999999998</v>
      </c>
      <c r="AB11" s="1">
        <v>11.3774</v>
      </c>
      <c r="AC11" s="1">
        <v>10.803599999999999</v>
      </c>
      <c r="AD11" s="1" t="s">
        <v>44</v>
      </c>
      <c r="AE11" s="1">
        <f t="shared" si="8"/>
        <v>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125.11</v>
      </c>
      <c r="D12" s="1">
        <v>18.460999999999999</v>
      </c>
      <c r="E12" s="1">
        <v>74.248999999999995</v>
      </c>
      <c r="F12" s="1">
        <v>35.168999999999997</v>
      </c>
      <c r="G12" s="6">
        <v>1</v>
      </c>
      <c r="H12" s="1">
        <v>60</v>
      </c>
      <c r="I12" s="1" t="s">
        <v>40</v>
      </c>
      <c r="J12" s="1">
        <v>73</v>
      </c>
      <c r="K12" s="1">
        <f t="shared" si="2"/>
        <v>1.2489999999999952</v>
      </c>
      <c r="L12" s="1"/>
      <c r="M12" s="1"/>
      <c r="N12" s="1">
        <v>150</v>
      </c>
      <c r="O12" s="1"/>
      <c r="P12" s="1">
        <f t="shared" si="3"/>
        <v>14.849799999999998</v>
      </c>
      <c r="Q12" s="5">
        <f t="shared" ref="Q12" si="10">14*P12-O12-N12-F12</f>
        <v>22.728199999999973</v>
      </c>
      <c r="R12" s="5">
        <v>40</v>
      </c>
      <c r="S12" s="5">
        <f t="shared" si="5"/>
        <v>40</v>
      </c>
      <c r="T12" s="5"/>
      <c r="U12" s="5">
        <v>40</v>
      </c>
      <c r="V12" s="1"/>
      <c r="W12" s="1">
        <f t="shared" si="6"/>
        <v>15.163099839728481</v>
      </c>
      <c r="X12" s="1">
        <f t="shared" si="7"/>
        <v>12.469460868159841</v>
      </c>
      <c r="Y12" s="1">
        <v>17.1936</v>
      </c>
      <c r="Z12" s="1">
        <v>13.9434</v>
      </c>
      <c r="AA12" s="1">
        <v>16.265599999999999</v>
      </c>
      <c r="AB12" s="1">
        <v>16.5032</v>
      </c>
      <c r="AC12" s="1">
        <v>11.8588</v>
      </c>
      <c r="AD12" s="1"/>
      <c r="AE12" s="1">
        <f t="shared" si="8"/>
        <v>40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638.06700000000001</v>
      </c>
      <c r="D13" s="1">
        <v>297.08600000000001</v>
      </c>
      <c r="E13" s="1">
        <v>221.12100000000001</v>
      </c>
      <c r="F13" s="1">
        <v>567.03599999999994</v>
      </c>
      <c r="G13" s="6">
        <v>1</v>
      </c>
      <c r="H13" s="1">
        <v>60</v>
      </c>
      <c r="I13" s="1" t="s">
        <v>40</v>
      </c>
      <c r="J13" s="1">
        <v>215.7</v>
      </c>
      <c r="K13" s="1">
        <f t="shared" si="2"/>
        <v>5.4210000000000207</v>
      </c>
      <c r="L13" s="1"/>
      <c r="M13" s="1"/>
      <c r="N13" s="1">
        <v>270</v>
      </c>
      <c r="O13" s="1"/>
      <c r="P13" s="1">
        <f t="shared" si="3"/>
        <v>44.224200000000003</v>
      </c>
      <c r="Q13" s="5"/>
      <c r="R13" s="5">
        <f t="shared" si="4"/>
        <v>0</v>
      </c>
      <c r="S13" s="5">
        <f t="shared" si="5"/>
        <v>0</v>
      </c>
      <c r="T13" s="5"/>
      <c r="U13" s="5"/>
      <c r="V13" s="1"/>
      <c r="W13" s="1">
        <f t="shared" si="6"/>
        <v>18.927103260205946</v>
      </c>
      <c r="X13" s="1">
        <f t="shared" si="7"/>
        <v>18.927103260205946</v>
      </c>
      <c r="Y13" s="1">
        <v>70.763599999999997</v>
      </c>
      <c r="Z13" s="1">
        <v>74.763000000000005</v>
      </c>
      <c r="AA13" s="1">
        <v>69.010599999999997</v>
      </c>
      <c r="AB13" s="1">
        <v>47.639400000000002</v>
      </c>
      <c r="AC13" s="1">
        <v>45.179400000000001</v>
      </c>
      <c r="AD13" s="1"/>
      <c r="AE13" s="1">
        <f t="shared" si="8"/>
        <v>0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32</v>
      </c>
      <c r="C14" s="1">
        <v>186</v>
      </c>
      <c r="D14" s="1">
        <v>88</v>
      </c>
      <c r="E14" s="1">
        <v>108</v>
      </c>
      <c r="F14" s="1">
        <v>118</v>
      </c>
      <c r="G14" s="6">
        <v>0.25</v>
      </c>
      <c r="H14" s="1">
        <v>120</v>
      </c>
      <c r="I14" s="1" t="s">
        <v>33</v>
      </c>
      <c r="J14" s="1">
        <v>122</v>
      </c>
      <c r="K14" s="1">
        <f t="shared" si="2"/>
        <v>-14</v>
      </c>
      <c r="L14" s="1"/>
      <c r="M14" s="1"/>
      <c r="N14" s="1">
        <v>60</v>
      </c>
      <c r="O14" s="1"/>
      <c r="P14" s="1">
        <f t="shared" si="3"/>
        <v>21.6</v>
      </c>
      <c r="Q14" s="5">
        <f t="shared" ref="Q14:Q36" si="11">13*P14-O14-N14-F14</f>
        <v>102.80000000000001</v>
      </c>
      <c r="R14" s="5">
        <v>146</v>
      </c>
      <c r="S14" s="5">
        <f t="shared" si="5"/>
        <v>106</v>
      </c>
      <c r="T14" s="5">
        <v>40</v>
      </c>
      <c r="U14" s="5">
        <v>146</v>
      </c>
      <c r="V14" s="1"/>
      <c r="W14" s="1">
        <f t="shared" si="6"/>
        <v>14.999999999999998</v>
      </c>
      <c r="X14" s="1">
        <f t="shared" si="7"/>
        <v>8.2407407407407405</v>
      </c>
      <c r="Y14" s="1">
        <v>20.2</v>
      </c>
      <c r="Z14" s="1">
        <v>19.8</v>
      </c>
      <c r="AA14" s="1">
        <v>23</v>
      </c>
      <c r="AB14" s="1">
        <v>31.4</v>
      </c>
      <c r="AC14" s="1">
        <v>28.8</v>
      </c>
      <c r="AD14" s="1"/>
      <c r="AE14" s="1">
        <f t="shared" si="8"/>
        <v>26.5</v>
      </c>
      <c r="AF14" s="1">
        <f t="shared" si="9"/>
        <v>10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448.726</v>
      </c>
      <c r="D15" s="1">
        <v>11.433</v>
      </c>
      <c r="E15" s="1">
        <v>186.24700000000001</v>
      </c>
      <c r="F15" s="1">
        <v>207.43799999999999</v>
      </c>
      <c r="G15" s="6">
        <v>1</v>
      </c>
      <c r="H15" s="1">
        <v>45</v>
      </c>
      <c r="I15" s="1" t="s">
        <v>38</v>
      </c>
      <c r="J15" s="1">
        <v>179.6</v>
      </c>
      <c r="K15" s="1">
        <f t="shared" si="2"/>
        <v>6.6470000000000198</v>
      </c>
      <c r="L15" s="1"/>
      <c r="M15" s="1"/>
      <c r="N15" s="1">
        <v>200</v>
      </c>
      <c r="O15" s="1">
        <v>150</v>
      </c>
      <c r="P15" s="1">
        <f t="shared" si="3"/>
        <v>37.249400000000001</v>
      </c>
      <c r="Q15" s="5"/>
      <c r="R15" s="5">
        <f t="shared" si="4"/>
        <v>0</v>
      </c>
      <c r="S15" s="5">
        <f t="shared" si="5"/>
        <v>0</v>
      </c>
      <c r="T15" s="5"/>
      <c r="U15" s="5"/>
      <c r="V15" s="1"/>
      <c r="W15" s="1">
        <f t="shared" si="6"/>
        <v>14.965019570785032</v>
      </c>
      <c r="X15" s="1">
        <f t="shared" si="7"/>
        <v>14.965019570785032</v>
      </c>
      <c r="Y15" s="1">
        <v>47.953800000000001</v>
      </c>
      <c r="Z15" s="1">
        <v>43.655799999999999</v>
      </c>
      <c r="AA15" s="1">
        <v>55.1248</v>
      </c>
      <c r="AB15" s="1">
        <v>46.633000000000003</v>
      </c>
      <c r="AC15" s="1">
        <v>40.189799999999998</v>
      </c>
      <c r="AD15" s="17" t="s">
        <v>42</v>
      </c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331.6</v>
      </c>
      <c r="D16" s="1"/>
      <c r="E16" s="1">
        <v>111.996</v>
      </c>
      <c r="F16" s="1">
        <v>132.56100000000001</v>
      </c>
      <c r="G16" s="6">
        <v>1</v>
      </c>
      <c r="H16" s="1">
        <v>60</v>
      </c>
      <c r="I16" s="1" t="s">
        <v>33</v>
      </c>
      <c r="J16" s="1">
        <v>108.3</v>
      </c>
      <c r="K16" s="1">
        <f t="shared" si="2"/>
        <v>3.695999999999998</v>
      </c>
      <c r="L16" s="1"/>
      <c r="M16" s="1"/>
      <c r="N16" s="1">
        <v>150</v>
      </c>
      <c r="O16" s="1">
        <v>100</v>
      </c>
      <c r="P16" s="1">
        <f t="shared" si="3"/>
        <v>22.3992</v>
      </c>
      <c r="Q16" s="5"/>
      <c r="R16" s="5">
        <f t="shared" si="4"/>
        <v>0</v>
      </c>
      <c r="S16" s="5">
        <f t="shared" si="5"/>
        <v>0</v>
      </c>
      <c r="T16" s="5"/>
      <c r="U16" s="5"/>
      <c r="V16" s="1"/>
      <c r="W16" s="1">
        <f t="shared" si="6"/>
        <v>17.07922604378728</v>
      </c>
      <c r="X16" s="1">
        <f t="shared" si="7"/>
        <v>17.07922604378728</v>
      </c>
      <c r="Y16" s="1">
        <v>35.264800000000001</v>
      </c>
      <c r="Z16" s="1">
        <v>14.9674</v>
      </c>
      <c r="AA16" s="1">
        <v>30.235800000000001</v>
      </c>
      <c r="AB16" s="1">
        <v>24.455200000000001</v>
      </c>
      <c r="AC16" s="1">
        <v>15.8682</v>
      </c>
      <c r="AD16" s="17" t="s">
        <v>42</v>
      </c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303</v>
      </c>
      <c r="D17" s="1"/>
      <c r="E17" s="1">
        <v>162</v>
      </c>
      <c r="F17" s="1">
        <v>36</v>
      </c>
      <c r="G17" s="6">
        <v>0.25</v>
      </c>
      <c r="H17" s="1">
        <v>120</v>
      </c>
      <c r="I17" s="1" t="s">
        <v>33</v>
      </c>
      <c r="J17" s="1">
        <v>161</v>
      </c>
      <c r="K17" s="1">
        <f t="shared" si="2"/>
        <v>1</v>
      </c>
      <c r="L17" s="1"/>
      <c r="M17" s="1"/>
      <c r="N17" s="9">
        <v>216</v>
      </c>
      <c r="O17" s="1"/>
      <c r="P17" s="1">
        <f t="shared" si="3"/>
        <v>32.4</v>
      </c>
      <c r="Q17" s="5">
        <f t="shared" si="11"/>
        <v>169.2</v>
      </c>
      <c r="R17" s="5">
        <v>234</v>
      </c>
      <c r="S17" s="5">
        <f t="shared" si="5"/>
        <v>134</v>
      </c>
      <c r="T17" s="5">
        <v>100</v>
      </c>
      <c r="U17" s="5">
        <v>234</v>
      </c>
      <c r="V17" s="1"/>
      <c r="W17" s="1">
        <f t="shared" si="6"/>
        <v>15</v>
      </c>
      <c r="X17" s="1">
        <f t="shared" si="7"/>
        <v>7.7777777777777777</v>
      </c>
      <c r="Y17" s="1">
        <v>39.6</v>
      </c>
      <c r="Z17" s="1">
        <v>35.6</v>
      </c>
      <c r="AA17" s="1">
        <v>39.200000000000003</v>
      </c>
      <c r="AB17" s="1">
        <v>36.520000000000003</v>
      </c>
      <c r="AC17" s="1">
        <v>26.4</v>
      </c>
      <c r="AD17" s="9" t="s">
        <v>153</v>
      </c>
      <c r="AE17" s="1">
        <f t="shared" si="8"/>
        <v>33.5</v>
      </c>
      <c r="AF17" s="1">
        <f t="shared" si="9"/>
        <v>25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32</v>
      </c>
      <c r="C18" s="1">
        <v>82</v>
      </c>
      <c r="D18" s="1"/>
      <c r="E18" s="1">
        <v>45</v>
      </c>
      <c r="F18" s="1">
        <v>26</v>
      </c>
      <c r="G18" s="6">
        <v>0.4</v>
      </c>
      <c r="H18" s="1">
        <v>60</v>
      </c>
      <c r="I18" s="1" t="s">
        <v>33</v>
      </c>
      <c r="J18" s="1">
        <v>52</v>
      </c>
      <c r="K18" s="1">
        <f t="shared" si="2"/>
        <v>-7</v>
      </c>
      <c r="L18" s="1"/>
      <c r="M18" s="1"/>
      <c r="N18" s="1">
        <v>0</v>
      </c>
      <c r="O18" s="1"/>
      <c r="P18" s="1">
        <f t="shared" si="3"/>
        <v>9</v>
      </c>
      <c r="Q18" s="5">
        <f>11*P18-O18-N18-F18</f>
        <v>73</v>
      </c>
      <c r="R18" s="5">
        <v>90</v>
      </c>
      <c r="S18" s="5">
        <f t="shared" si="5"/>
        <v>90</v>
      </c>
      <c r="T18" s="5"/>
      <c r="U18" s="5">
        <v>109</v>
      </c>
      <c r="V18" s="1"/>
      <c r="W18" s="1">
        <f t="shared" si="6"/>
        <v>12.888888888888889</v>
      </c>
      <c r="X18" s="1">
        <f t="shared" si="7"/>
        <v>2.8888888888888888</v>
      </c>
      <c r="Y18" s="1">
        <v>1.4</v>
      </c>
      <c r="Z18" s="1">
        <v>1.4</v>
      </c>
      <c r="AA18" s="1">
        <v>6.6</v>
      </c>
      <c r="AB18" s="1">
        <v>5.2</v>
      </c>
      <c r="AC18" s="1">
        <v>1.6</v>
      </c>
      <c r="AD18" s="1"/>
      <c r="AE18" s="1">
        <f t="shared" si="8"/>
        <v>36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493.50099999999998</v>
      </c>
      <c r="D19" s="1"/>
      <c r="E19" s="1">
        <v>196.553</v>
      </c>
      <c r="F19" s="1">
        <v>234.58699999999999</v>
      </c>
      <c r="G19" s="6">
        <v>1</v>
      </c>
      <c r="H19" s="1">
        <v>45</v>
      </c>
      <c r="I19" s="1" t="s">
        <v>38</v>
      </c>
      <c r="J19" s="1">
        <v>182.8</v>
      </c>
      <c r="K19" s="1">
        <f t="shared" si="2"/>
        <v>13.752999999999986</v>
      </c>
      <c r="L19" s="1"/>
      <c r="M19" s="1"/>
      <c r="N19" s="1">
        <v>200</v>
      </c>
      <c r="O19" s="1"/>
      <c r="P19" s="1">
        <f t="shared" si="3"/>
        <v>39.310600000000001</v>
      </c>
      <c r="Q19" s="5">
        <f>14*P19-O19-N19-F19</f>
        <v>115.76139999999998</v>
      </c>
      <c r="R19" s="5">
        <v>155</v>
      </c>
      <c r="S19" s="5">
        <f t="shared" si="5"/>
        <v>85</v>
      </c>
      <c r="T19" s="5">
        <v>70</v>
      </c>
      <c r="U19" s="5">
        <v>155</v>
      </c>
      <c r="V19" s="1"/>
      <c r="W19" s="1">
        <f t="shared" si="6"/>
        <v>14.99816843294175</v>
      </c>
      <c r="X19" s="1">
        <f t="shared" si="7"/>
        <v>11.055211571433659</v>
      </c>
      <c r="Y19" s="1">
        <v>42.384799999999998</v>
      </c>
      <c r="Z19" s="1">
        <v>44.28</v>
      </c>
      <c r="AA19" s="1">
        <v>53.200200000000002</v>
      </c>
      <c r="AB19" s="1">
        <v>44.764200000000002</v>
      </c>
      <c r="AC19" s="1">
        <v>41.542400000000001</v>
      </c>
      <c r="AD19" s="1"/>
      <c r="AE19" s="1">
        <f t="shared" si="8"/>
        <v>85</v>
      </c>
      <c r="AF19" s="1">
        <f t="shared" si="9"/>
        <v>70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189</v>
      </c>
      <c r="D20" s="1">
        <v>16</v>
      </c>
      <c r="E20" s="1">
        <v>77</v>
      </c>
      <c r="F20" s="1">
        <v>16</v>
      </c>
      <c r="G20" s="6">
        <v>0.12</v>
      </c>
      <c r="H20" s="1">
        <v>60</v>
      </c>
      <c r="I20" s="1" t="s">
        <v>33</v>
      </c>
      <c r="J20" s="1">
        <v>153</v>
      </c>
      <c r="K20" s="1">
        <f t="shared" si="2"/>
        <v>-76</v>
      </c>
      <c r="L20" s="1"/>
      <c r="M20" s="1"/>
      <c r="N20" s="1">
        <v>250</v>
      </c>
      <c r="O20" s="1">
        <v>200</v>
      </c>
      <c r="P20" s="1">
        <f t="shared" si="3"/>
        <v>15.4</v>
      </c>
      <c r="Q20" s="5"/>
      <c r="R20" s="5">
        <f t="shared" si="4"/>
        <v>0</v>
      </c>
      <c r="S20" s="5">
        <f t="shared" si="5"/>
        <v>0</v>
      </c>
      <c r="T20" s="5"/>
      <c r="U20" s="5"/>
      <c r="V20" s="1"/>
      <c r="W20" s="1">
        <f t="shared" si="6"/>
        <v>30.259740259740258</v>
      </c>
      <c r="X20" s="1">
        <f t="shared" si="7"/>
        <v>30.259740259740258</v>
      </c>
      <c r="Y20" s="1">
        <v>31.4</v>
      </c>
      <c r="Z20" s="1">
        <v>18</v>
      </c>
      <c r="AA20" s="1">
        <v>20</v>
      </c>
      <c r="AB20" s="1">
        <v>12.4</v>
      </c>
      <c r="AC20" s="1">
        <v>6.2</v>
      </c>
      <c r="AD20" s="1"/>
      <c r="AE20" s="1">
        <f t="shared" si="8"/>
        <v>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138.08000000000001</v>
      </c>
      <c r="D21" s="1">
        <v>23.081</v>
      </c>
      <c r="E21" s="1">
        <v>66.994</v>
      </c>
      <c r="F21" s="1">
        <v>78.022000000000006</v>
      </c>
      <c r="G21" s="6">
        <v>1</v>
      </c>
      <c r="H21" s="1">
        <v>45</v>
      </c>
      <c r="I21" s="1" t="s">
        <v>38</v>
      </c>
      <c r="J21" s="1">
        <v>68</v>
      </c>
      <c r="K21" s="1">
        <f t="shared" si="2"/>
        <v>-1.0060000000000002</v>
      </c>
      <c r="L21" s="1"/>
      <c r="M21" s="1"/>
      <c r="N21" s="1">
        <v>50</v>
      </c>
      <c r="O21" s="1"/>
      <c r="P21" s="1">
        <f t="shared" si="3"/>
        <v>13.3988</v>
      </c>
      <c r="Q21" s="5">
        <f>14*P21-O21-N21-F21</f>
        <v>59.561199999999999</v>
      </c>
      <c r="R21" s="5">
        <v>73</v>
      </c>
      <c r="S21" s="5">
        <f t="shared" si="5"/>
        <v>73</v>
      </c>
      <c r="T21" s="5"/>
      <c r="U21" s="5">
        <v>73</v>
      </c>
      <c r="V21" s="1"/>
      <c r="W21" s="1">
        <f t="shared" si="6"/>
        <v>15.002985341970923</v>
      </c>
      <c r="X21" s="1">
        <f t="shared" si="7"/>
        <v>9.5547362450368691</v>
      </c>
      <c r="Y21" s="1">
        <v>13.113799999999999</v>
      </c>
      <c r="Z21" s="1">
        <v>13.911</v>
      </c>
      <c r="AA21" s="1">
        <v>16.102599999999999</v>
      </c>
      <c r="AB21" s="1">
        <v>19.601600000000001</v>
      </c>
      <c r="AC21" s="1">
        <v>11.1212</v>
      </c>
      <c r="AD21" s="1"/>
      <c r="AE21" s="1">
        <f t="shared" si="8"/>
        <v>73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401</v>
      </c>
      <c r="D22" s="1">
        <v>152</v>
      </c>
      <c r="E22" s="1">
        <v>237</v>
      </c>
      <c r="F22" s="1">
        <v>200</v>
      </c>
      <c r="G22" s="6">
        <v>0.25</v>
      </c>
      <c r="H22" s="1">
        <v>120</v>
      </c>
      <c r="I22" s="1" t="s">
        <v>33</v>
      </c>
      <c r="J22" s="1">
        <v>251</v>
      </c>
      <c r="K22" s="1">
        <f t="shared" si="2"/>
        <v>-14</v>
      </c>
      <c r="L22" s="1"/>
      <c r="M22" s="1"/>
      <c r="N22" s="1">
        <v>200</v>
      </c>
      <c r="O22" s="1">
        <v>200</v>
      </c>
      <c r="P22" s="1">
        <f t="shared" si="3"/>
        <v>47.4</v>
      </c>
      <c r="Q22" s="5">
        <f t="shared" si="11"/>
        <v>16.199999999999932</v>
      </c>
      <c r="R22" s="5">
        <v>111</v>
      </c>
      <c r="S22" s="5">
        <f t="shared" si="5"/>
        <v>31</v>
      </c>
      <c r="T22" s="5">
        <v>80</v>
      </c>
      <c r="U22" s="5">
        <v>111</v>
      </c>
      <c r="V22" s="1"/>
      <c r="W22" s="1">
        <f t="shared" si="6"/>
        <v>15</v>
      </c>
      <c r="X22" s="1">
        <f t="shared" si="7"/>
        <v>12.658227848101266</v>
      </c>
      <c r="Y22" s="1">
        <v>46.4</v>
      </c>
      <c r="Z22" s="1">
        <v>38</v>
      </c>
      <c r="AA22" s="1">
        <v>49</v>
      </c>
      <c r="AB22" s="1">
        <v>28.4</v>
      </c>
      <c r="AC22" s="1">
        <v>18.8</v>
      </c>
      <c r="AD22" s="1"/>
      <c r="AE22" s="1">
        <f t="shared" si="8"/>
        <v>7.75</v>
      </c>
      <c r="AF22" s="1">
        <f t="shared" si="9"/>
        <v>20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40.274999999999999</v>
      </c>
      <c r="D23" s="1">
        <v>19.709</v>
      </c>
      <c r="E23" s="1">
        <v>14.707000000000001</v>
      </c>
      <c r="F23" s="1">
        <v>43.262</v>
      </c>
      <c r="G23" s="6">
        <v>1</v>
      </c>
      <c r="H23" s="1">
        <v>120</v>
      </c>
      <c r="I23" s="1" t="s">
        <v>33</v>
      </c>
      <c r="J23" s="1">
        <v>14.5</v>
      </c>
      <c r="K23" s="1">
        <f t="shared" si="2"/>
        <v>0.20700000000000074</v>
      </c>
      <c r="L23" s="1"/>
      <c r="M23" s="1"/>
      <c r="N23" s="1">
        <v>0</v>
      </c>
      <c r="O23" s="1"/>
      <c r="P23" s="1">
        <f t="shared" si="3"/>
        <v>2.9414000000000002</v>
      </c>
      <c r="Q23" s="5"/>
      <c r="R23" s="5">
        <f t="shared" si="4"/>
        <v>0</v>
      </c>
      <c r="S23" s="5">
        <f t="shared" si="5"/>
        <v>0</v>
      </c>
      <c r="T23" s="5"/>
      <c r="U23" s="5"/>
      <c r="V23" s="1"/>
      <c r="W23" s="1">
        <f t="shared" si="6"/>
        <v>14.707962194873188</v>
      </c>
      <c r="X23" s="1">
        <f t="shared" si="7"/>
        <v>14.707962194873188</v>
      </c>
      <c r="Y23" s="1">
        <v>1.1497999999999999</v>
      </c>
      <c r="Z23" s="1">
        <v>3.5626000000000002</v>
      </c>
      <c r="AA23" s="1">
        <v>3.9232</v>
      </c>
      <c r="AB23" s="1">
        <v>1.7083999999999999</v>
      </c>
      <c r="AC23" s="1">
        <v>1.2072000000000001</v>
      </c>
      <c r="AD23" s="1"/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243</v>
      </c>
      <c r="D24" s="1"/>
      <c r="E24" s="1">
        <v>58</v>
      </c>
      <c r="F24" s="1">
        <v>151</v>
      </c>
      <c r="G24" s="6">
        <v>0.4</v>
      </c>
      <c r="H24" s="1">
        <v>45</v>
      </c>
      <c r="I24" s="1" t="s">
        <v>33</v>
      </c>
      <c r="J24" s="1">
        <v>77</v>
      </c>
      <c r="K24" s="1">
        <f t="shared" si="2"/>
        <v>-19</v>
      </c>
      <c r="L24" s="1"/>
      <c r="M24" s="1"/>
      <c r="N24" s="1">
        <v>80</v>
      </c>
      <c r="O24" s="1"/>
      <c r="P24" s="1">
        <f t="shared" si="3"/>
        <v>11.6</v>
      </c>
      <c r="Q24" s="5"/>
      <c r="R24" s="5">
        <f t="shared" si="4"/>
        <v>0</v>
      </c>
      <c r="S24" s="5">
        <f t="shared" si="5"/>
        <v>0</v>
      </c>
      <c r="T24" s="5"/>
      <c r="U24" s="5"/>
      <c r="V24" s="1"/>
      <c r="W24" s="1">
        <f t="shared" si="6"/>
        <v>19.913793103448278</v>
      </c>
      <c r="X24" s="1">
        <f t="shared" si="7"/>
        <v>19.913793103448278</v>
      </c>
      <c r="Y24" s="1">
        <v>20.8</v>
      </c>
      <c r="Z24" s="1">
        <v>21.4</v>
      </c>
      <c r="AA24" s="1">
        <v>30.8</v>
      </c>
      <c r="AB24" s="1">
        <v>31.4</v>
      </c>
      <c r="AC24" s="1">
        <v>19</v>
      </c>
      <c r="AD24" s="17" t="s">
        <v>42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36</v>
      </c>
      <c r="C25" s="1">
        <v>65.61</v>
      </c>
      <c r="D25" s="1">
        <v>125.785</v>
      </c>
      <c r="E25" s="1">
        <v>39.097000000000001</v>
      </c>
      <c r="F25" s="1">
        <v>125.762</v>
      </c>
      <c r="G25" s="6">
        <v>1</v>
      </c>
      <c r="H25" s="1">
        <v>45</v>
      </c>
      <c r="I25" s="1" t="s">
        <v>33</v>
      </c>
      <c r="J25" s="1">
        <v>60</v>
      </c>
      <c r="K25" s="1">
        <f t="shared" si="2"/>
        <v>-20.902999999999999</v>
      </c>
      <c r="L25" s="1"/>
      <c r="M25" s="1"/>
      <c r="N25" s="1">
        <v>80</v>
      </c>
      <c r="O25" s="1"/>
      <c r="P25" s="1">
        <f t="shared" si="3"/>
        <v>7.8193999999999999</v>
      </c>
      <c r="Q25" s="5"/>
      <c r="R25" s="5">
        <f t="shared" si="4"/>
        <v>0</v>
      </c>
      <c r="S25" s="5">
        <f t="shared" si="5"/>
        <v>0</v>
      </c>
      <c r="T25" s="5"/>
      <c r="U25" s="5"/>
      <c r="V25" s="1"/>
      <c r="W25" s="1">
        <f t="shared" si="6"/>
        <v>26.314295214466583</v>
      </c>
      <c r="X25" s="1">
        <f t="shared" si="7"/>
        <v>26.314295214466583</v>
      </c>
      <c r="Y25" s="1">
        <v>16.752600000000001</v>
      </c>
      <c r="Z25" s="1">
        <v>17.848600000000001</v>
      </c>
      <c r="AA25" s="1">
        <v>15.654999999999999</v>
      </c>
      <c r="AB25" s="1">
        <v>13.9718</v>
      </c>
      <c r="AC25" s="1">
        <v>12.3132</v>
      </c>
      <c r="AD25" s="1"/>
      <c r="AE25" s="1">
        <f t="shared" si="8"/>
        <v>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36</v>
      </c>
      <c r="C26" s="1">
        <v>311.11399999999998</v>
      </c>
      <c r="D26" s="1">
        <v>103.688</v>
      </c>
      <c r="E26" s="1">
        <v>207.601</v>
      </c>
      <c r="F26" s="1">
        <v>108.084</v>
      </c>
      <c r="G26" s="6">
        <v>1</v>
      </c>
      <c r="H26" s="1">
        <v>60</v>
      </c>
      <c r="I26" s="1" t="s">
        <v>40</v>
      </c>
      <c r="J26" s="1">
        <v>208.2</v>
      </c>
      <c r="K26" s="1">
        <f t="shared" si="2"/>
        <v>-0.59899999999998954</v>
      </c>
      <c r="L26" s="1"/>
      <c r="M26" s="1"/>
      <c r="N26" s="1">
        <v>250</v>
      </c>
      <c r="O26" s="1">
        <v>300</v>
      </c>
      <c r="P26" s="1">
        <f t="shared" si="3"/>
        <v>41.520200000000003</v>
      </c>
      <c r="Q26" s="5"/>
      <c r="R26" s="5">
        <f t="shared" si="4"/>
        <v>0</v>
      </c>
      <c r="S26" s="5">
        <f t="shared" si="5"/>
        <v>0</v>
      </c>
      <c r="T26" s="5"/>
      <c r="U26" s="5"/>
      <c r="V26" s="1"/>
      <c r="W26" s="1">
        <f t="shared" si="6"/>
        <v>15.849730974320934</v>
      </c>
      <c r="X26" s="1">
        <f t="shared" si="7"/>
        <v>15.849730974320934</v>
      </c>
      <c r="Y26" s="1">
        <v>52.999600000000001</v>
      </c>
      <c r="Z26" s="1">
        <v>38.6646</v>
      </c>
      <c r="AA26" s="1">
        <v>39.282600000000002</v>
      </c>
      <c r="AB26" s="1">
        <v>29.8856</v>
      </c>
      <c r="AC26" s="1">
        <v>34.752800000000001</v>
      </c>
      <c r="AD26" s="1"/>
      <c r="AE26" s="1">
        <f t="shared" si="8"/>
        <v>0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302</v>
      </c>
      <c r="D27" s="1">
        <v>90</v>
      </c>
      <c r="E27" s="1">
        <v>161</v>
      </c>
      <c r="F27" s="1">
        <v>131</v>
      </c>
      <c r="G27" s="6">
        <v>0.22</v>
      </c>
      <c r="H27" s="1">
        <v>120</v>
      </c>
      <c r="I27" s="1" t="s">
        <v>33</v>
      </c>
      <c r="J27" s="1">
        <v>162</v>
      </c>
      <c r="K27" s="1">
        <f t="shared" si="2"/>
        <v>-1</v>
      </c>
      <c r="L27" s="1"/>
      <c r="M27" s="1"/>
      <c r="N27" s="1">
        <v>150</v>
      </c>
      <c r="O27" s="1">
        <v>150</v>
      </c>
      <c r="P27" s="1">
        <f t="shared" si="3"/>
        <v>32.200000000000003</v>
      </c>
      <c r="Q27" s="5">
        <v>60</v>
      </c>
      <c r="R27" s="5">
        <f t="shared" si="4"/>
        <v>60</v>
      </c>
      <c r="S27" s="5">
        <v>32</v>
      </c>
      <c r="T27" s="5">
        <v>32</v>
      </c>
      <c r="U27" s="5"/>
      <c r="V27" s="1"/>
      <c r="W27" s="1">
        <f t="shared" si="6"/>
        <v>15.248447204968942</v>
      </c>
      <c r="X27" s="1">
        <f t="shared" si="7"/>
        <v>13.385093167701863</v>
      </c>
      <c r="Y27" s="1">
        <v>38</v>
      </c>
      <c r="Z27" s="1">
        <v>34</v>
      </c>
      <c r="AA27" s="1">
        <v>39</v>
      </c>
      <c r="AB27" s="1">
        <v>24</v>
      </c>
      <c r="AC27" s="1">
        <v>15.699199999999999</v>
      </c>
      <c r="AD27" s="1"/>
      <c r="AE27" s="1">
        <f t="shared" si="8"/>
        <v>7.04</v>
      </c>
      <c r="AF27" s="1">
        <f t="shared" si="9"/>
        <v>7.04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20</v>
      </c>
      <c r="D28" s="1">
        <v>8</v>
      </c>
      <c r="E28" s="1">
        <v>-6</v>
      </c>
      <c r="F28" s="1">
        <v>8</v>
      </c>
      <c r="G28" s="6">
        <v>0.33</v>
      </c>
      <c r="H28" s="1">
        <v>45</v>
      </c>
      <c r="I28" s="1" t="s">
        <v>33</v>
      </c>
      <c r="J28" s="1">
        <v>55</v>
      </c>
      <c r="K28" s="1">
        <f t="shared" si="2"/>
        <v>-61</v>
      </c>
      <c r="L28" s="1"/>
      <c r="M28" s="1"/>
      <c r="N28" s="1">
        <v>75</v>
      </c>
      <c r="O28" s="1"/>
      <c r="P28" s="1">
        <f t="shared" si="3"/>
        <v>-1.2</v>
      </c>
      <c r="Q28" s="5">
        <v>8</v>
      </c>
      <c r="R28" s="5">
        <f t="shared" si="4"/>
        <v>8</v>
      </c>
      <c r="S28" s="5">
        <f t="shared" si="5"/>
        <v>8</v>
      </c>
      <c r="T28" s="5"/>
      <c r="U28" s="5"/>
      <c r="V28" s="1"/>
      <c r="W28" s="1">
        <f t="shared" si="6"/>
        <v>-75.833333333333343</v>
      </c>
      <c r="X28" s="1">
        <f t="shared" si="7"/>
        <v>-69.166666666666671</v>
      </c>
      <c r="Y28" s="1">
        <v>7.2</v>
      </c>
      <c r="Z28" s="1">
        <v>3.4</v>
      </c>
      <c r="AA28" s="1">
        <v>3.6</v>
      </c>
      <c r="AB28" s="1">
        <v>3</v>
      </c>
      <c r="AC28" s="1">
        <v>6.2</v>
      </c>
      <c r="AD28" s="1"/>
      <c r="AE28" s="1">
        <f t="shared" si="8"/>
        <v>2.64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36</v>
      </c>
      <c r="C29" s="1">
        <v>128.85499999999999</v>
      </c>
      <c r="D29" s="1">
        <v>78.111000000000004</v>
      </c>
      <c r="E29" s="1">
        <v>70.278000000000006</v>
      </c>
      <c r="F29" s="1">
        <v>116.46</v>
      </c>
      <c r="G29" s="6">
        <v>1</v>
      </c>
      <c r="H29" s="1">
        <v>45</v>
      </c>
      <c r="I29" s="1" t="s">
        <v>38</v>
      </c>
      <c r="J29" s="1">
        <v>71</v>
      </c>
      <c r="K29" s="1">
        <f t="shared" si="2"/>
        <v>-0.7219999999999942</v>
      </c>
      <c r="L29" s="1"/>
      <c r="M29" s="1"/>
      <c r="N29" s="1">
        <v>0</v>
      </c>
      <c r="O29" s="1"/>
      <c r="P29" s="1">
        <f t="shared" si="3"/>
        <v>14.055600000000002</v>
      </c>
      <c r="Q29" s="5">
        <f>14*P29-O29-N29-F29</f>
        <v>80.31840000000004</v>
      </c>
      <c r="R29" s="5">
        <v>94</v>
      </c>
      <c r="S29" s="5">
        <f t="shared" si="5"/>
        <v>94</v>
      </c>
      <c r="T29" s="5"/>
      <c r="U29" s="5">
        <v>94</v>
      </c>
      <c r="V29" s="1"/>
      <c r="W29" s="1">
        <f t="shared" si="6"/>
        <v>14.973391388485725</v>
      </c>
      <c r="X29" s="1">
        <f t="shared" si="7"/>
        <v>8.2856654998719357</v>
      </c>
      <c r="Y29" s="1">
        <v>10.484400000000001</v>
      </c>
      <c r="Z29" s="1">
        <v>17.554400000000001</v>
      </c>
      <c r="AA29" s="1">
        <v>18.3996</v>
      </c>
      <c r="AB29" s="1">
        <v>18.244399999999999</v>
      </c>
      <c r="AC29" s="1">
        <v>16.066800000000001</v>
      </c>
      <c r="AD29" s="1"/>
      <c r="AE29" s="1">
        <f t="shared" si="8"/>
        <v>94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42</v>
      </c>
      <c r="D30" s="1">
        <v>162</v>
      </c>
      <c r="E30" s="1">
        <v>45</v>
      </c>
      <c r="F30" s="1">
        <v>150</v>
      </c>
      <c r="G30" s="6">
        <v>0.3</v>
      </c>
      <c r="H30" s="1">
        <v>45</v>
      </c>
      <c r="I30" s="1" t="s">
        <v>33</v>
      </c>
      <c r="J30" s="1">
        <v>52</v>
      </c>
      <c r="K30" s="1">
        <f t="shared" si="2"/>
        <v>-7</v>
      </c>
      <c r="L30" s="1"/>
      <c r="M30" s="1"/>
      <c r="N30" s="1">
        <v>30</v>
      </c>
      <c r="O30" s="1"/>
      <c r="P30" s="1">
        <f t="shared" si="3"/>
        <v>9</v>
      </c>
      <c r="Q30" s="5">
        <v>10</v>
      </c>
      <c r="R30" s="5">
        <f t="shared" si="4"/>
        <v>10</v>
      </c>
      <c r="S30" s="5">
        <f t="shared" si="5"/>
        <v>0</v>
      </c>
      <c r="T30" s="5">
        <v>10</v>
      </c>
      <c r="U30" s="5"/>
      <c r="V30" s="1"/>
      <c r="W30" s="1">
        <f t="shared" si="6"/>
        <v>21.111111111111111</v>
      </c>
      <c r="X30" s="1">
        <f t="shared" si="7"/>
        <v>20</v>
      </c>
      <c r="Y30" s="1">
        <v>11.8</v>
      </c>
      <c r="Z30" s="1">
        <v>19.399999999999999</v>
      </c>
      <c r="AA30" s="1">
        <v>15.8</v>
      </c>
      <c r="AB30" s="1">
        <v>12.4</v>
      </c>
      <c r="AC30" s="1">
        <v>19</v>
      </c>
      <c r="AD30" s="1"/>
      <c r="AE30" s="1">
        <f t="shared" si="8"/>
        <v>0</v>
      </c>
      <c r="AF30" s="1">
        <f t="shared" si="9"/>
        <v>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94</v>
      </c>
      <c r="D31" s="1">
        <v>1</v>
      </c>
      <c r="E31" s="1">
        <v>42</v>
      </c>
      <c r="F31" s="1">
        <v>20</v>
      </c>
      <c r="G31" s="6">
        <v>0.09</v>
      </c>
      <c r="H31" s="1">
        <v>45</v>
      </c>
      <c r="I31" s="1" t="s">
        <v>33</v>
      </c>
      <c r="J31" s="1">
        <v>55</v>
      </c>
      <c r="K31" s="1">
        <f t="shared" si="2"/>
        <v>-13</v>
      </c>
      <c r="L31" s="1"/>
      <c r="M31" s="1"/>
      <c r="N31" s="1">
        <v>0</v>
      </c>
      <c r="O31" s="1"/>
      <c r="P31" s="1">
        <f t="shared" si="3"/>
        <v>8.4</v>
      </c>
      <c r="Q31" s="5">
        <f>10*P31-O31-N31-F31</f>
        <v>64</v>
      </c>
      <c r="R31" s="5">
        <v>80</v>
      </c>
      <c r="S31" s="5">
        <f t="shared" si="5"/>
        <v>40</v>
      </c>
      <c r="T31" s="5">
        <v>40</v>
      </c>
      <c r="U31" s="5">
        <v>106</v>
      </c>
      <c r="V31" s="1"/>
      <c r="W31" s="1">
        <f t="shared" si="6"/>
        <v>11.904761904761905</v>
      </c>
      <c r="X31" s="1">
        <f t="shared" si="7"/>
        <v>2.3809523809523809</v>
      </c>
      <c r="Y31" s="1">
        <v>5</v>
      </c>
      <c r="Z31" s="1">
        <v>2.2000000000000002</v>
      </c>
      <c r="AA31" s="1">
        <v>6.8</v>
      </c>
      <c r="AB31" s="1">
        <v>11.6</v>
      </c>
      <c r="AC31" s="1">
        <v>8</v>
      </c>
      <c r="AD31" s="1"/>
      <c r="AE31" s="1">
        <f t="shared" si="8"/>
        <v>3.5999999999999996</v>
      </c>
      <c r="AF31" s="1">
        <f t="shared" si="9"/>
        <v>3.5999999999999996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36</v>
      </c>
      <c r="C32" s="1">
        <v>90.975999999999999</v>
      </c>
      <c r="D32" s="1">
        <v>100.699</v>
      </c>
      <c r="E32" s="1">
        <v>68.707999999999998</v>
      </c>
      <c r="F32" s="1">
        <v>89.311999999999998</v>
      </c>
      <c r="G32" s="6">
        <v>1</v>
      </c>
      <c r="H32" s="1">
        <v>45</v>
      </c>
      <c r="I32" s="1" t="s">
        <v>38</v>
      </c>
      <c r="J32" s="1">
        <v>75.5</v>
      </c>
      <c r="K32" s="1">
        <f t="shared" si="2"/>
        <v>-6.7920000000000016</v>
      </c>
      <c r="L32" s="1"/>
      <c r="M32" s="1"/>
      <c r="N32" s="1">
        <v>220</v>
      </c>
      <c r="O32" s="1"/>
      <c r="P32" s="1">
        <f t="shared" si="3"/>
        <v>13.7416</v>
      </c>
      <c r="Q32" s="5"/>
      <c r="R32" s="5">
        <f t="shared" si="4"/>
        <v>0</v>
      </c>
      <c r="S32" s="5">
        <f t="shared" si="5"/>
        <v>0</v>
      </c>
      <c r="T32" s="5"/>
      <c r="U32" s="5"/>
      <c r="V32" s="1"/>
      <c r="W32" s="1">
        <f t="shared" si="6"/>
        <v>22.509169237934447</v>
      </c>
      <c r="X32" s="1">
        <f t="shared" si="7"/>
        <v>22.509169237934447</v>
      </c>
      <c r="Y32" s="1">
        <v>24.735600000000002</v>
      </c>
      <c r="Z32" s="1">
        <v>19.044599999999999</v>
      </c>
      <c r="AA32" s="1">
        <v>18.7026</v>
      </c>
      <c r="AB32" s="1">
        <v>24.834599999999998</v>
      </c>
      <c r="AC32" s="1">
        <v>24.3782</v>
      </c>
      <c r="AD32" s="1"/>
      <c r="AE32" s="1">
        <f t="shared" si="8"/>
        <v>0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139</v>
      </c>
      <c r="D33" s="1"/>
      <c r="E33" s="1">
        <v>101</v>
      </c>
      <c r="F33" s="1">
        <v>15</v>
      </c>
      <c r="G33" s="6">
        <v>0.4</v>
      </c>
      <c r="H33" s="1">
        <v>60</v>
      </c>
      <c r="I33" s="1" t="s">
        <v>33</v>
      </c>
      <c r="J33" s="1">
        <v>101</v>
      </c>
      <c r="K33" s="1">
        <f t="shared" si="2"/>
        <v>0</v>
      </c>
      <c r="L33" s="1"/>
      <c r="M33" s="1"/>
      <c r="N33" s="1">
        <v>135</v>
      </c>
      <c r="O33" s="1"/>
      <c r="P33" s="1">
        <f t="shared" si="3"/>
        <v>20.2</v>
      </c>
      <c r="Q33" s="5">
        <f t="shared" si="11"/>
        <v>112.59999999999997</v>
      </c>
      <c r="R33" s="5">
        <v>150</v>
      </c>
      <c r="S33" s="5">
        <f t="shared" si="5"/>
        <v>100</v>
      </c>
      <c r="T33" s="5">
        <v>50</v>
      </c>
      <c r="U33" s="5">
        <v>153</v>
      </c>
      <c r="V33" s="1"/>
      <c r="W33" s="1">
        <f t="shared" si="6"/>
        <v>14.851485148514852</v>
      </c>
      <c r="X33" s="1">
        <f t="shared" si="7"/>
        <v>7.4257425742574261</v>
      </c>
      <c r="Y33" s="1">
        <v>17.8</v>
      </c>
      <c r="Z33" s="1">
        <v>7.2</v>
      </c>
      <c r="AA33" s="1">
        <v>5.8</v>
      </c>
      <c r="AB33" s="1">
        <v>18.4724</v>
      </c>
      <c r="AC33" s="1">
        <v>8</v>
      </c>
      <c r="AD33" s="1" t="s">
        <v>44</v>
      </c>
      <c r="AE33" s="1">
        <f t="shared" si="8"/>
        <v>40</v>
      </c>
      <c r="AF33" s="1">
        <f t="shared" si="9"/>
        <v>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642</v>
      </c>
      <c r="D34" s="1">
        <v>200</v>
      </c>
      <c r="E34" s="1">
        <v>394</v>
      </c>
      <c r="F34" s="1">
        <v>245</v>
      </c>
      <c r="G34" s="6">
        <v>0.4</v>
      </c>
      <c r="H34" s="1">
        <v>60</v>
      </c>
      <c r="I34" s="1" t="s">
        <v>40</v>
      </c>
      <c r="J34" s="1">
        <v>405</v>
      </c>
      <c r="K34" s="1">
        <f t="shared" si="2"/>
        <v>-11</v>
      </c>
      <c r="L34" s="1"/>
      <c r="M34" s="1"/>
      <c r="N34" s="1">
        <v>300</v>
      </c>
      <c r="O34" s="1">
        <v>300</v>
      </c>
      <c r="P34" s="1">
        <f t="shared" si="3"/>
        <v>78.8</v>
      </c>
      <c r="Q34" s="5">
        <f>14*P34-O34-N34-F34</f>
        <v>258.20000000000005</v>
      </c>
      <c r="R34" s="5">
        <v>330</v>
      </c>
      <c r="S34" s="5">
        <f t="shared" si="5"/>
        <v>170</v>
      </c>
      <c r="T34" s="5">
        <v>160</v>
      </c>
      <c r="U34" s="5">
        <v>330</v>
      </c>
      <c r="V34" s="1"/>
      <c r="W34" s="1">
        <f t="shared" si="6"/>
        <v>14.911167512690357</v>
      </c>
      <c r="X34" s="1">
        <f t="shared" si="7"/>
        <v>10.723350253807107</v>
      </c>
      <c r="Y34" s="1">
        <v>83.6</v>
      </c>
      <c r="Z34" s="1">
        <v>74.2</v>
      </c>
      <c r="AA34" s="1">
        <v>80.8</v>
      </c>
      <c r="AB34" s="1">
        <v>73.599999999999994</v>
      </c>
      <c r="AC34" s="1">
        <v>66.2</v>
      </c>
      <c r="AD34" s="1"/>
      <c r="AE34" s="1">
        <f t="shared" si="8"/>
        <v>68</v>
      </c>
      <c r="AF34" s="1">
        <f t="shared" si="9"/>
        <v>64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68</v>
      </c>
      <c r="D35" s="1"/>
      <c r="E35" s="1">
        <v>21</v>
      </c>
      <c r="F35" s="1">
        <v>42</v>
      </c>
      <c r="G35" s="6">
        <v>0.5</v>
      </c>
      <c r="H35" s="1">
        <v>60</v>
      </c>
      <c r="I35" s="1" t="s">
        <v>33</v>
      </c>
      <c r="J35" s="1">
        <v>21</v>
      </c>
      <c r="K35" s="1">
        <f t="shared" si="2"/>
        <v>0</v>
      </c>
      <c r="L35" s="1"/>
      <c r="M35" s="1"/>
      <c r="N35" s="1">
        <v>0</v>
      </c>
      <c r="O35" s="1"/>
      <c r="P35" s="1">
        <f t="shared" si="3"/>
        <v>4.2</v>
      </c>
      <c r="Q35" s="5">
        <f t="shared" si="11"/>
        <v>12.600000000000001</v>
      </c>
      <c r="R35" s="5">
        <v>16</v>
      </c>
      <c r="S35" s="5">
        <f t="shared" si="5"/>
        <v>16</v>
      </c>
      <c r="T35" s="5"/>
      <c r="U35" s="5">
        <v>21</v>
      </c>
      <c r="V35" s="1"/>
      <c r="W35" s="1">
        <f t="shared" si="6"/>
        <v>13.809523809523808</v>
      </c>
      <c r="X35" s="1">
        <f t="shared" si="7"/>
        <v>10</v>
      </c>
      <c r="Y35" s="1">
        <v>4</v>
      </c>
      <c r="Z35" s="1">
        <v>4</v>
      </c>
      <c r="AA35" s="1">
        <v>7.6</v>
      </c>
      <c r="AB35" s="1">
        <v>7.4</v>
      </c>
      <c r="AC35" s="1">
        <v>3.6</v>
      </c>
      <c r="AD35" s="1"/>
      <c r="AE35" s="1">
        <f t="shared" si="8"/>
        <v>8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36</v>
      </c>
      <c r="D36" s="1"/>
      <c r="E36" s="1">
        <v>14</v>
      </c>
      <c r="F36" s="1">
        <v>15</v>
      </c>
      <c r="G36" s="6">
        <v>0.5</v>
      </c>
      <c r="H36" s="1">
        <v>60</v>
      </c>
      <c r="I36" s="1" t="s">
        <v>33</v>
      </c>
      <c r="J36" s="1">
        <v>15</v>
      </c>
      <c r="K36" s="1">
        <f t="shared" ref="K36:K67" si="12">E36-J36</f>
        <v>-1</v>
      </c>
      <c r="L36" s="1"/>
      <c r="M36" s="1"/>
      <c r="N36" s="1">
        <v>0</v>
      </c>
      <c r="O36" s="1"/>
      <c r="P36" s="1">
        <f t="shared" si="3"/>
        <v>2.8</v>
      </c>
      <c r="Q36" s="5">
        <f t="shared" si="11"/>
        <v>21.4</v>
      </c>
      <c r="R36" s="5">
        <f t="shared" si="4"/>
        <v>21</v>
      </c>
      <c r="S36" s="5">
        <f t="shared" si="5"/>
        <v>21</v>
      </c>
      <c r="T36" s="5"/>
      <c r="U36" s="5"/>
      <c r="V36" s="1"/>
      <c r="W36" s="1">
        <f t="shared" si="6"/>
        <v>12.857142857142858</v>
      </c>
      <c r="X36" s="1">
        <f t="shared" si="7"/>
        <v>5.3571428571428577</v>
      </c>
      <c r="Y36" s="1">
        <v>2</v>
      </c>
      <c r="Z36" s="1">
        <v>1.8</v>
      </c>
      <c r="AA36" s="1">
        <v>4.4000000000000004</v>
      </c>
      <c r="AB36" s="1">
        <v>1.4</v>
      </c>
      <c r="AC36" s="1">
        <v>2.2000000000000002</v>
      </c>
      <c r="AD36" s="1"/>
      <c r="AE36" s="1">
        <f t="shared" si="8"/>
        <v>10.5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578</v>
      </c>
      <c r="D37" s="1">
        <v>96</v>
      </c>
      <c r="E37" s="1">
        <v>365</v>
      </c>
      <c r="F37" s="1">
        <v>173</v>
      </c>
      <c r="G37" s="6">
        <v>0.4</v>
      </c>
      <c r="H37" s="1">
        <v>60</v>
      </c>
      <c r="I37" s="1" t="s">
        <v>40</v>
      </c>
      <c r="J37" s="1">
        <v>375</v>
      </c>
      <c r="K37" s="1">
        <f t="shared" si="12"/>
        <v>-10</v>
      </c>
      <c r="L37" s="1"/>
      <c r="M37" s="1"/>
      <c r="N37" s="1">
        <v>270</v>
      </c>
      <c r="O37" s="1">
        <v>250</v>
      </c>
      <c r="P37" s="1">
        <f t="shared" si="3"/>
        <v>73</v>
      </c>
      <c r="Q37" s="5">
        <f>14*P37-O37-N37-F37</f>
        <v>329</v>
      </c>
      <c r="R37" s="5">
        <v>400</v>
      </c>
      <c r="S37" s="5">
        <f t="shared" si="5"/>
        <v>250</v>
      </c>
      <c r="T37" s="5">
        <v>150</v>
      </c>
      <c r="U37" s="5">
        <v>402</v>
      </c>
      <c r="V37" s="1"/>
      <c r="W37" s="1">
        <f t="shared" si="6"/>
        <v>14.972602739726028</v>
      </c>
      <c r="X37" s="1">
        <f t="shared" si="7"/>
        <v>9.493150684931507</v>
      </c>
      <c r="Y37" s="1">
        <v>70.400000000000006</v>
      </c>
      <c r="Z37" s="1">
        <v>32.200000000000003</v>
      </c>
      <c r="AA37" s="1">
        <v>60.6</v>
      </c>
      <c r="AB37" s="1">
        <v>91</v>
      </c>
      <c r="AC37" s="1">
        <v>73.400000000000006</v>
      </c>
      <c r="AD37" s="1"/>
      <c r="AE37" s="1">
        <f t="shared" si="8"/>
        <v>100</v>
      </c>
      <c r="AF37" s="1">
        <f t="shared" si="9"/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73</v>
      </c>
      <c r="B38" s="11" t="s">
        <v>32</v>
      </c>
      <c r="C38" s="11">
        <v>-6</v>
      </c>
      <c r="D38" s="11"/>
      <c r="E38" s="11"/>
      <c r="F38" s="20">
        <v>-6</v>
      </c>
      <c r="G38" s="12">
        <v>0</v>
      </c>
      <c r="H38" s="11" t="e">
        <v>#N/A</v>
      </c>
      <c r="I38" s="11" t="s">
        <v>62</v>
      </c>
      <c r="J38" s="11"/>
      <c r="K38" s="11">
        <f t="shared" si="12"/>
        <v>0</v>
      </c>
      <c r="L38" s="11"/>
      <c r="M38" s="11"/>
      <c r="N38" s="11"/>
      <c r="O38" s="11"/>
      <c r="P38" s="11">
        <f t="shared" ref="P38:P69" si="13">E38/5</f>
        <v>0</v>
      </c>
      <c r="Q38" s="13"/>
      <c r="R38" s="13"/>
      <c r="S38" s="13"/>
      <c r="T38" s="13"/>
      <c r="U38" s="13"/>
      <c r="V38" s="11"/>
      <c r="W38" s="11" t="e">
        <f t="shared" ref="W38:W65" si="14">(F38+N38+O38+Q38)/P38</f>
        <v>#DIV/0!</v>
      </c>
      <c r="X38" s="11" t="e">
        <f t="shared" si="7"/>
        <v>#DIV/0!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 t="s">
        <v>74</v>
      </c>
      <c r="AE38" s="11">
        <f t="shared" si="8"/>
        <v>0</v>
      </c>
      <c r="AF38" s="1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32</v>
      </c>
      <c r="C39" s="1">
        <v>938</v>
      </c>
      <c r="D39" s="1">
        <v>44</v>
      </c>
      <c r="E39" s="1">
        <v>439</v>
      </c>
      <c r="F39" s="1">
        <v>32</v>
      </c>
      <c r="G39" s="6">
        <v>0.4</v>
      </c>
      <c r="H39" s="1">
        <v>60</v>
      </c>
      <c r="I39" s="1" t="s">
        <v>33</v>
      </c>
      <c r="J39" s="1">
        <v>480</v>
      </c>
      <c r="K39" s="1">
        <f t="shared" si="12"/>
        <v>-41</v>
      </c>
      <c r="L39" s="1"/>
      <c r="M39" s="1"/>
      <c r="N39" s="1">
        <v>450</v>
      </c>
      <c r="O39" s="1">
        <v>450</v>
      </c>
      <c r="P39" s="1">
        <f t="shared" si="13"/>
        <v>87.8</v>
      </c>
      <c r="Q39" s="5">
        <f t="shared" ref="Q39:Q47" si="15">13*P39-O39-N39-F39</f>
        <v>209.39999999999986</v>
      </c>
      <c r="R39" s="5">
        <v>320</v>
      </c>
      <c r="S39" s="5">
        <f t="shared" ref="S39:S48" si="16">R39-T39</f>
        <v>170</v>
      </c>
      <c r="T39" s="5">
        <v>150</v>
      </c>
      <c r="U39" s="5">
        <v>380</v>
      </c>
      <c r="V39" s="1"/>
      <c r="W39" s="1">
        <f t="shared" ref="W39:W48" si="17">(F39+N39+O39+R39)/P39</f>
        <v>14.259681093394079</v>
      </c>
      <c r="X39" s="1">
        <f t="shared" si="7"/>
        <v>10.61503416856492</v>
      </c>
      <c r="Y39" s="1">
        <v>187.8</v>
      </c>
      <c r="Z39" s="1">
        <v>103.4</v>
      </c>
      <c r="AA39" s="1">
        <v>119.6</v>
      </c>
      <c r="AB39" s="1">
        <v>182.8</v>
      </c>
      <c r="AC39" s="1">
        <v>55.6</v>
      </c>
      <c r="AD39" s="1" t="s">
        <v>76</v>
      </c>
      <c r="AE39" s="1">
        <f t="shared" si="8"/>
        <v>68</v>
      </c>
      <c r="AF39" s="1">
        <f t="shared" si="9"/>
        <v>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210</v>
      </c>
      <c r="D40" s="1">
        <v>20</v>
      </c>
      <c r="E40" s="1">
        <v>99</v>
      </c>
      <c r="F40" s="1">
        <v>90</v>
      </c>
      <c r="G40" s="6">
        <v>0.1</v>
      </c>
      <c r="H40" s="1">
        <v>45</v>
      </c>
      <c r="I40" s="1" t="s">
        <v>33</v>
      </c>
      <c r="J40" s="1">
        <v>117</v>
      </c>
      <c r="K40" s="1">
        <f t="shared" si="12"/>
        <v>-18</v>
      </c>
      <c r="L40" s="1"/>
      <c r="M40" s="1"/>
      <c r="N40" s="1">
        <v>20</v>
      </c>
      <c r="O40" s="1"/>
      <c r="P40" s="1">
        <f t="shared" si="13"/>
        <v>19.8</v>
      </c>
      <c r="Q40" s="5">
        <f t="shared" si="15"/>
        <v>147.40000000000003</v>
      </c>
      <c r="R40" s="5">
        <v>170</v>
      </c>
      <c r="S40" s="5">
        <f t="shared" si="16"/>
        <v>100</v>
      </c>
      <c r="T40" s="5">
        <v>70</v>
      </c>
      <c r="U40" s="5">
        <v>180</v>
      </c>
      <c r="V40" s="1"/>
      <c r="W40" s="1">
        <f t="shared" si="17"/>
        <v>14.14141414141414</v>
      </c>
      <c r="X40" s="1">
        <f t="shared" si="7"/>
        <v>5.5555555555555554</v>
      </c>
      <c r="Y40" s="1">
        <v>15.8</v>
      </c>
      <c r="Z40" s="1">
        <v>20.399999999999999</v>
      </c>
      <c r="AA40" s="1">
        <v>27.2</v>
      </c>
      <c r="AB40" s="1">
        <v>30.8</v>
      </c>
      <c r="AC40" s="1">
        <v>23.6</v>
      </c>
      <c r="AD40" s="1"/>
      <c r="AE40" s="1">
        <f t="shared" si="8"/>
        <v>10</v>
      </c>
      <c r="AF40" s="1">
        <f t="shared" si="9"/>
        <v>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155</v>
      </c>
      <c r="D41" s="1">
        <v>112</v>
      </c>
      <c r="E41" s="1">
        <v>96</v>
      </c>
      <c r="F41" s="1">
        <v>112</v>
      </c>
      <c r="G41" s="6">
        <v>0.1</v>
      </c>
      <c r="H41" s="1">
        <v>60</v>
      </c>
      <c r="I41" s="1" t="s">
        <v>33</v>
      </c>
      <c r="J41" s="1">
        <v>116</v>
      </c>
      <c r="K41" s="1">
        <f t="shared" si="12"/>
        <v>-20</v>
      </c>
      <c r="L41" s="1"/>
      <c r="M41" s="1"/>
      <c r="N41" s="1">
        <v>90</v>
      </c>
      <c r="O41" s="1"/>
      <c r="P41" s="1">
        <f t="shared" si="13"/>
        <v>19.2</v>
      </c>
      <c r="Q41" s="5">
        <f t="shared" si="15"/>
        <v>47.599999999999994</v>
      </c>
      <c r="R41" s="5">
        <v>80</v>
      </c>
      <c r="S41" s="5">
        <f t="shared" si="16"/>
        <v>80</v>
      </c>
      <c r="T41" s="5"/>
      <c r="U41" s="5">
        <v>80</v>
      </c>
      <c r="V41" s="1"/>
      <c r="W41" s="1">
        <f t="shared" si="17"/>
        <v>14.6875</v>
      </c>
      <c r="X41" s="1">
        <f t="shared" si="7"/>
        <v>10.520833333333334</v>
      </c>
      <c r="Y41" s="1">
        <v>21.2</v>
      </c>
      <c r="Z41" s="1">
        <v>23.6</v>
      </c>
      <c r="AA41" s="1">
        <v>23.4</v>
      </c>
      <c r="AB41" s="1">
        <v>20</v>
      </c>
      <c r="AC41" s="1">
        <v>12.2</v>
      </c>
      <c r="AD41" s="1"/>
      <c r="AE41" s="1">
        <f t="shared" si="8"/>
        <v>8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349</v>
      </c>
      <c r="D42" s="1">
        <v>1</v>
      </c>
      <c r="E42" s="1">
        <v>137</v>
      </c>
      <c r="F42" s="1">
        <v>166</v>
      </c>
      <c r="G42" s="6">
        <v>0.1</v>
      </c>
      <c r="H42" s="1">
        <v>60</v>
      </c>
      <c r="I42" s="1" t="s">
        <v>33</v>
      </c>
      <c r="J42" s="1">
        <v>141</v>
      </c>
      <c r="K42" s="1">
        <f t="shared" si="12"/>
        <v>-4</v>
      </c>
      <c r="L42" s="1"/>
      <c r="M42" s="1"/>
      <c r="N42" s="1">
        <v>0</v>
      </c>
      <c r="O42" s="1"/>
      <c r="P42" s="1">
        <f t="shared" si="13"/>
        <v>27.4</v>
      </c>
      <c r="Q42" s="5">
        <f>12*P42-O42-N42-F42</f>
        <v>162.79999999999995</v>
      </c>
      <c r="R42" s="5">
        <v>180</v>
      </c>
      <c r="S42" s="5">
        <f t="shared" si="16"/>
        <v>100</v>
      </c>
      <c r="T42" s="5">
        <v>80</v>
      </c>
      <c r="U42" s="5">
        <v>240</v>
      </c>
      <c r="V42" s="1"/>
      <c r="W42" s="1">
        <f t="shared" si="17"/>
        <v>12.627737226277373</v>
      </c>
      <c r="X42" s="1">
        <f t="shared" si="7"/>
        <v>6.0583941605839415</v>
      </c>
      <c r="Y42" s="1">
        <v>18.8</v>
      </c>
      <c r="Z42" s="1">
        <v>12.4</v>
      </c>
      <c r="AA42" s="1">
        <v>30.2</v>
      </c>
      <c r="AB42" s="1">
        <v>20</v>
      </c>
      <c r="AC42" s="1">
        <v>19.399999999999999</v>
      </c>
      <c r="AD42" s="1"/>
      <c r="AE42" s="1">
        <f t="shared" si="8"/>
        <v>10</v>
      </c>
      <c r="AF42" s="1">
        <f t="shared" si="9"/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32</v>
      </c>
      <c r="C43" s="1">
        <v>277</v>
      </c>
      <c r="D43" s="1">
        <v>82</v>
      </c>
      <c r="E43" s="1">
        <v>213</v>
      </c>
      <c r="F43" s="1">
        <v>84</v>
      </c>
      <c r="G43" s="6">
        <v>0.4</v>
      </c>
      <c r="H43" s="1">
        <v>45</v>
      </c>
      <c r="I43" s="1" t="s">
        <v>33</v>
      </c>
      <c r="J43" s="1">
        <v>217</v>
      </c>
      <c r="K43" s="1">
        <f t="shared" si="12"/>
        <v>-4</v>
      </c>
      <c r="L43" s="1"/>
      <c r="M43" s="1"/>
      <c r="N43" s="1">
        <v>150</v>
      </c>
      <c r="O43" s="1">
        <v>150</v>
      </c>
      <c r="P43" s="1">
        <f t="shared" si="13"/>
        <v>42.6</v>
      </c>
      <c r="Q43" s="5">
        <f t="shared" si="15"/>
        <v>169.80000000000007</v>
      </c>
      <c r="R43" s="5">
        <v>210</v>
      </c>
      <c r="S43" s="5">
        <f t="shared" si="16"/>
        <v>110</v>
      </c>
      <c r="T43" s="5">
        <v>100</v>
      </c>
      <c r="U43" s="5">
        <v>250</v>
      </c>
      <c r="V43" s="1"/>
      <c r="W43" s="1">
        <f t="shared" si="17"/>
        <v>13.943661971830986</v>
      </c>
      <c r="X43" s="1">
        <f t="shared" si="7"/>
        <v>9.0140845070422539</v>
      </c>
      <c r="Y43" s="1">
        <v>32.6</v>
      </c>
      <c r="Z43" s="1">
        <v>18.2</v>
      </c>
      <c r="AA43" s="1">
        <v>41.6</v>
      </c>
      <c r="AB43" s="1">
        <v>23.4</v>
      </c>
      <c r="AC43" s="1">
        <v>28</v>
      </c>
      <c r="AD43" s="1"/>
      <c r="AE43" s="1">
        <f t="shared" si="8"/>
        <v>44</v>
      </c>
      <c r="AF43" s="1">
        <f t="shared" si="9"/>
        <v>40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49</v>
      </c>
      <c r="D44" s="1">
        <v>66</v>
      </c>
      <c r="E44" s="1">
        <v>35</v>
      </c>
      <c r="F44" s="1">
        <v>66</v>
      </c>
      <c r="G44" s="6">
        <v>0.3</v>
      </c>
      <c r="H44" s="1" t="e">
        <v>#N/A</v>
      </c>
      <c r="I44" s="1" t="s">
        <v>33</v>
      </c>
      <c r="J44" s="1">
        <v>72</v>
      </c>
      <c r="K44" s="1">
        <f t="shared" si="12"/>
        <v>-37</v>
      </c>
      <c r="L44" s="1"/>
      <c r="M44" s="1"/>
      <c r="N44" s="1">
        <v>167</v>
      </c>
      <c r="O44" s="1"/>
      <c r="P44" s="1">
        <f t="shared" si="13"/>
        <v>7</v>
      </c>
      <c r="Q44" s="5"/>
      <c r="R44" s="5">
        <f t="shared" ref="R44:R48" si="18">ROUND(Q44,0)</f>
        <v>0</v>
      </c>
      <c r="S44" s="5">
        <f t="shared" si="16"/>
        <v>0</v>
      </c>
      <c r="T44" s="5"/>
      <c r="U44" s="5"/>
      <c r="V44" s="1"/>
      <c r="W44" s="1">
        <f t="shared" si="17"/>
        <v>33.285714285714285</v>
      </c>
      <c r="X44" s="1">
        <f t="shared" si="7"/>
        <v>33.285714285714285</v>
      </c>
      <c r="Y44" s="1">
        <v>15.6</v>
      </c>
      <c r="Z44" s="1">
        <v>27.6</v>
      </c>
      <c r="AA44" s="1">
        <v>17.600000000000001</v>
      </c>
      <c r="AB44" s="1">
        <v>0</v>
      </c>
      <c r="AC44" s="1">
        <v>0</v>
      </c>
      <c r="AD44" s="19" t="s">
        <v>155</v>
      </c>
      <c r="AE44" s="1">
        <f t="shared" si="8"/>
        <v>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36</v>
      </c>
      <c r="C45" s="1">
        <v>303.60399999999998</v>
      </c>
      <c r="D45" s="1">
        <v>1.145</v>
      </c>
      <c r="E45" s="1">
        <v>139.72399999999999</v>
      </c>
      <c r="F45" s="1">
        <v>113.16</v>
      </c>
      <c r="G45" s="6">
        <v>1</v>
      </c>
      <c r="H45" s="1">
        <v>60</v>
      </c>
      <c r="I45" s="1" t="s">
        <v>40</v>
      </c>
      <c r="J45" s="1">
        <v>142.4</v>
      </c>
      <c r="K45" s="1">
        <f t="shared" si="12"/>
        <v>-2.6760000000000161</v>
      </c>
      <c r="L45" s="1"/>
      <c r="M45" s="1"/>
      <c r="N45" s="1">
        <v>180</v>
      </c>
      <c r="O45" s="1"/>
      <c r="P45" s="1">
        <f t="shared" si="13"/>
        <v>27.944799999999997</v>
      </c>
      <c r="Q45" s="5">
        <f>14*P45-O45-N45-F45</f>
        <v>98.067199999999985</v>
      </c>
      <c r="R45" s="5">
        <v>130</v>
      </c>
      <c r="S45" s="5">
        <f t="shared" si="16"/>
        <v>80</v>
      </c>
      <c r="T45" s="5">
        <v>50</v>
      </c>
      <c r="U45" s="5">
        <v>120</v>
      </c>
      <c r="V45" s="1"/>
      <c r="W45" s="1">
        <f t="shared" si="17"/>
        <v>15.142709913830123</v>
      </c>
      <c r="X45" s="1">
        <f t="shared" si="7"/>
        <v>10.490681629498154</v>
      </c>
      <c r="Y45" s="1">
        <v>28.7728</v>
      </c>
      <c r="Z45" s="1">
        <v>19.067399999999999</v>
      </c>
      <c r="AA45" s="1">
        <v>32.550199999999997</v>
      </c>
      <c r="AB45" s="1">
        <v>16.758600000000001</v>
      </c>
      <c r="AC45" s="1">
        <v>19.363199999999999</v>
      </c>
      <c r="AD45" s="1"/>
      <c r="AE45" s="1">
        <f t="shared" si="8"/>
        <v>80</v>
      </c>
      <c r="AF45" s="1">
        <f t="shared" si="9"/>
        <v>50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36</v>
      </c>
      <c r="C46" s="1">
        <v>187.095</v>
      </c>
      <c r="D46" s="1">
        <v>50.411000000000001</v>
      </c>
      <c r="E46" s="1">
        <v>92.38</v>
      </c>
      <c r="F46" s="1">
        <v>125.10299999999999</v>
      </c>
      <c r="G46" s="6">
        <v>1</v>
      </c>
      <c r="H46" s="1">
        <v>45</v>
      </c>
      <c r="I46" s="1" t="s">
        <v>33</v>
      </c>
      <c r="J46" s="1">
        <v>95</v>
      </c>
      <c r="K46" s="1">
        <f t="shared" si="12"/>
        <v>-2.6200000000000045</v>
      </c>
      <c r="L46" s="1"/>
      <c r="M46" s="1"/>
      <c r="N46" s="1">
        <v>80</v>
      </c>
      <c r="O46" s="1"/>
      <c r="P46" s="1">
        <f t="shared" si="13"/>
        <v>18.475999999999999</v>
      </c>
      <c r="Q46" s="5">
        <f t="shared" si="15"/>
        <v>35.084999999999994</v>
      </c>
      <c r="R46" s="5">
        <v>50</v>
      </c>
      <c r="S46" s="5">
        <f t="shared" si="16"/>
        <v>50</v>
      </c>
      <c r="T46" s="5"/>
      <c r="U46" s="5">
        <v>50</v>
      </c>
      <c r="V46" s="1"/>
      <c r="W46" s="1">
        <f t="shared" si="17"/>
        <v>13.807263476943062</v>
      </c>
      <c r="X46" s="1">
        <f t="shared" si="7"/>
        <v>11.101050010824855</v>
      </c>
      <c r="Y46" s="1">
        <v>21.0108</v>
      </c>
      <c r="Z46" s="1">
        <v>22.975999999999999</v>
      </c>
      <c r="AA46" s="1">
        <v>27.830200000000001</v>
      </c>
      <c r="AB46" s="1">
        <v>31.272600000000001</v>
      </c>
      <c r="AC46" s="1">
        <v>25.635000000000002</v>
      </c>
      <c r="AD46" s="1"/>
      <c r="AE46" s="1">
        <f t="shared" si="8"/>
        <v>50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36</v>
      </c>
      <c r="C47" s="1">
        <v>99.831999999999994</v>
      </c>
      <c r="D47" s="1">
        <v>46.27</v>
      </c>
      <c r="E47" s="1">
        <v>48.527999999999999</v>
      </c>
      <c r="F47" s="1">
        <v>88.593000000000004</v>
      </c>
      <c r="G47" s="6">
        <v>1</v>
      </c>
      <c r="H47" s="1">
        <v>45</v>
      </c>
      <c r="I47" s="1" t="s">
        <v>33</v>
      </c>
      <c r="J47" s="1">
        <v>51</v>
      </c>
      <c r="K47" s="1">
        <f t="shared" si="12"/>
        <v>-2.4720000000000013</v>
      </c>
      <c r="L47" s="1"/>
      <c r="M47" s="1"/>
      <c r="N47" s="1">
        <v>25</v>
      </c>
      <c r="O47" s="1"/>
      <c r="P47" s="1">
        <f t="shared" si="13"/>
        <v>9.7056000000000004</v>
      </c>
      <c r="Q47" s="5">
        <f t="shared" si="15"/>
        <v>12.579800000000006</v>
      </c>
      <c r="R47" s="5">
        <v>25</v>
      </c>
      <c r="S47" s="5">
        <f t="shared" si="16"/>
        <v>25</v>
      </c>
      <c r="T47" s="5"/>
      <c r="U47" s="5">
        <v>30</v>
      </c>
      <c r="V47" s="1"/>
      <c r="W47" s="1">
        <f t="shared" si="17"/>
        <v>14.279694197164524</v>
      </c>
      <c r="X47" s="1">
        <f t="shared" si="7"/>
        <v>11.703861688097593</v>
      </c>
      <c r="Y47" s="1">
        <v>11.3148</v>
      </c>
      <c r="Z47" s="1">
        <v>13.532400000000001</v>
      </c>
      <c r="AA47" s="1">
        <v>10.852</v>
      </c>
      <c r="AB47" s="1">
        <v>18.223400000000002</v>
      </c>
      <c r="AC47" s="1">
        <v>13.666</v>
      </c>
      <c r="AD47" s="1"/>
      <c r="AE47" s="1">
        <f t="shared" si="8"/>
        <v>25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32</v>
      </c>
      <c r="C48" s="1"/>
      <c r="D48" s="1"/>
      <c r="E48" s="1">
        <v>-1</v>
      </c>
      <c r="F48" s="1"/>
      <c r="G48" s="6">
        <v>0.09</v>
      </c>
      <c r="H48" s="1">
        <v>45</v>
      </c>
      <c r="I48" s="1" t="s">
        <v>33</v>
      </c>
      <c r="J48" s="1"/>
      <c r="K48" s="1">
        <f t="shared" si="12"/>
        <v>-1</v>
      </c>
      <c r="L48" s="1"/>
      <c r="M48" s="1"/>
      <c r="N48" s="1">
        <v>10</v>
      </c>
      <c r="O48" s="1"/>
      <c r="P48" s="1">
        <f t="shared" si="13"/>
        <v>-0.2</v>
      </c>
      <c r="Q48" s="5">
        <v>10</v>
      </c>
      <c r="R48" s="5">
        <f t="shared" si="18"/>
        <v>10</v>
      </c>
      <c r="S48" s="5">
        <f t="shared" si="16"/>
        <v>10</v>
      </c>
      <c r="T48" s="5"/>
      <c r="U48" s="5"/>
      <c r="V48" s="1"/>
      <c r="W48" s="1">
        <f t="shared" si="17"/>
        <v>-100</v>
      </c>
      <c r="X48" s="1">
        <f t="shared" si="7"/>
        <v>-50</v>
      </c>
      <c r="Y48" s="1">
        <v>-0.2</v>
      </c>
      <c r="Z48" s="1">
        <v>-0.4</v>
      </c>
      <c r="AA48" s="1">
        <v>1.6</v>
      </c>
      <c r="AB48" s="1">
        <v>1</v>
      </c>
      <c r="AC48" s="1">
        <v>3.6</v>
      </c>
      <c r="AD48" s="1" t="s">
        <v>86</v>
      </c>
      <c r="AE48" s="1">
        <f t="shared" si="8"/>
        <v>0.89999999999999991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87</v>
      </c>
      <c r="B49" s="11" t="s">
        <v>36</v>
      </c>
      <c r="C49" s="11">
        <v>98.141000000000005</v>
      </c>
      <c r="D49" s="11">
        <v>44.682000000000002</v>
      </c>
      <c r="E49" s="11">
        <v>53.182000000000002</v>
      </c>
      <c r="F49" s="11">
        <v>83.343999999999994</v>
      </c>
      <c r="G49" s="12">
        <v>0</v>
      </c>
      <c r="H49" s="11">
        <v>45</v>
      </c>
      <c r="I49" s="11" t="s">
        <v>62</v>
      </c>
      <c r="J49" s="11">
        <v>53</v>
      </c>
      <c r="K49" s="11">
        <f t="shared" si="12"/>
        <v>0.18200000000000216</v>
      </c>
      <c r="L49" s="11"/>
      <c r="M49" s="11"/>
      <c r="N49" s="11">
        <v>25</v>
      </c>
      <c r="O49" s="11"/>
      <c r="P49" s="11">
        <f t="shared" si="13"/>
        <v>10.6364</v>
      </c>
      <c r="Q49" s="13"/>
      <c r="R49" s="13"/>
      <c r="S49" s="13"/>
      <c r="T49" s="13"/>
      <c r="U49" s="13"/>
      <c r="V49" s="11"/>
      <c r="W49" s="11">
        <f t="shared" si="14"/>
        <v>10.186153209732616</v>
      </c>
      <c r="X49" s="11">
        <f t="shared" si="7"/>
        <v>10.186153209732616</v>
      </c>
      <c r="Y49" s="11">
        <v>11.4392</v>
      </c>
      <c r="Z49" s="11">
        <v>13.667999999999999</v>
      </c>
      <c r="AA49" s="11">
        <v>12.031000000000001</v>
      </c>
      <c r="AB49" s="11">
        <v>18.538799999999998</v>
      </c>
      <c r="AC49" s="11">
        <v>12.897600000000001</v>
      </c>
      <c r="AD49" s="11" t="s">
        <v>88</v>
      </c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36</v>
      </c>
      <c r="C50" s="1"/>
      <c r="D50" s="1"/>
      <c r="E50" s="1"/>
      <c r="F50" s="1"/>
      <c r="G50" s="6">
        <v>1</v>
      </c>
      <c r="H50" s="1">
        <v>45</v>
      </c>
      <c r="I50" s="1" t="s">
        <v>33</v>
      </c>
      <c r="J50" s="1"/>
      <c r="K50" s="1">
        <f t="shared" si="12"/>
        <v>0</v>
      </c>
      <c r="L50" s="1"/>
      <c r="M50" s="1"/>
      <c r="N50" s="1"/>
      <c r="O50" s="1"/>
      <c r="P50" s="1">
        <f t="shared" si="13"/>
        <v>0</v>
      </c>
      <c r="Q50" s="5">
        <f>13*P49-O49-N49-F49</f>
        <v>29.929200000000009</v>
      </c>
      <c r="R50" s="5">
        <f>ROUND(Q50,0)</f>
        <v>30</v>
      </c>
      <c r="S50" s="5">
        <f>R50-T50</f>
        <v>30</v>
      </c>
      <c r="T50" s="5"/>
      <c r="U50" s="5"/>
      <c r="V50" s="1"/>
      <c r="W50" s="1" t="e">
        <f>(F50+N50+O50+R50)/P50</f>
        <v>#DIV/0!</v>
      </c>
      <c r="X50" s="1" t="e">
        <f t="shared" si="7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 t="s">
        <v>90</v>
      </c>
      <c r="AE50" s="1">
        <f t="shared" si="8"/>
        <v>30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91</v>
      </c>
      <c r="B51" s="11" t="s">
        <v>32</v>
      </c>
      <c r="C51" s="11"/>
      <c r="D51" s="11">
        <v>1</v>
      </c>
      <c r="E51" s="20">
        <v>5</v>
      </c>
      <c r="F51" s="20">
        <v>-5</v>
      </c>
      <c r="G51" s="12">
        <v>0</v>
      </c>
      <c r="H51" s="11" t="e">
        <v>#N/A</v>
      </c>
      <c r="I51" s="11" t="s">
        <v>62</v>
      </c>
      <c r="J51" s="11">
        <v>5</v>
      </c>
      <c r="K51" s="11">
        <f t="shared" si="12"/>
        <v>0</v>
      </c>
      <c r="L51" s="11"/>
      <c r="M51" s="11"/>
      <c r="N51" s="11"/>
      <c r="O51" s="11"/>
      <c r="P51" s="11">
        <f t="shared" si="13"/>
        <v>1</v>
      </c>
      <c r="Q51" s="13"/>
      <c r="R51" s="13"/>
      <c r="S51" s="13"/>
      <c r="T51" s="13"/>
      <c r="U51" s="13"/>
      <c r="V51" s="11"/>
      <c r="W51" s="11">
        <f t="shared" si="14"/>
        <v>-5</v>
      </c>
      <c r="X51" s="11">
        <f t="shared" si="7"/>
        <v>-5</v>
      </c>
      <c r="Y51" s="11">
        <v>0.6</v>
      </c>
      <c r="Z51" s="11">
        <v>1.2</v>
      </c>
      <c r="AA51" s="11">
        <v>0</v>
      </c>
      <c r="AB51" s="11">
        <v>0</v>
      </c>
      <c r="AC51" s="11">
        <v>0</v>
      </c>
      <c r="AD51" s="11" t="s">
        <v>92</v>
      </c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172.85599999999999</v>
      </c>
      <c r="D52" s="1">
        <v>2.351</v>
      </c>
      <c r="E52" s="1">
        <v>52.673000000000002</v>
      </c>
      <c r="F52" s="1">
        <v>110.10299999999999</v>
      </c>
      <c r="G52" s="6">
        <v>1</v>
      </c>
      <c r="H52" s="1">
        <v>45</v>
      </c>
      <c r="I52" s="1" t="s">
        <v>33</v>
      </c>
      <c r="J52" s="1">
        <v>52.5</v>
      </c>
      <c r="K52" s="1">
        <f t="shared" si="12"/>
        <v>0.17300000000000182</v>
      </c>
      <c r="L52" s="1"/>
      <c r="M52" s="1"/>
      <c r="N52" s="1">
        <v>0</v>
      </c>
      <c r="O52" s="1"/>
      <c r="P52" s="1">
        <f t="shared" si="13"/>
        <v>10.534600000000001</v>
      </c>
      <c r="Q52" s="5">
        <f t="shared" ref="Q52:Q58" si="19">13*P52-O52-N52-F52</f>
        <v>26.846800000000016</v>
      </c>
      <c r="R52" s="5">
        <v>32</v>
      </c>
      <c r="S52" s="5">
        <f t="shared" ref="S52:S62" si="20">R52-T52</f>
        <v>32</v>
      </c>
      <c r="T52" s="5"/>
      <c r="U52" s="5">
        <v>50</v>
      </c>
      <c r="V52" s="1"/>
      <c r="W52" s="1">
        <f t="shared" ref="W52:W62" si="21">(F52+N52+O52+R52)/P52</f>
        <v>13.489169023978128</v>
      </c>
      <c r="X52" s="1">
        <f t="shared" si="7"/>
        <v>10.45155962257703</v>
      </c>
      <c r="Y52" s="1">
        <v>6.1978</v>
      </c>
      <c r="Z52" s="1">
        <v>4.6760000000000002</v>
      </c>
      <c r="AA52" s="1">
        <v>16.254999999999999</v>
      </c>
      <c r="AB52" s="1">
        <v>7.9766000000000004</v>
      </c>
      <c r="AC52" s="1">
        <v>7.7404000000000002</v>
      </c>
      <c r="AD52" s="17" t="s">
        <v>42</v>
      </c>
      <c r="AE52" s="1">
        <f t="shared" si="8"/>
        <v>32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32</v>
      </c>
      <c r="C53" s="1">
        <v>410</v>
      </c>
      <c r="D53" s="1">
        <v>288</v>
      </c>
      <c r="E53" s="1">
        <v>276</v>
      </c>
      <c r="F53" s="1">
        <v>287</v>
      </c>
      <c r="G53" s="6">
        <v>0.28000000000000003</v>
      </c>
      <c r="H53" s="1">
        <v>45</v>
      </c>
      <c r="I53" s="1" t="s">
        <v>33</v>
      </c>
      <c r="J53" s="1">
        <v>319</v>
      </c>
      <c r="K53" s="1">
        <f t="shared" si="12"/>
        <v>-43</v>
      </c>
      <c r="L53" s="1"/>
      <c r="M53" s="1"/>
      <c r="N53" s="1">
        <v>300</v>
      </c>
      <c r="O53" s="1">
        <v>250</v>
      </c>
      <c r="P53" s="1">
        <f t="shared" si="13"/>
        <v>55.2</v>
      </c>
      <c r="Q53" s="5">
        <v>50</v>
      </c>
      <c r="R53" s="5">
        <f t="shared" ref="R53:R62" si="22">ROUND(Q53,0)</f>
        <v>50</v>
      </c>
      <c r="S53" s="5">
        <f t="shared" si="20"/>
        <v>0</v>
      </c>
      <c r="T53" s="5">
        <v>50</v>
      </c>
      <c r="U53" s="5"/>
      <c r="V53" s="1"/>
      <c r="W53" s="1">
        <f t="shared" si="21"/>
        <v>16.068840579710145</v>
      </c>
      <c r="X53" s="1">
        <f t="shared" si="7"/>
        <v>15.163043478260869</v>
      </c>
      <c r="Y53" s="1">
        <v>81.400000000000006</v>
      </c>
      <c r="Z53" s="1">
        <v>71</v>
      </c>
      <c r="AA53" s="1">
        <v>77</v>
      </c>
      <c r="AB53" s="1">
        <v>68.922600000000003</v>
      </c>
      <c r="AC53" s="1">
        <v>63.6</v>
      </c>
      <c r="AD53" s="1"/>
      <c r="AE53" s="1">
        <f t="shared" si="8"/>
        <v>0</v>
      </c>
      <c r="AF53" s="1">
        <f t="shared" si="9"/>
        <v>14.000000000000002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32</v>
      </c>
      <c r="C54" s="1">
        <v>645</v>
      </c>
      <c r="D54" s="1">
        <v>177</v>
      </c>
      <c r="E54" s="1">
        <v>396</v>
      </c>
      <c r="F54" s="20">
        <f>195+F38</f>
        <v>189</v>
      </c>
      <c r="G54" s="6">
        <v>0.35</v>
      </c>
      <c r="H54" s="1">
        <v>45</v>
      </c>
      <c r="I54" s="1" t="s">
        <v>33</v>
      </c>
      <c r="J54" s="1">
        <v>413</v>
      </c>
      <c r="K54" s="1">
        <f t="shared" si="12"/>
        <v>-17</v>
      </c>
      <c r="L54" s="1"/>
      <c r="M54" s="1"/>
      <c r="N54" s="1">
        <v>440</v>
      </c>
      <c r="O54" s="1">
        <v>400</v>
      </c>
      <c r="P54" s="1">
        <f t="shared" si="13"/>
        <v>79.2</v>
      </c>
      <c r="Q54" s="5">
        <v>100</v>
      </c>
      <c r="R54" s="5">
        <v>160</v>
      </c>
      <c r="S54" s="5">
        <f t="shared" si="20"/>
        <v>64</v>
      </c>
      <c r="T54" s="5">
        <v>96</v>
      </c>
      <c r="U54" s="5">
        <v>160</v>
      </c>
      <c r="V54" s="1"/>
      <c r="W54" s="1">
        <f t="shared" si="21"/>
        <v>15.012626262626261</v>
      </c>
      <c r="X54" s="1">
        <f t="shared" si="7"/>
        <v>12.992424242424242</v>
      </c>
      <c r="Y54" s="1">
        <v>104.6</v>
      </c>
      <c r="Z54" s="1">
        <v>69.8</v>
      </c>
      <c r="AA54" s="1">
        <v>86.2</v>
      </c>
      <c r="AB54" s="1">
        <v>92.2</v>
      </c>
      <c r="AC54" s="1">
        <v>65.8</v>
      </c>
      <c r="AD54" s="1" t="s">
        <v>96</v>
      </c>
      <c r="AE54" s="1">
        <f t="shared" si="8"/>
        <v>22.4</v>
      </c>
      <c r="AF54" s="1">
        <f t="shared" si="9"/>
        <v>33.599999999999994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32</v>
      </c>
      <c r="C55" s="1">
        <v>355</v>
      </c>
      <c r="D55" s="1">
        <v>112</v>
      </c>
      <c r="E55" s="1">
        <v>295</v>
      </c>
      <c r="F55" s="1">
        <v>-11</v>
      </c>
      <c r="G55" s="6">
        <v>0.28000000000000003</v>
      </c>
      <c r="H55" s="1">
        <v>45</v>
      </c>
      <c r="I55" s="1" t="s">
        <v>33</v>
      </c>
      <c r="J55" s="1">
        <v>321</v>
      </c>
      <c r="K55" s="1">
        <f t="shared" si="12"/>
        <v>-26</v>
      </c>
      <c r="L55" s="1"/>
      <c r="M55" s="1"/>
      <c r="N55" s="1">
        <v>400</v>
      </c>
      <c r="O55" s="1">
        <v>400</v>
      </c>
      <c r="P55" s="1">
        <f t="shared" si="13"/>
        <v>59</v>
      </c>
      <c r="Q55" s="5">
        <v>100</v>
      </c>
      <c r="R55" s="5">
        <f t="shared" si="22"/>
        <v>100</v>
      </c>
      <c r="S55" s="5">
        <f t="shared" si="20"/>
        <v>40</v>
      </c>
      <c r="T55" s="5">
        <v>60</v>
      </c>
      <c r="U55" s="5"/>
      <c r="V55" s="1"/>
      <c r="W55" s="1">
        <f t="shared" si="21"/>
        <v>15.067796610169491</v>
      </c>
      <c r="X55" s="1">
        <f t="shared" si="7"/>
        <v>13.372881355932204</v>
      </c>
      <c r="Y55" s="1">
        <v>83.8</v>
      </c>
      <c r="Z55" s="1">
        <v>56</v>
      </c>
      <c r="AA55" s="1">
        <v>77.2</v>
      </c>
      <c r="AB55" s="1">
        <v>78.400000000000006</v>
      </c>
      <c r="AC55" s="1">
        <v>61</v>
      </c>
      <c r="AD55" s="1"/>
      <c r="AE55" s="1">
        <f t="shared" si="8"/>
        <v>11.200000000000001</v>
      </c>
      <c r="AF55" s="1">
        <f t="shared" si="9"/>
        <v>16.8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32</v>
      </c>
      <c r="C56" s="1">
        <v>888</v>
      </c>
      <c r="D56" s="1">
        <v>103</v>
      </c>
      <c r="E56" s="1">
        <v>381</v>
      </c>
      <c r="F56" s="1">
        <v>398</v>
      </c>
      <c r="G56" s="6">
        <v>0.35</v>
      </c>
      <c r="H56" s="1">
        <v>45</v>
      </c>
      <c r="I56" s="1" t="s">
        <v>38</v>
      </c>
      <c r="J56" s="1">
        <v>410</v>
      </c>
      <c r="K56" s="1">
        <f t="shared" si="12"/>
        <v>-29</v>
      </c>
      <c r="L56" s="1"/>
      <c r="M56" s="1"/>
      <c r="N56" s="1">
        <v>300</v>
      </c>
      <c r="O56" s="1">
        <v>300</v>
      </c>
      <c r="P56" s="1">
        <f t="shared" si="13"/>
        <v>76.2</v>
      </c>
      <c r="Q56" s="5">
        <f t="shared" ref="Q56" si="23">14*P56-O56-N56-F56</f>
        <v>68.799999999999955</v>
      </c>
      <c r="R56" s="5">
        <v>140</v>
      </c>
      <c r="S56" s="5">
        <f t="shared" si="20"/>
        <v>70</v>
      </c>
      <c r="T56" s="5">
        <v>70</v>
      </c>
      <c r="U56" s="5">
        <v>140</v>
      </c>
      <c r="V56" s="1"/>
      <c r="W56" s="1">
        <f t="shared" si="21"/>
        <v>14.934383202099736</v>
      </c>
      <c r="X56" s="1">
        <f t="shared" si="7"/>
        <v>13.097112860892388</v>
      </c>
      <c r="Y56" s="1">
        <v>94.6</v>
      </c>
      <c r="Z56" s="1">
        <v>55.2</v>
      </c>
      <c r="AA56" s="1">
        <v>95.411600000000007</v>
      </c>
      <c r="AB56" s="1">
        <v>80.8</v>
      </c>
      <c r="AC56" s="1">
        <v>56.8</v>
      </c>
      <c r="AD56" s="1"/>
      <c r="AE56" s="1">
        <f t="shared" si="8"/>
        <v>24.5</v>
      </c>
      <c r="AF56" s="1">
        <f t="shared" si="9"/>
        <v>24.5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32</v>
      </c>
      <c r="C57" s="1">
        <v>597</v>
      </c>
      <c r="D57" s="1">
        <v>160</v>
      </c>
      <c r="E57" s="1">
        <v>378</v>
      </c>
      <c r="F57" s="1">
        <v>159</v>
      </c>
      <c r="G57" s="6">
        <v>0.35</v>
      </c>
      <c r="H57" s="1">
        <v>45</v>
      </c>
      <c r="I57" s="1" t="s">
        <v>38</v>
      </c>
      <c r="J57" s="1">
        <v>443</v>
      </c>
      <c r="K57" s="1">
        <f t="shared" si="12"/>
        <v>-65</v>
      </c>
      <c r="L57" s="1"/>
      <c r="M57" s="1"/>
      <c r="N57" s="1">
        <v>620</v>
      </c>
      <c r="O57" s="1">
        <v>500</v>
      </c>
      <c r="P57" s="1">
        <f t="shared" si="13"/>
        <v>75.599999999999994</v>
      </c>
      <c r="Q57" s="5"/>
      <c r="R57" s="5">
        <f t="shared" si="22"/>
        <v>0</v>
      </c>
      <c r="S57" s="5">
        <f t="shared" si="20"/>
        <v>0</v>
      </c>
      <c r="T57" s="5"/>
      <c r="U57" s="5"/>
      <c r="V57" s="1"/>
      <c r="W57" s="1">
        <f t="shared" si="21"/>
        <v>16.917989417989418</v>
      </c>
      <c r="X57" s="1">
        <f t="shared" si="7"/>
        <v>16.917989417989418</v>
      </c>
      <c r="Y57" s="1">
        <v>110.6</v>
      </c>
      <c r="Z57" s="1">
        <v>73</v>
      </c>
      <c r="AA57" s="1">
        <v>87.8</v>
      </c>
      <c r="AB57" s="1">
        <v>85.6</v>
      </c>
      <c r="AC57" s="1">
        <v>65.599999999999994</v>
      </c>
      <c r="AD57" s="1"/>
      <c r="AE57" s="1">
        <f t="shared" si="8"/>
        <v>0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219</v>
      </c>
      <c r="D58" s="1">
        <v>48</v>
      </c>
      <c r="E58" s="1">
        <v>156</v>
      </c>
      <c r="F58" s="1">
        <v>54</v>
      </c>
      <c r="G58" s="6">
        <v>0.28000000000000003</v>
      </c>
      <c r="H58" s="1">
        <v>45</v>
      </c>
      <c r="I58" s="1" t="s">
        <v>33</v>
      </c>
      <c r="J58" s="1">
        <v>188</v>
      </c>
      <c r="K58" s="1">
        <f t="shared" si="12"/>
        <v>-32</v>
      </c>
      <c r="L58" s="1"/>
      <c r="M58" s="1"/>
      <c r="N58" s="1">
        <v>110</v>
      </c>
      <c r="O58" s="1"/>
      <c r="P58" s="1">
        <f t="shared" si="13"/>
        <v>31.2</v>
      </c>
      <c r="Q58" s="5">
        <f t="shared" si="19"/>
        <v>241.59999999999997</v>
      </c>
      <c r="R58" s="5">
        <v>270</v>
      </c>
      <c r="S58" s="5">
        <f t="shared" si="20"/>
        <v>170</v>
      </c>
      <c r="T58" s="5">
        <v>100</v>
      </c>
      <c r="U58" s="5">
        <v>300</v>
      </c>
      <c r="V58" s="1"/>
      <c r="W58" s="1">
        <f t="shared" si="21"/>
        <v>13.910256410256411</v>
      </c>
      <c r="X58" s="1">
        <f t="shared" si="7"/>
        <v>5.2564102564102564</v>
      </c>
      <c r="Y58" s="1">
        <v>24.2</v>
      </c>
      <c r="Z58" s="1">
        <v>19.8</v>
      </c>
      <c r="AA58" s="1">
        <v>26.6</v>
      </c>
      <c r="AB58" s="1">
        <v>18.2</v>
      </c>
      <c r="AC58" s="1">
        <v>17.8</v>
      </c>
      <c r="AD58" s="1"/>
      <c r="AE58" s="1">
        <f t="shared" si="8"/>
        <v>47.6</v>
      </c>
      <c r="AF58" s="1">
        <f t="shared" si="9"/>
        <v>28.000000000000004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32</v>
      </c>
      <c r="C59" s="1">
        <v>719</v>
      </c>
      <c r="D59" s="1">
        <v>448</v>
      </c>
      <c r="E59" s="1">
        <v>455</v>
      </c>
      <c r="F59" s="1">
        <v>450</v>
      </c>
      <c r="G59" s="6">
        <v>0.41</v>
      </c>
      <c r="H59" s="1">
        <v>45</v>
      </c>
      <c r="I59" s="1" t="s">
        <v>33</v>
      </c>
      <c r="J59" s="1">
        <v>508</v>
      </c>
      <c r="K59" s="1">
        <f t="shared" si="12"/>
        <v>-53</v>
      </c>
      <c r="L59" s="1"/>
      <c r="M59" s="1"/>
      <c r="N59" s="1">
        <v>430</v>
      </c>
      <c r="O59" s="1">
        <v>400</v>
      </c>
      <c r="P59" s="1">
        <f t="shared" si="13"/>
        <v>91</v>
      </c>
      <c r="Q59" s="5">
        <v>100</v>
      </c>
      <c r="R59" s="5">
        <v>80</v>
      </c>
      <c r="S59" s="5">
        <f t="shared" si="20"/>
        <v>80</v>
      </c>
      <c r="T59" s="5"/>
      <c r="U59" s="22">
        <v>80</v>
      </c>
      <c r="V59" s="17"/>
      <c r="W59" s="1">
        <f t="shared" si="21"/>
        <v>14.945054945054945</v>
      </c>
      <c r="X59" s="1">
        <f t="shared" si="7"/>
        <v>14.065934065934066</v>
      </c>
      <c r="Y59" s="1">
        <v>125.2</v>
      </c>
      <c r="Z59" s="1">
        <v>114.6</v>
      </c>
      <c r="AA59" s="1">
        <v>123.6</v>
      </c>
      <c r="AB59" s="1">
        <v>110.6</v>
      </c>
      <c r="AC59" s="1">
        <v>97.6</v>
      </c>
      <c r="AD59" s="1"/>
      <c r="AE59" s="1">
        <f t="shared" si="8"/>
        <v>32.799999999999997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32</v>
      </c>
      <c r="C60" s="1">
        <v>957</v>
      </c>
      <c r="D60" s="1">
        <v>100</v>
      </c>
      <c r="E60" s="20">
        <f>390+E51+E100</f>
        <v>396</v>
      </c>
      <c r="F60" s="20">
        <f>446+F51+F100</f>
        <v>440</v>
      </c>
      <c r="G60" s="6">
        <v>0.41</v>
      </c>
      <c r="H60" s="1">
        <v>45</v>
      </c>
      <c r="I60" s="1" t="s">
        <v>38</v>
      </c>
      <c r="J60" s="1">
        <v>396</v>
      </c>
      <c r="K60" s="1">
        <f t="shared" si="12"/>
        <v>0</v>
      </c>
      <c r="L60" s="1"/>
      <c r="M60" s="1"/>
      <c r="N60" s="1">
        <v>450</v>
      </c>
      <c r="O60" s="1">
        <v>400</v>
      </c>
      <c r="P60" s="1">
        <f t="shared" si="13"/>
        <v>79.2</v>
      </c>
      <c r="Q60" s="5"/>
      <c r="R60" s="5">
        <f t="shared" si="22"/>
        <v>0</v>
      </c>
      <c r="S60" s="5">
        <f t="shared" si="20"/>
        <v>0</v>
      </c>
      <c r="T60" s="5"/>
      <c r="U60" s="5"/>
      <c r="V60" s="1"/>
      <c r="W60" s="1">
        <f t="shared" si="21"/>
        <v>16.287878787878789</v>
      </c>
      <c r="X60" s="1">
        <f t="shared" si="7"/>
        <v>16.287878787878789</v>
      </c>
      <c r="Y60" s="1">
        <v>120.6</v>
      </c>
      <c r="Z60" s="1">
        <v>77</v>
      </c>
      <c r="AA60" s="1">
        <v>117.6</v>
      </c>
      <c r="AB60" s="1">
        <v>109.8</v>
      </c>
      <c r="AC60" s="1">
        <v>83.4</v>
      </c>
      <c r="AD60" s="1" t="s">
        <v>103</v>
      </c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32</v>
      </c>
      <c r="C61" s="1">
        <v>559</v>
      </c>
      <c r="D61" s="1">
        <v>32</v>
      </c>
      <c r="E61" s="1">
        <v>296</v>
      </c>
      <c r="F61" s="1">
        <v>164</v>
      </c>
      <c r="G61" s="6">
        <v>0.41</v>
      </c>
      <c r="H61" s="1">
        <v>45</v>
      </c>
      <c r="I61" s="1" t="s">
        <v>33</v>
      </c>
      <c r="J61" s="1">
        <v>339</v>
      </c>
      <c r="K61" s="1">
        <f t="shared" si="12"/>
        <v>-43</v>
      </c>
      <c r="L61" s="1"/>
      <c r="M61" s="1"/>
      <c r="N61" s="1">
        <v>350</v>
      </c>
      <c r="O61" s="1">
        <v>350</v>
      </c>
      <c r="P61" s="1">
        <f t="shared" si="13"/>
        <v>59.2</v>
      </c>
      <c r="Q61" s="5"/>
      <c r="R61" s="5">
        <f t="shared" si="22"/>
        <v>0</v>
      </c>
      <c r="S61" s="5">
        <f t="shared" si="20"/>
        <v>0</v>
      </c>
      <c r="T61" s="5"/>
      <c r="U61" s="5"/>
      <c r="V61" s="1"/>
      <c r="W61" s="1">
        <f t="shared" si="21"/>
        <v>14.594594594594595</v>
      </c>
      <c r="X61" s="1">
        <f t="shared" si="7"/>
        <v>14.594594594594595</v>
      </c>
      <c r="Y61" s="1">
        <v>90.6</v>
      </c>
      <c r="Z61" s="1">
        <v>47.6</v>
      </c>
      <c r="AA61" s="1">
        <v>78.599999999999994</v>
      </c>
      <c r="AB61" s="1">
        <v>79.8</v>
      </c>
      <c r="AC61" s="1">
        <v>63.8</v>
      </c>
      <c r="AD61" s="1"/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24</v>
      </c>
      <c r="D62" s="1"/>
      <c r="E62" s="1">
        <v>6</v>
      </c>
      <c r="F62" s="1">
        <v>11</v>
      </c>
      <c r="G62" s="6">
        <v>0.4</v>
      </c>
      <c r="H62" s="1">
        <v>30</v>
      </c>
      <c r="I62" s="1" t="s">
        <v>33</v>
      </c>
      <c r="J62" s="1">
        <v>44</v>
      </c>
      <c r="K62" s="1">
        <f t="shared" si="12"/>
        <v>-38</v>
      </c>
      <c r="L62" s="1"/>
      <c r="M62" s="1"/>
      <c r="N62" s="1">
        <v>0</v>
      </c>
      <c r="O62" s="1"/>
      <c r="P62" s="1">
        <f t="shared" si="13"/>
        <v>1.2</v>
      </c>
      <c r="Q62" s="5">
        <v>7</v>
      </c>
      <c r="R62" s="5">
        <f t="shared" si="22"/>
        <v>7</v>
      </c>
      <c r="S62" s="5">
        <f t="shared" si="20"/>
        <v>7</v>
      </c>
      <c r="T62" s="5"/>
      <c r="U62" s="5"/>
      <c r="V62" s="1"/>
      <c r="W62" s="1">
        <f t="shared" si="21"/>
        <v>15</v>
      </c>
      <c r="X62" s="1">
        <f t="shared" si="7"/>
        <v>9.1666666666666679</v>
      </c>
      <c r="Y62" s="1">
        <v>1.4</v>
      </c>
      <c r="Z62" s="1">
        <v>1.6</v>
      </c>
      <c r="AA62" s="1">
        <v>1.8</v>
      </c>
      <c r="AB62" s="1">
        <v>-4.8</v>
      </c>
      <c r="AC62" s="1">
        <v>7.2</v>
      </c>
      <c r="AD62" s="1" t="s">
        <v>157</v>
      </c>
      <c r="AE62" s="1">
        <f t="shared" si="8"/>
        <v>2.8000000000000003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106</v>
      </c>
      <c r="B63" s="14" t="s">
        <v>36</v>
      </c>
      <c r="C63" s="14"/>
      <c r="D63" s="14"/>
      <c r="E63" s="14">
        <v>-1</v>
      </c>
      <c r="F63" s="14"/>
      <c r="G63" s="15">
        <v>0</v>
      </c>
      <c r="H63" s="14">
        <v>30</v>
      </c>
      <c r="I63" s="14" t="s">
        <v>33</v>
      </c>
      <c r="J63" s="14">
        <v>4</v>
      </c>
      <c r="K63" s="14">
        <f t="shared" si="12"/>
        <v>-5</v>
      </c>
      <c r="L63" s="14"/>
      <c r="M63" s="14"/>
      <c r="N63" s="14"/>
      <c r="O63" s="14"/>
      <c r="P63" s="14">
        <f t="shared" si="13"/>
        <v>-0.2</v>
      </c>
      <c r="Q63" s="16"/>
      <c r="R63" s="16"/>
      <c r="S63" s="16"/>
      <c r="T63" s="16"/>
      <c r="U63" s="16"/>
      <c r="V63" s="14"/>
      <c r="W63" s="14">
        <f t="shared" si="14"/>
        <v>0</v>
      </c>
      <c r="X63" s="14">
        <f t="shared" si="7"/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 t="s">
        <v>107</v>
      </c>
      <c r="AE63" s="14">
        <f t="shared" si="8"/>
        <v>0</v>
      </c>
      <c r="AF63" s="14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32</v>
      </c>
      <c r="C64" s="1">
        <v>88</v>
      </c>
      <c r="D64" s="1">
        <v>90</v>
      </c>
      <c r="E64" s="1">
        <v>7</v>
      </c>
      <c r="F64" s="1">
        <v>77</v>
      </c>
      <c r="G64" s="6">
        <v>0.41</v>
      </c>
      <c r="H64" s="1">
        <v>45</v>
      </c>
      <c r="I64" s="1" t="s">
        <v>33</v>
      </c>
      <c r="J64" s="1">
        <v>71</v>
      </c>
      <c r="K64" s="1">
        <f t="shared" si="12"/>
        <v>-64</v>
      </c>
      <c r="L64" s="1"/>
      <c r="M64" s="1"/>
      <c r="N64" s="1">
        <v>125</v>
      </c>
      <c r="O64" s="1"/>
      <c r="P64" s="1">
        <f t="shared" si="13"/>
        <v>1.4</v>
      </c>
      <c r="Q64" s="5"/>
      <c r="R64" s="5">
        <f>ROUND(Q64,0)</f>
        <v>0</v>
      </c>
      <c r="S64" s="5">
        <f>R64-T64</f>
        <v>0</v>
      </c>
      <c r="T64" s="5"/>
      <c r="U64" s="5"/>
      <c r="V64" s="1"/>
      <c r="W64" s="1">
        <f>(F64+N64+O64+R64)/P64</f>
        <v>144.28571428571431</v>
      </c>
      <c r="X64" s="1">
        <f t="shared" si="7"/>
        <v>144.28571428571431</v>
      </c>
      <c r="Y64" s="1">
        <v>15.8</v>
      </c>
      <c r="Z64" s="1">
        <v>12.6</v>
      </c>
      <c r="AA64" s="1">
        <v>7</v>
      </c>
      <c r="AB64" s="1">
        <v>17.600000000000001</v>
      </c>
      <c r="AC64" s="1">
        <v>6.4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109</v>
      </c>
      <c r="B65" s="14" t="s">
        <v>36</v>
      </c>
      <c r="C65" s="14">
        <v>17.399999999999999</v>
      </c>
      <c r="D65" s="14"/>
      <c r="E65" s="14">
        <v>4.1109999999999998</v>
      </c>
      <c r="F65" s="14">
        <v>13.289</v>
      </c>
      <c r="G65" s="15">
        <v>0</v>
      </c>
      <c r="H65" s="14">
        <v>45</v>
      </c>
      <c r="I65" s="14" t="s">
        <v>33</v>
      </c>
      <c r="J65" s="14">
        <v>12</v>
      </c>
      <c r="K65" s="14">
        <f t="shared" si="12"/>
        <v>-7.8890000000000002</v>
      </c>
      <c r="L65" s="14"/>
      <c r="M65" s="14"/>
      <c r="N65" s="14"/>
      <c r="O65" s="14"/>
      <c r="P65" s="14">
        <f t="shared" si="13"/>
        <v>0.82219999999999993</v>
      </c>
      <c r="Q65" s="16"/>
      <c r="R65" s="16"/>
      <c r="S65" s="16"/>
      <c r="T65" s="16"/>
      <c r="U65" s="16"/>
      <c r="V65" s="14"/>
      <c r="W65" s="14">
        <f t="shared" si="14"/>
        <v>16.162734127949406</v>
      </c>
      <c r="X65" s="14">
        <f t="shared" si="7"/>
        <v>16.162734127949406</v>
      </c>
      <c r="Y65" s="14">
        <v>0.41720000000000002</v>
      </c>
      <c r="Z65" s="14">
        <v>0.41760000000000003</v>
      </c>
      <c r="AA65" s="14">
        <v>1.8422000000000001</v>
      </c>
      <c r="AB65" s="14">
        <v>2.0724</v>
      </c>
      <c r="AC65" s="14">
        <v>1.8358000000000001</v>
      </c>
      <c r="AD65" s="18" t="s">
        <v>154</v>
      </c>
      <c r="AE65" s="14">
        <f t="shared" si="8"/>
        <v>0</v>
      </c>
      <c r="AF65" s="14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32</v>
      </c>
      <c r="C66" s="1">
        <v>180</v>
      </c>
      <c r="D66" s="1">
        <v>18</v>
      </c>
      <c r="E66" s="1">
        <v>53</v>
      </c>
      <c r="F66" s="1">
        <v>18</v>
      </c>
      <c r="G66" s="6">
        <v>0.36</v>
      </c>
      <c r="H66" s="1">
        <v>45</v>
      </c>
      <c r="I66" s="1" t="s">
        <v>33</v>
      </c>
      <c r="J66" s="1">
        <v>130</v>
      </c>
      <c r="K66" s="1">
        <f t="shared" si="12"/>
        <v>-77</v>
      </c>
      <c r="L66" s="1"/>
      <c r="M66" s="1"/>
      <c r="N66" s="1">
        <v>250</v>
      </c>
      <c r="O66" s="1">
        <v>250</v>
      </c>
      <c r="P66" s="1">
        <f t="shared" si="13"/>
        <v>10.6</v>
      </c>
      <c r="Q66" s="5"/>
      <c r="R66" s="5">
        <f t="shared" ref="R66:R74" si="24">ROUND(Q66,0)</f>
        <v>0</v>
      </c>
      <c r="S66" s="5">
        <f t="shared" ref="S66:S74" si="25">R66-T66</f>
        <v>0</v>
      </c>
      <c r="T66" s="5"/>
      <c r="U66" s="5"/>
      <c r="V66" s="1"/>
      <c r="W66" s="1">
        <f t="shared" ref="W66:W74" si="26">(F66+N66+O66+R66)/P66</f>
        <v>48.867924528301891</v>
      </c>
      <c r="X66" s="1">
        <f t="shared" si="7"/>
        <v>48.867924528301891</v>
      </c>
      <c r="Y66" s="1">
        <v>49.8</v>
      </c>
      <c r="Z66" s="1">
        <v>17.8</v>
      </c>
      <c r="AA66" s="1">
        <v>26.6</v>
      </c>
      <c r="AB66" s="1">
        <v>44.4</v>
      </c>
      <c r="AC66" s="1">
        <v>13.4</v>
      </c>
      <c r="AD66" s="1"/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36</v>
      </c>
      <c r="C67" s="1">
        <v>11.891</v>
      </c>
      <c r="D67" s="1">
        <v>4.2519999999999998</v>
      </c>
      <c r="E67" s="1">
        <v>5.4269999999999996</v>
      </c>
      <c r="F67" s="1">
        <v>10.715999999999999</v>
      </c>
      <c r="G67" s="6">
        <v>1</v>
      </c>
      <c r="H67" s="1">
        <v>45</v>
      </c>
      <c r="I67" s="1" t="s">
        <v>33</v>
      </c>
      <c r="J67" s="1">
        <v>5</v>
      </c>
      <c r="K67" s="1">
        <f t="shared" si="12"/>
        <v>0.4269999999999996</v>
      </c>
      <c r="L67" s="1"/>
      <c r="M67" s="1"/>
      <c r="N67" s="1">
        <v>13</v>
      </c>
      <c r="O67" s="1"/>
      <c r="P67" s="1">
        <f t="shared" si="13"/>
        <v>1.0853999999999999</v>
      </c>
      <c r="Q67" s="5"/>
      <c r="R67" s="5">
        <f t="shared" si="24"/>
        <v>0</v>
      </c>
      <c r="S67" s="5">
        <f t="shared" si="25"/>
        <v>0</v>
      </c>
      <c r="T67" s="5"/>
      <c r="U67" s="5"/>
      <c r="V67" s="1"/>
      <c r="W67" s="1">
        <f t="shared" si="26"/>
        <v>21.850009213193296</v>
      </c>
      <c r="X67" s="1">
        <f t="shared" si="7"/>
        <v>21.850009213193296</v>
      </c>
      <c r="Y67" s="1">
        <v>1.958</v>
      </c>
      <c r="Z67" s="1">
        <v>1.5138</v>
      </c>
      <c r="AA67" s="1">
        <v>1.7496</v>
      </c>
      <c r="AB67" s="1">
        <v>1.532</v>
      </c>
      <c r="AC67" s="1">
        <v>0.85940000000000005</v>
      </c>
      <c r="AD67" s="1"/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32</v>
      </c>
      <c r="C68" s="1">
        <v>32</v>
      </c>
      <c r="D68" s="1"/>
      <c r="E68" s="1">
        <v>-18</v>
      </c>
      <c r="F68" s="1"/>
      <c r="G68" s="6">
        <v>0.41</v>
      </c>
      <c r="H68" s="1">
        <v>45</v>
      </c>
      <c r="I68" s="1" t="s">
        <v>33</v>
      </c>
      <c r="J68" s="1">
        <v>40</v>
      </c>
      <c r="K68" s="1">
        <f t="shared" ref="K68:K99" si="27">E68-J68</f>
        <v>-58</v>
      </c>
      <c r="L68" s="1"/>
      <c r="M68" s="1"/>
      <c r="N68" s="1">
        <v>110</v>
      </c>
      <c r="O68" s="1"/>
      <c r="P68" s="1">
        <f t="shared" si="13"/>
        <v>-3.6</v>
      </c>
      <c r="Q68" s="5"/>
      <c r="R68" s="5">
        <f t="shared" si="24"/>
        <v>0</v>
      </c>
      <c r="S68" s="5">
        <f t="shared" si="25"/>
        <v>0</v>
      </c>
      <c r="T68" s="5"/>
      <c r="U68" s="5"/>
      <c r="V68" s="1"/>
      <c r="W68" s="1">
        <f t="shared" si="26"/>
        <v>-30.555555555555554</v>
      </c>
      <c r="X68" s="1">
        <f t="shared" si="7"/>
        <v>-30.555555555555554</v>
      </c>
      <c r="Y68" s="1">
        <v>11.6</v>
      </c>
      <c r="Z68" s="1">
        <v>1</v>
      </c>
      <c r="AA68" s="1">
        <v>2.6</v>
      </c>
      <c r="AB68" s="1">
        <v>7.4</v>
      </c>
      <c r="AC68" s="1">
        <v>7.2</v>
      </c>
      <c r="AD68" s="1"/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32</v>
      </c>
      <c r="C69" s="1">
        <v>6</v>
      </c>
      <c r="D69" s="1"/>
      <c r="E69" s="1">
        <v>-5</v>
      </c>
      <c r="F69" s="1"/>
      <c r="G69" s="6">
        <v>0.41</v>
      </c>
      <c r="H69" s="1">
        <v>45</v>
      </c>
      <c r="I69" s="1" t="s">
        <v>33</v>
      </c>
      <c r="J69" s="1">
        <v>24</v>
      </c>
      <c r="K69" s="1">
        <f t="shared" si="27"/>
        <v>-29</v>
      </c>
      <c r="L69" s="1"/>
      <c r="M69" s="1"/>
      <c r="N69" s="1">
        <v>80</v>
      </c>
      <c r="O69" s="1"/>
      <c r="P69" s="1">
        <f t="shared" si="13"/>
        <v>-1</v>
      </c>
      <c r="Q69" s="5"/>
      <c r="R69" s="5">
        <f t="shared" si="24"/>
        <v>0</v>
      </c>
      <c r="S69" s="5">
        <f t="shared" si="25"/>
        <v>0</v>
      </c>
      <c r="T69" s="5"/>
      <c r="U69" s="5"/>
      <c r="V69" s="1"/>
      <c r="W69" s="1">
        <f t="shared" si="26"/>
        <v>-80</v>
      </c>
      <c r="X69" s="1">
        <f t="shared" ref="X69:X101" si="28">(F69+N69+O69)/P69</f>
        <v>-80</v>
      </c>
      <c r="Y69" s="1">
        <v>7.2</v>
      </c>
      <c r="Z69" s="1">
        <v>1.2</v>
      </c>
      <c r="AA69" s="1">
        <v>3.2</v>
      </c>
      <c r="AB69" s="1">
        <v>-2.8</v>
      </c>
      <c r="AC69" s="1">
        <v>2.4</v>
      </c>
      <c r="AD69" s="1"/>
      <c r="AE69" s="1">
        <f t="shared" si="8"/>
        <v>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32</v>
      </c>
      <c r="C70" s="1">
        <v>147</v>
      </c>
      <c r="D70" s="1">
        <v>32</v>
      </c>
      <c r="E70" s="1">
        <v>102</v>
      </c>
      <c r="F70" s="1">
        <v>31</v>
      </c>
      <c r="G70" s="6">
        <v>0.28000000000000003</v>
      </c>
      <c r="H70" s="1">
        <v>45</v>
      </c>
      <c r="I70" s="1" t="s">
        <v>33</v>
      </c>
      <c r="J70" s="1">
        <v>171</v>
      </c>
      <c r="K70" s="1">
        <f t="shared" si="27"/>
        <v>-69</v>
      </c>
      <c r="L70" s="1"/>
      <c r="M70" s="1"/>
      <c r="N70" s="1">
        <v>240</v>
      </c>
      <c r="O70" s="1">
        <v>70</v>
      </c>
      <c r="P70" s="1">
        <f t="shared" ref="P70:P101" si="29">E70/5</f>
        <v>20.399999999999999</v>
      </c>
      <c r="Q70" s="5"/>
      <c r="R70" s="5">
        <f t="shared" si="24"/>
        <v>0</v>
      </c>
      <c r="S70" s="5">
        <f t="shared" si="25"/>
        <v>0</v>
      </c>
      <c r="T70" s="5"/>
      <c r="U70" s="5"/>
      <c r="V70" s="1"/>
      <c r="W70" s="1">
        <f t="shared" si="26"/>
        <v>16.715686274509807</v>
      </c>
      <c r="X70" s="1">
        <f t="shared" si="28"/>
        <v>16.715686274509807</v>
      </c>
      <c r="Y70" s="1">
        <v>31.6</v>
      </c>
      <c r="Z70" s="1">
        <v>17.600000000000001</v>
      </c>
      <c r="AA70" s="1">
        <v>23</v>
      </c>
      <c r="AB70" s="1">
        <v>28.8</v>
      </c>
      <c r="AC70" s="1">
        <v>20.399999999999999</v>
      </c>
      <c r="AD70" s="1"/>
      <c r="AE70" s="1">
        <f t="shared" si="8"/>
        <v>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792</v>
      </c>
      <c r="D71" s="1">
        <v>126</v>
      </c>
      <c r="E71" s="1">
        <v>516</v>
      </c>
      <c r="F71" s="1">
        <v>228</v>
      </c>
      <c r="G71" s="6">
        <v>0.4</v>
      </c>
      <c r="H71" s="1">
        <v>45</v>
      </c>
      <c r="I71" s="1" t="s">
        <v>33</v>
      </c>
      <c r="J71" s="1">
        <v>541</v>
      </c>
      <c r="K71" s="1">
        <f t="shared" si="27"/>
        <v>-25</v>
      </c>
      <c r="L71" s="1"/>
      <c r="M71" s="1"/>
      <c r="N71" s="1">
        <v>400</v>
      </c>
      <c r="O71" s="1">
        <v>400</v>
      </c>
      <c r="P71" s="1">
        <f t="shared" si="29"/>
        <v>103.2</v>
      </c>
      <c r="Q71" s="5">
        <f t="shared" ref="Q71" si="30">13*P71-O71-N71-F71</f>
        <v>313.60000000000014</v>
      </c>
      <c r="R71" s="5">
        <f t="shared" si="24"/>
        <v>314</v>
      </c>
      <c r="S71" s="5">
        <f t="shared" si="25"/>
        <v>164</v>
      </c>
      <c r="T71" s="5">
        <v>150</v>
      </c>
      <c r="U71" s="5"/>
      <c r="V71" s="1"/>
      <c r="W71" s="1">
        <f t="shared" si="26"/>
        <v>13.003875968992247</v>
      </c>
      <c r="X71" s="1">
        <f t="shared" si="28"/>
        <v>9.9612403100775193</v>
      </c>
      <c r="Y71" s="1">
        <v>107.4</v>
      </c>
      <c r="Z71" s="1">
        <v>80.8</v>
      </c>
      <c r="AA71" s="1">
        <v>110</v>
      </c>
      <c r="AB71" s="1">
        <v>100</v>
      </c>
      <c r="AC71" s="1">
        <v>87.4</v>
      </c>
      <c r="AD71" s="1"/>
      <c r="AE71" s="1">
        <f t="shared" ref="AE71:AE101" si="31">S71*G71</f>
        <v>65.600000000000009</v>
      </c>
      <c r="AF71" s="1">
        <f t="shared" ref="AF71:AF101" si="32">T71*G71</f>
        <v>60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14</v>
      </c>
      <c r="D72" s="1">
        <v>16</v>
      </c>
      <c r="E72" s="1">
        <v>6</v>
      </c>
      <c r="F72" s="1">
        <v>18</v>
      </c>
      <c r="G72" s="6">
        <v>0.33</v>
      </c>
      <c r="H72" s="1" t="e">
        <v>#N/A</v>
      </c>
      <c r="I72" s="1" t="s">
        <v>33</v>
      </c>
      <c r="J72" s="1">
        <v>27</v>
      </c>
      <c r="K72" s="1">
        <f t="shared" si="27"/>
        <v>-21</v>
      </c>
      <c r="L72" s="1"/>
      <c r="M72" s="1"/>
      <c r="N72" s="1">
        <v>90</v>
      </c>
      <c r="O72" s="1"/>
      <c r="P72" s="1">
        <f t="shared" si="29"/>
        <v>1.2</v>
      </c>
      <c r="Q72" s="5"/>
      <c r="R72" s="5">
        <f t="shared" si="24"/>
        <v>0</v>
      </c>
      <c r="S72" s="5">
        <f t="shared" si="25"/>
        <v>0</v>
      </c>
      <c r="T72" s="5"/>
      <c r="U72" s="5"/>
      <c r="V72" s="1"/>
      <c r="W72" s="1">
        <f t="shared" si="26"/>
        <v>90</v>
      </c>
      <c r="X72" s="1">
        <f t="shared" si="28"/>
        <v>90</v>
      </c>
      <c r="Y72" s="1">
        <v>8</v>
      </c>
      <c r="Z72" s="1">
        <v>4.8</v>
      </c>
      <c r="AA72" s="1">
        <v>3.2</v>
      </c>
      <c r="AB72" s="1">
        <v>4.8</v>
      </c>
      <c r="AC72" s="1">
        <v>0</v>
      </c>
      <c r="AD72" s="1" t="s">
        <v>44</v>
      </c>
      <c r="AE72" s="1">
        <f t="shared" si="31"/>
        <v>0</v>
      </c>
      <c r="AF72" s="1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36</v>
      </c>
      <c r="C73" s="1">
        <v>14.973000000000001</v>
      </c>
      <c r="D73" s="1"/>
      <c r="E73" s="1">
        <v>2.6440000000000001</v>
      </c>
      <c r="F73" s="1">
        <v>12.329000000000001</v>
      </c>
      <c r="G73" s="6">
        <v>1</v>
      </c>
      <c r="H73" s="1">
        <v>45</v>
      </c>
      <c r="I73" s="1" t="s">
        <v>33</v>
      </c>
      <c r="J73" s="1">
        <v>4.8</v>
      </c>
      <c r="K73" s="1">
        <f t="shared" si="27"/>
        <v>-2.1559999999999997</v>
      </c>
      <c r="L73" s="1"/>
      <c r="M73" s="1"/>
      <c r="N73" s="1">
        <v>0</v>
      </c>
      <c r="O73" s="1"/>
      <c r="P73" s="1">
        <f t="shared" si="29"/>
        <v>0.52880000000000005</v>
      </c>
      <c r="Q73" s="5"/>
      <c r="R73" s="5">
        <f t="shared" si="24"/>
        <v>0</v>
      </c>
      <c r="S73" s="5">
        <f t="shared" si="25"/>
        <v>0</v>
      </c>
      <c r="T73" s="5"/>
      <c r="U73" s="5"/>
      <c r="V73" s="1"/>
      <c r="W73" s="1">
        <f t="shared" si="26"/>
        <v>23.315052950075643</v>
      </c>
      <c r="X73" s="1">
        <f t="shared" si="28"/>
        <v>23.315052950075643</v>
      </c>
      <c r="Y73" s="1">
        <v>0.66059999999999997</v>
      </c>
      <c r="Z73" s="1">
        <v>0.65639999999999998</v>
      </c>
      <c r="AA73" s="1">
        <v>1.5911999999999999</v>
      </c>
      <c r="AB73" s="1">
        <v>1.2108000000000001</v>
      </c>
      <c r="AC73" s="1">
        <v>-0.1336</v>
      </c>
      <c r="AD73" s="18" t="s">
        <v>156</v>
      </c>
      <c r="AE73" s="1">
        <f t="shared" si="31"/>
        <v>0</v>
      </c>
      <c r="AF73" s="1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32</v>
      </c>
      <c r="C74" s="1">
        <v>32</v>
      </c>
      <c r="D74" s="1"/>
      <c r="E74" s="1">
        <v>-7</v>
      </c>
      <c r="F74" s="1">
        <v>5</v>
      </c>
      <c r="G74" s="6">
        <v>0.33</v>
      </c>
      <c r="H74" s="1">
        <v>45</v>
      </c>
      <c r="I74" s="1" t="s">
        <v>33</v>
      </c>
      <c r="J74" s="1">
        <v>25</v>
      </c>
      <c r="K74" s="1">
        <f t="shared" si="27"/>
        <v>-32</v>
      </c>
      <c r="L74" s="1"/>
      <c r="M74" s="1"/>
      <c r="N74" s="1">
        <v>32</v>
      </c>
      <c r="O74" s="1"/>
      <c r="P74" s="1">
        <f t="shared" si="29"/>
        <v>-1.4</v>
      </c>
      <c r="Q74" s="5">
        <v>8</v>
      </c>
      <c r="R74" s="5">
        <f t="shared" si="24"/>
        <v>8</v>
      </c>
      <c r="S74" s="5">
        <f t="shared" si="25"/>
        <v>8</v>
      </c>
      <c r="T74" s="5"/>
      <c r="U74" s="5"/>
      <c r="V74" s="1"/>
      <c r="W74" s="1">
        <f t="shared" si="26"/>
        <v>-32.142857142857146</v>
      </c>
      <c r="X74" s="1">
        <f t="shared" si="28"/>
        <v>-26.428571428571431</v>
      </c>
      <c r="Y74" s="1">
        <v>4</v>
      </c>
      <c r="Z74" s="1">
        <v>0.6</v>
      </c>
      <c r="AA74" s="1">
        <v>4.4000000000000004</v>
      </c>
      <c r="AB74" s="1">
        <v>1.4</v>
      </c>
      <c r="AC74" s="1">
        <v>2.8</v>
      </c>
      <c r="AD74" s="1"/>
      <c r="AE74" s="1">
        <f t="shared" si="31"/>
        <v>2.64</v>
      </c>
      <c r="AF74" s="1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119</v>
      </c>
      <c r="B75" s="14" t="s">
        <v>36</v>
      </c>
      <c r="C75" s="14"/>
      <c r="D75" s="14"/>
      <c r="E75" s="14"/>
      <c r="F75" s="14"/>
      <c r="G75" s="15">
        <v>0</v>
      </c>
      <c r="H75" s="14">
        <v>45</v>
      </c>
      <c r="I75" s="14" t="s">
        <v>33</v>
      </c>
      <c r="J75" s="14"/>
      <c r="K75" s="14">
        <f t="shared" si="27"/>
        <v>0</v>
      </c>
      <c r="L75" s="14"/>
      <c r="M75" s="14"/>
      <c r="N75" s="14"/>
      <c r="O75" s="14"/>
      <c r="P75" s="14">
        <f t="shared" si="29"/>
        <v>0</v>
      </c>
      <c r="Q75" s="16"/>
      <c r="R75" s="16"/>
      <c r="S75" s="16"/>
      <c r="T75" s="16"/>
      <c r="U75" s="16"/>
      <c r="V75" s="14"/>
      <c r="W75" s="14" t="e">
        <f t="shared" ref="W75:W101" si="33">(F75+N75+O75+Q75)/P75</f>
        <v>#DIV/0!</v>
      </c>
      <c r="X75" s="14" t="e">
        <f t="shared" si="28"/>
        <v>#DIV/0!</v>
      </c>
      <c r="Y75" s="14">
        <v>0</v>
      </c>
      <c r="Z75" s="14">
        <v>0.1338</v>
      </c>
      <c r="AA75" s="14">
        <v>0.53759999999999997</v>
      </c>
      <c r="AB75" s="14">
        <v>-0.39100000000000001</v>
      </c>
      <c r="AC75" s="14">
        <v>0</v>
      </c>
      <c r="AD75" s="14" t="s">
        <v>120</v>
      </c>
      <c r="AE75" s="14">
        <f t="shared" si="31"/>
        <v>0</v>
      </c>
      <c r="AF75" s="14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32</v>
      </c>
      <c r="C76" s="1">
        <v>116</v>
      </c>
      <c r="D76" s="1">
        <v>251</v>
      </c>
      <c r="E76" s="1">
        <v>72</v>
      </c>
      <c r="F76" s="1">
        <v>251</v>
      </c>
      <c r="G76" s="6">
        <v>0.33</v>
      </c>
      <c r="H76" s="1">
        <v>45</v>
      </c>
      <c r="I76" s="1" t="s">
        <v>33</v>
      </c>
      <c r="J76" s="1">
        <v>93</v>
      </c>
      <c r="K76" s="1">
        <f t="shared" si="27"/>
        <v>-21</v>
      </c>
      <c r="L76" s="1"/>
      <c r="M76" s="1"/>
      <c r="N76" s="1">
        <v>0</v>
      </c>
      <c r="O76" s="1"/>
      <c r="P76" s="1">
        <f t="shared" si="29"/>
        <v>14.4</v>
      </c>
      <c r="Q76" s="5">
        <v>50</v>
      </c>
      <c r="R76" s="5">
        <f t="shared" ref="R76:R78" si="34">ROUND(Q76,0)</f>
        <v>50</v>
      </c>
      <c r="S76" s="5">
        <f t="shared" ref="S76:S78" si="35">R76-T76</f>
        <v>0</v>
      </c>
      <c r="T76" s="5">
        <v>50</v>
      </c>
      <c r="U76" s="5"/>
      <c r="V76" s="1"/>
      <c r="W76" s="1">
        <f t="shared" ref="W76:W78" si="36">(F76+N76+O76+R76)/P76</f>
        <v>20.902777777777779</v>
      </c>
      <c r="X76" s="1">
        <f t="shared" si="28"/>
        <v>17.430555555555554</v>
      </c>
      <c r="Y76" s="1">
        <v>20</v>
      </c>
      <c r="Z76" s="1">
        <v>31.2</v>
      </c>
      <c r="AA76" s="1">
        <v>17.2</v>
      </c>
      <c r="AB76" s="1">
        <v>32.6</v>
      </c>
      <c r="AC76" s="1">
        <v>20</v>
      </c>
      <c r="AD76" s="1"/>
      <c r="AE76" s="1">
        <f t="shared" si="31"/>
        <v>0</v>
      </c>
      <c r="AF76" s="1">
        <f t="shared" si="32"/>
        <v>16.5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36</v>
      </c>
      <c r="C77" s="1">
        <v>12.268000000000001</v>
      </c>
      <c r="D77" s="1">
        <v>0.35899999999999999</v>
      </c>
      <c r="E77" s="1">
        <v>10.666</v>
      </c>
      <c r="F77" s="1"/>
      <c r="G77" s="6">
        <v>1</v>
      </c>
      <c r="H77" s="1">
        <v>45</v>
      </c>
      <c r="I77" s="1" t="s">
        <v>33</v>
      </c>
      <c r="J77" s="1">
        <v>20.6</v>
      </c>
      <c r="K77" s="1">
        <f t="shared" si="27"/>
        <v>-9.9340000000000011</v>
      </c>
      <c r="L77" s="1"/>
      <c r="M77" s="1"/>
      <c r="N77" s="1">
        <v>10</v>
      </c>
      <c r="O77" s="1"/>
      <c r="P77" s="1">
        <f t="shared" si="29"/>
        <v>2.1332</v>
      </c>
      <c r="Q77" s="5">
        <f t="shared" ref="Q77" si="37">13*P77-O77-N77-F77</f>
        <v>17.7316</v>
      </c>
      <c r="R77" s="5">
        <f t="shared" si="34"/>
        <v>18</v>
      </c>
      <c r="S77" s="5">
        <f t="shared" si="35"/>
        <v>18</v>
      </c>
      <c r="T77" s="5"/>
      <c r="U77" s="5"/>
      <c r="V77" s="1"/>
      <c r="W77" s="1">
        <f t="shared" si="36"/>
        <v>13.125820363772736</v>
      </c>
      <c r="X77" s="1">
        <f t="shared" si="28"/>
        <v>4.687792987061691</v>
      </c>
      <c r="Y77" s="1">
        <v>1.4583999999999999</v>
      </c>
      <c r="Z77" s="1">
        <v>0.1318</v>
      </c>
      <c r="AA77" s="1">
        <v>0.89939999999999998</v>
      </c>
      <c r="AB77" s="1">
        <v>1.3544</v>
      </c>
      <c r="AC77" s="1">
        <v>1.0818000000000001</v>
      </c>
      <c r="AD77" s="1"/>
      <c r="AE77" s="1">
        <f t="shared" si="31"/>
        <v>18</v>
      </c>
      <c r="AF77" s="1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32</v>
      </c>
      <c r="C78" s="1">
        <v>60</v>
      </c>
      <c r="D78" s="1"/>
      <c r="E78" s="1"/>
      <c r="F78" s="1">
        <v>43</v>
      </c>
      <c r="G78" s="6">
        <v>0.33</v>
      </c>
      <c r="H78" s="1">
        <v>45</v>
      </c>
      <c r="I78" s="1" t="s">
        <v>33</v>
      </c>
      <c r="J78" s="1">
        <v>25</v>
      </c>
      <c r="K78" s="1">
        <f t="shared" si="27"/>
        <v>-25</v>
      </c>
      <c r="L78" s="1"/>
      <c r="M78" s="1"/>
      <c r="N78" s="1">
        <v>0</v>
      </c>
      <c r="O78" s="1"/>
      <c r="P78" s="1">
        <f t="shared" si="29"/>
        <v>0</v>
      </c>
      <c r="Q78" s="5"/>
      <c r="R78" s="5">
        <f t="shared" si="34"/>
        <v>0</v>
      </c>
      <c r="S78" s="5">
        <f t="shared" si="35"/>
        <v>0</v>
      </c>
      <c r="T78" s="5"/>
      <c r="U78" s="5"/>
      <c r="V78" s="1"/>
      <c r="W78" s="1" t="e">
        <f t="shared" si="36"/>
        <v>#DIV/0!</v>
      </c>
      <c r="X78" s="1" t="e">
        <f t="shared" si="28"/>
        <v>#DIV/0!</v>
      </c>
      <c r="Y78" s="1">
        <v>3</v>
      </c>
      <c r="Z78" s="1">
        <v>0.8</v>
      </c>
      <c r="AA78" s="1">
        <v>2.8</v>
      </c>
      <c r="AB78" s="1">
        <v>7</v>
      </c>
      <c r="AC78" s="1">
        <v>0.2</v>
      </c>
      <c r="AD78" s="21" t="s">
        <v>52</v>
      </c>
      <c r="AE78" s="1">
        <f t="shared" si="31"/>
        <v>0</v>
      </c>
      <c r="AF78" s="1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124</v>
      </c>
      <c r="B79" s="14" t="s">
        <v>36</v>
      </c>
      <c r="C79" s="14"/>
      <c r="D79" s="14"/>
      <c r="E79" s="14"/>
      <c r="F79" s="14"/>
      <c r="G79" s="15">
        <v>0</v>
      </c>
      <c r="H79" s="14">
        <v>45</v>
      </c>
      <c r="I79" s="14" t="s">
        <v>33</v>
      </c>
      <c r="J79" s="14"/>
      <c r="K79" s="14">
        <f t="shared" si="27"/>
        <v>0</v>
      </c>
      <c r="L79" s="14"/>
      <c r="M79" s="14"/>
      <c r="N79" s="14"/>
      <c r="O79" s="14"/>
      <c r="P79" s="14">
        <f t="shared" si="29"/>
        <v>0</v>
      </c>
      <c r="Q79" s="16"/>
      <c r="R79" s="16"/>
      <c r="S79" s="16"/>
      <c r="T79" s="16"/>
      <c r="U79" s="16"/>
      <c r="V79" s="14"/>
      <c r="W79" s="14" t="e">
        <f t="shared" si="33"/>
        <v>#DIV/0!</v>
      </c>
      <c r="X79" s="14" t="e">
        <f t="shared" si="28"/>
        <v>#DIV/0!</v>
      </c>
      <c r="Y79" s="14">
        <v>-0.13220000000000001</v>
      </c>
      <c r="Z79" s="14">
        <v>0</v>
      </c>
      <c r="AA79" s="14">
        <v>-0.25380000000000003</v>
      </c>
      <c r="AB79" s="14">
        <v>-0.51600000000000001</v>
      </c>
      <c r="AC79" s="14">
        <v>-0.13159999999999999</v>
      </c>
      <c r="AD79" s="14" t="s">
        <v>125</v>
      </c>
      <c r="AE79" s="14">
        <f t="shared" si="31"/>
        <v>0</v>
      </c>
      <c r="AF79" s="14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32</v>
      </c>
      <c r="C80" s="1">
        <v>35</v>
      </c>
      <c r="D80" s="1">
        <v>120</v>
      </c>
      <c r="E80" s="1">
        <v>30</v>
      </c>
      <c r="F80" s="1">
        <v>121</v>
      </c>
      <c r="G80" s="6">
        <v>0.4</v>
      </c>
      <c r="H80" s="1">
        <v>60</v>
      </c>
      <c r="I80" s="1" t="s">
        <v>33</v>
      </c>
      <c r="J80" s="1">
        <v>30</v>
      </c>
      <c r="K80" s="1">
        <f t="shared" si="27"/>
        <v>0</v>
      </c>
      <c r="L80" s="1"/>
      <c r="M80" s="1"/>
      <c r="N80" s="1">
        <v>0</v>
      </c>
      <c r="O80" s="1"/>
      <c r="P80" s="1">
        <f t="shared" si="29"/>
        <v>6</v>
      </c>
      <c r="Q80" s="5"/>
      <c r="R80" s="5">
        <f t="shared" ref="R80:R94" si="38">ROUND(Q80,0)</f>
        <v>0</v>
      </c>
      <c r="S80" s="5">
        <f t="shared" ref="S80:S94" si="39">R80-T80</f>
        <v>0</v>
      </c>
      <c r="T80" s="5"/>
      <c r="U80" s="5"/>
      <c r="V80" s="1"/>
      <c r="W80" s="1">
        <f t="shared" ref="W80:W94" si="40">(F80+N80+O80+R80)/P80</f>
        <v>20.166666666666668</v>
      </c>
      <c r="X80" s="1">
        <f t="shared" si="28"/>
        <v>20.166666666666668</v>
      </c>
      <c r="Y80" s="1">
        <v>10.4</v>
      </c>
      <c r="Z80" s="1">
        <v>14.2</v>
      </c>
      <c r="AA80" s="1">
        <v>7.6</v>
      </c>
      <c r="AB80" s="1">
        <v>8.4</v>
      </c>
      <c r="AC80" s="1">
        <v>13.6</v>
      </c>
      <c r="AD80" s="1" t="s">
        <v>44</v>
      </c>
      <c r="AE80" s="1">
        <f t="shared" si="31"/>
        <v>0</v>
      </c>
      <c r="AF80" s="1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36</v>
      </c>
      <c r="C81" s="1">
        <v>40.505000000000003</v>
      </c>
      <c r="D81" s="1">
        <v>2.746</v>
      </c>
      <c r="E81" s="1">
        <v>35.164999999999999</v>
      </c>
      <c r="F81" s="1">
        <v>6.7480000000000002</v>
      </c>
      <c r="G81" s="6">
        <v>1</v>
      </c>
      <c r="H81" s="1">
        <v>60</v>
      </c>
      <c r="I81" s="1" t="s">
        <v>33</v>
      </c>
      <c r="J81" s="1">
        <v>32.6</v>
      </c>
      <c r="K81" s="1">
        <f t="shared" si="27"/>
        <v>2.5649999999999977</v>
      </c>
      <c r="L81" s="1"/>
      <c r="M81" s="1"/>
      <c r="N81" s="1">
        <v>85</v>
      </c>
      <c r="O81" s="1"/>
      <c r="P81" s="1">
        <f t="shared" si="29"/>
        <v>7.0329999999999995</v>
      </c>
      <c r="Q81" s="5">
        <v>10</v>
      </c>
      <c r="R81" s="5">
        <f t="shared" si="38"/>
        <v>10</v>
      </c>
      <c r="S81" s="5">
        <f t="shared" si="39"/>
        <v>0</v>
      </c>
      <c r="T81" s="5">
        <v>10</v>
      </c>
      <c r="U81" s="5"/>
      <c r="V81" s="1"/>
      <c r="W81" s="1">
        <f t="shared" si="40"/>
        <v>14.467225934878432</v>
      </c>
      <c r="X81" s="1">
        <f t="shared" si="28"/>
        <v>13.045357599886252</v>
      </c>
      <c r="Y81" s="1">
        <v>8.8872</v>
      </c>
      <c r="Z81" s="1">
        <v>5.3849999999999998</v>
      </c>
      <c r="AA81" s="1">
        <v>6.4386000000000001</v>
      </c>
      <c r="AB81" s="1">
        <v>9.9632000000000005</v>
      </c>
      <c r="AC81" s="1">
        <v>9.1321999999999992</v>
      </c>
      <c r="AD81" s="1" t="s">
        <v>44</v>
      </c>
      <c r="AE81" s="1">
        <f t="shared" si="31"/>
        <v>0</v>
      </c>
      <c r="AF81" s="1">
        <f t="shared" si="32"/>
        <v>10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32</v>
      </c>
      <c r="C82" s="1">
        <v>28</v>
      </c>
      <c r="D82" s="1"/>
      <c r="E82" s="1">
        <v>9</v>
      </c>
      <c r="F82" s="1">
        <v>1</v>
      </c>
      <c r="G82" s="6">
        <v>0.66</v>
      </c>
      <c r="H82" s="1">
        <v>45</v>
      </c>
      <c r="I82" s="1" t="s">
        <v>33</v>
      </c>
      <c r="J82" s="1">
        <v>26</v>
      </c>
      <c r="K82" s="1">
        <f t="shared" si="27"/>
        <v>-17</v>
      </c>
      <c r="L82" s="1"/>
      <c r="M82" s="1"/>
      <c r="N82" s="1">
        <v>0</v>
      </c>
      <c r="O82" s="1"/>
      <c r="P82" s="1">
        <f t="shared" si="29"/>
        <v>1.8</v>
      </c>
      <c r="Q82" s="5">
        <v>16</v>
      </c>
      <c r="R82" s="5">
        <f t="shared" si="38"/>
        <v>16</v>
      </c>
      <c r="S82" s="5">
        <f t="shared" si="39"/>
        <v>16</v>
      </c>
      <c r="T82" s="5"/>
      <c r="U82" s="5"/>
      <c r="V82" s="1"/>
      <c r="W82" s="1">
        <f t="shared" si="40"/>
        <v>9.4444444444444446</v>
      </c>
      <c r="X82" s="1">
        <f t="shared" si="28"/>
        <v>0.55555555555555558</v>
      </c>
      <c r="Y82" s="1">
        <v>1</v>
      </c>
      <c r="Z82" s="1">
        <v>0</v>
      </c>
      <c r="AA82" s="1">
        <v>0</v>
      </c>
      <c r="AB82" s="1">
        <v>2.9359999999999999</v>
      </c>
      <c r="AC82" s="1">
        <v>0</v>
      </c>
      <c r="AD82" s="1"/>
      <c r="AE82" s="1">
        <f t="shared" si="31"/>
        <v>10.56</v>
      </c>
      <c r="AF82" s="1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32</v>
      </c>
      <c r="C83" s="1">
        <v>17</v>
      </c>
      <c r="D83" s="1"/>
      <c r="E83" s="1">
        <v>4</v>
      </c>
      <c r="F83" s="1">
        <v>8</v>
      </c>
      <c r="G83" s="6">
        <v>0.66</v>
      </c>
      <c r="H83" s="1">
        <v>45</v>
      </c>
      <c r="I83" s="1" t="s">
        <v>33</v>
      </c>
      <c r="J83" s="1">
        <v>10</v>
      </c>
      <c r="K83" s="1">
        <f t="shared" si="27"/>
        <v>-6</v>
      </c>
      <c r="L83" s="1"/>
      <c r="M83" s="1"/>
      <c r="N83" s="1">
        <v>0</v>
      </c>
      <c r="O83" s="1"/>
      <c r="P83" s="1">
        <f t="shared" si="29"/>
        <v>0.8</v>
      </c>
      <c r="Q83" s="5">
        <v>8</v>
      </c>
      <c r="R83" s="5">
        <f t="shared" si="38"/>
        <v>8</v>
      </c>
      <c r="S83" s="5">
        <f t="shared" si="39"/>
        <v>8</v>
      </c>
      <c r="T83" s="5"/>
      <c r="U83" s="5"/>
      <c r="V83" s="1"/>
      <c r="W83" s="1">
        <f t="shared" si="40"/>
        <v>20</v>
      </c>
      <c r="X83" s="1">
        <f t="shared" si="28"/>
        <v>10</v>
      </c>
      <c r="Y83" s="1">
        <v>1.2</v>
      </c>
      <c r="Z83" s="1">
        <v>0.2</v>
      </c>
      <c r="AA83" s="1">
        <v>1.4</v>
      </c>
      <c r="AB83" s="1">
        <v>1.8</v>
      </c>
      <c r="AC83" s="1">
        <v>1.2</v>
      </c>
      <c r="AD83" s="1"/>
      <c r="AE83" s="1">
        <f t="shared" si="31"/>
        <v>5.28</v>
      </c>
      <c r="AF83" s="1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32</v>
      </c>
      <c r="C84" s="1">
        <v>4</v>
      </c>
      <c r="D84" s="1">
        <v>8</v>
      </c>
      <c r="E84" s="1">
        <v>-7</v>
      </c>
      <c r="F84" s="1">
        <v>11</v>
      </c>
      <c r="G84" s="6">
        <v>0.33</v>
      </c>
      <c r="H84" s="1">
        <v>45</v>
      </c>
      <c r="I84" s="1" t="s">
        <v>33</v>
      </c>
      <c r="J84" s="1">
        <v>8</v>
      </c>
      <c r="K84" s="1">
        <f t="shared" si="27"/>
        <v>-15</v>
      </c>
      <c r="L84" s="1"/>
      <c r="M84" s="1"/>
      <c r="N84" s="1">
        <v>40</v>
      </c>
      <c r="O84" s="1"/>
      <c r="P84" s="1">
        <f t="shared" si="29"/>
        <v>-1.4</v>
      </c>
      <c r="Q84" s="5"/>
      <c r="R84" s="5">
        <f t="shared" si="38"/>
        <v>0</v>
      </c>
      <c r="S84" s="5">
        <f t="shared" si="39"/>
        <v>0</v>
      </c>
      <c r="T84" s="5"/>
      <c r="U84" s="5"/>
      <c r="V84" s="1"/>
      <c r="W84" s="1">
        <f t="shared" si="40"/>
        <v>-36.428571428571431</v>
      </c>
      <c r="X84" s="1">
        <f t="shared" si="28"/>
        <v>-36.428571428571431</v>
      </c>
      <c r="Y84" s="1">
        <v>4</v>
      </c>
      <c r="Z84" s="1">
        <v>1.2</v>
      </c>
      <c r="AA84" s="1">
        <v>2</v>
      </c>
      <c r="AB84" s="1">
        <v>1.8</v>
      </c>
      <c r="AC84" s="1">
        <v>1.8</v>
      </c>
      <c r="AD84" s="1"/>
      <c r="AE84" s="1">
        <f t="shared" si="31"/>
        <v>0</v>
      </c>
      <c r="AF84" s="1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32</v>
      </c>
      <c r="C85" s="1">
        <v>95</v>
      </c>
      <c r="D85" s="1">
        <v>120</v>
      </c>
      <c r="E85" s="1">
        <v>53</v>
      </c>
      <c r="F85" s="1">
        <v>120</v>
      </c>
      <c r="G85" s="6">
        <v>0.36</v>
      </c>
      <c r="H85" s="1">
        <v>45</v>
      </c>
      <c r="I85" s="1" t="s">
        <v>33</v>
      </c>
      <c r="J85" s="1">
        <v>107</v>
      </c>
      <c r="K85" s="1">
        <f t="shared" si="27"/>
        <v>-54</v>
      </c>
      <c r="L85" s="1"/>
      <c r="M85" s="1"/>
      <c r="N85" s="1">
        <v>115</v>
      </c>
      <c r="O85" s="1"/>
      <c r="P85" s="1">
        <f t="shared" si="29"/>
        <v>10.6</v>
      </c>
      <c r="Q85" s="5"/>
      <c r="R85" s="5">
        <f t="shared" si="38"/>
        <v>0</v>
      </c>
      <c r="S85" s="5">
        <f t="shared" si="39"/>
        <v>0</v>
      </c>
      <c r="T85" s="5"/>
      <c r="U85" s="5"/>
      <c r="V85" s="1"/>
      <c r="W85" s="1">
        <f t="shared" si="40"/>
        <v>22.169811320754718</v>
      </c>
      <c r="X85" s="1">
        <f t="shared" si="28"/>
        <v>22.169811320754718</v>
      </c>
      <c r="Y85" s="1">
        <v>20.399999999999999</v>
      </c>
      <c r="Z85" s="1">
        <v>18</v>
      </c>
      <c r="AA85" s="1">
        <v>-1.6</v>
      </c>
      <c r="AB85" s="1">
        <v>4</v>
      </c>
      <c r="AC85" s="1">
        <v>15.6</v>
      </c>
      <c r="AD85" s="1" t="s">
        <v>132</v>
      </c>
      <c r="AE85" s="1">
        <f t="shared" si="31"/>
        <v>0</v>
      </c>
      <c r="AF85" s="1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252</v>
      </c>
      <c r="D86" s="1">
        <v>98</v>
      </c>
      <c r="E86" s="1">
        <v>167</v>
      </c>
      <c r="F86" s="1">
        <v>119</v>
      </c>
      <c r="G86" s="6">
        <v>0.15</v>
      </c>
      <c r="H86" s="1">
        <v>60</v>
      </c>
      <c r="I86" s="1" t="s">
        <v>33</v>
      </c>
      <c r="J86" s="1">
        <v>280</v>
      </c>
      <c r="K86" s="1">
        <f t="shared" si="27"/>
        <v>-113</v>
      </c>
      <c r="L86" s="1"/>
      <c r="M86" s="1"/>
      <c r="N86" s="1">
        <v>363</v>
      </c>
      <c r="O86" s="1"/>
      <c r="P86" s="1">
        <f t="shared" si="29"/>
        <v>33.4</v>
      </c>
      <c r="Q86" s="5"/>
      <c r="R86" s="5">
        <f t="shared" si="38"/>
        <v>0</v>
      </c>
      <c r="S86" s="5">
        <f t="shared" si="39"/>
        <v>0</v>
      </c>
      <c r="T86" s="5"/>
      <c r="U86" s="5"/>
      <c r="V86" s="1"/>
      <c r="W86" s="1">
        <f t="shared" si="40"/>
        <v>14.431137724550899</v>
      </c>
      <c r="X86" s="1">
        <f t="shared" si="28"/>
        <v>14.431137724550899</v>
      </c>
      <c r="Y86" s="1">
        <v>50.4</v>
      </c>
      <c r="Z86" s="1">
        <v>3.8</v>
      </c>
      <c r="AA86" s="1">
        <v>47.4</v>
      </c>
      <c r="AB86" s="1">
        <v>24</v>
      </c>
      <c r="AC86" s="1">
        <v>32.4</v>
      </c>
      <c r="AD86" s="1" t="s">
        <v>134</v>
      </c>
      <c r="AE86" s="1">
        <f t="shared" si="31"/>
        <v>0</v>
      </c>
      <c r="AF86" s="1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32</v>
      </c>
      <c r="C87" s="1">
        <v>361</v>
      </c>
      <c r="D87" s="1">
        <v>144</v>
      </c>
      <c r="E87" s="1">
        <v>185</v>
      </c>
      <c r="F87" s="1">
        <v>195</v>
      </c>
      <c r="G87" s="6">
        <v>0.15</v>
      </c>
      <c r="H87" s="1">
        <v>60</v>
      </c>
      <c r="I87" s="1" t="s">
        <v>33</v>
      </c>
      <c r="J87" s="1">
        <v>189</v>
      </c>
      <c r="K87" s="1">
        <f t="shared" si="27"/>
        <v>-4</v>
      </c>
      <c r="L87" s="1"/>
      <c r="M87" s="1"/>
      <c r="N87" s="1">
        <v>236</v>
      </c>
      <c r="O87" s="1"/>
      <c r="P87" s="1">
        <f t="shared" si="29"/>
        <v>37</v>
      </c>
      <c r="Q87" s="5">
        <f t="shared" ref="Q87:Q92" si="41">13*P87-O87-N87-F87</f>
        <v>50</v>
      </c>
      <c r="R87" s="5">
        <f t="shared" si="38"/>
        <v>50</v>
      </c>
      <c r="S87" s="5">
        <f t="shared" si="39"/>
        <v>50</v>
      </c>
      <c r="T87" s="5"/>
      <c r="U87" s="5"/>
      <c r="V87" s="1"/>
      <c r="W87" s="1">
        <f t="shared" si="40"/>
        <v>13</v>
      </c>
      <c r="X87" s="1">
        <f t="shared" si="28"/>
        <v>11.648648648648649</v>
      </c>
      <c r="Y87" s="1">
        <v>48.2</v>
      </c>
      <c r="Z87" s="1">
        <v>22.8</v>
      </c>
      <c r="AA87" s="1">
        <v>56</v>
      </c>
      <c r="AB87" s="1">
        <v>30</v>
      </c>
      <c r="AC87" s="1">
        <v>34.6</v>
      </c>
      <c r="AD87" s="1"/>
      <c r="AE87" s="1">
        <f t="shared" si="31"/>
        <v>7.5</v>
      </c>
      <c r="AF87" s="1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32</v>
      </c>
      <c r="C88" s="1">
        <v>496</v>
      </c>
      <c r="D88" s="1">
        <v>144</v>
      </c>
      <c r="E88" s="1">
        <v>239</v>
      </c>
      <c r="F88" s="1">
        <v>191</v>
      </c>
      <c r="G88" s="6">
        <v>0.15</v>
      </c>
      <c r="H88" s="1">
        <v>60</v>
      </c>
      <c r="I88" s="1" t="s">
        <v>33</v>
      </c>
      <c r="J88" s="1">
        <v>240</v>
      </c>
      <c r="K88" s="1">
        <f t="shared" si="27"/>
        <v>-1</v>
      </c>
      <c r="L88" s="1"/>
      <c r="M88" s="1"/>
      <c r="N88" s="1">
        <v>368</v>
      </c>
      <c r="O88" s="1">
        <v>300</v>
      </c>
      <c r="P88" s="1">
        <f t="shared" si="29"/>
        <v>47.8</v>
      </c>
      <c r="Q88" s="5"/>
      <c r="R88" s="5">
        <f t="shared" si="38"/>
        <v>0</v>
      </c>
      <c r="S88" s="5">
        <f t="shared" si="39"/>
        <v>0</v>
      </c>
      <c r="T88" s="5"/>
      <c r="U88" s="5"/>
      <c r="V88" s="1"/>
      <c r="W88" s="1">
        <f t="shared" si="40"/>
        <v>17.97071129707113</v>
      </c>
      <c r="X88" s="1">
        <f t="shared" si="28"/>
        <v>17.97071129707113</v>
      </c>
      <c r="Y88" s="1">
        <v>85</v>
      </c>
      <c r="Z88" s="1">
        <v>43.8</v>
      </c>
      <c r="AA88" s="1">
        <v>77.599999999999994</v>
      </c>
      <c r="AB88" s="1">
        <v>47</v>
      </c>
      <c r="AC88" s="1">
        <v>46.6</v>
      </c>
      <c r="AD88" s="1"/>
      <c r="AE88" s="1">
        <f t="shared" si="31"/>
        <v>0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36</v>
      </c>
      <c r="C89" s="1">
        <v>243.38800000000001</v>
      </c>
      <c r="D89" s="1">
        <v>407.07600000000002</v>
      </c>
      <c r="E89" s="1">
        <v>136.11199999999999</v>
      </c>
      <c r="F89" s="1">
        <v>450.62099999999998</v>
      </c>
      <c r="G89" s="6">
        <v>1</v>
      </c>
      <c r="H89" s="1">
        <v>45</v>
      </c>
      <c r="I89" s="1" t="s">
        <v>38</v>
      </c>
      <c r="J89" s="1">
        <v>130</v>
      </c>
      <c r="K89" s="1">
        <f t="shared" si="27"/>
        <v>6.1119999999999948</v>
      </c>
      <c r="L89" s="1"/>
      <c r="M89" s="1"/>
      <c r="N89" s="1">
        <v>130</v>
      </c>
      <c r="O89" s="1"/>
      <c r="P89" s="1">
        <f t="shared" si="29"/>
        <v>27.2224</v>
      </c>
      <c r="Q89" s="5"/>
      <c r="R89" s="5">
        <f t="shared" si="38"/>
        <v>0</v>
      </c>
      <c r="S89" s="5">
        <f t="shared" si="39"/>
        <v>0</v>
      </c>
      <c r="T89" s="5"/>
      <c r="U89" s="5"/>
      <c r="V89" s="1"/>
      <c r="W89" s="1">
        <f t="shared" si="40"/>
        <v>21.328795403785119</v>
      </c>
      <c r="X89" s="1">
        <f t="shared" si="28"/>
        <v>21.328795403785119</v>
      </c>
      <c r="Y89" s="1">
        <v>47.752000000000002</v>
      </c>
      <c r="Z89" s="1">
        <v>54.394799999999996</v>
      </c>
      <c r="AA89" s="1">
        <v>47.119199999999999</v>
      </c>
      <c r="AB89" s="1">
        <v>43.222799999999999</v>
      </c>
      <c r="AC89" s="1">
        <v>41.774999999999999</v>
      </c>
      <c r="AD89" s="17" t="s">
        <v>42</v>
      </c>
      <c r="AE89" s="1">
        <f t="shared" si="31"/>
        <v>0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32</v>
      </c>
      <c r="C90" s="1">
        <v>43</v>
      </c>
      <c r="D90" s="1">
        <v>70</v>
      </c>
      <c r="E90" s="1">
        <v>25</v>
      </c>
      <c r="F90" s="1">
        <v>71</v>
      </c>
      <c r="G90" s="6">
        <v>0.1</v>
      </c>
      <c r="H90" s="1">
        <v>60</v>
      </c>
      <c r="I90" s="1" t="s">
        <v>33</v>
      </c>
      <c r="J90" s="1">
        <v>41</v>
      </c>
      <c r="K90" s="1">
        <f t="shared" si="27"/>
        <v>-16</v>
      </c>
      <c r="L90" s="1"/>
      <c r="M90" s="1"/>
      <c r="N90" s="1">
        <v>0</v>
      </c>
      <c r="O90" s="1"/>
      <c r="P90" s="1">
        <f t="shared" si="29"/>
        <v>5</v>
      </c>
      <c r="Q90" s="5"/>
      <c r="R90" s="5">
        <f t="shared" si="38"/>
        <v>0</v>
      </c>
      <c r="S90" s="5">
        <f t="shared" si="39"/>
        <v>0</v>
      </c>
      <c r="T90" s="5"/>
      <c r="U90" s="5"/>
      <c r="V90" s="1"/>
      <c r="W90" s="1">
        <f t="shared" si="40"/>
        <v>14.2</v>
      </c>
      <c r="X90" s="1">
        <f t="shared" si="28"/>
        <v>14.2</v>
      </c>
      <c r="Y90" s="1">
        <v>1.2</v>
      </c>
      <c r="Z90" s="1">
        <v>7.6</v>
      </c>
      <c r="AA90" s="1">
        <v>2</v>
      </c>
      <c r="AB90" s="1">
        <v>5.4</v>
      </c>
      <c r="AC90" s="1">
        <v>6.2</v>
      </c>
      <c r="AD90" s="1"/>
      <c r="AE90" s="1">
        <f t="shared" si="31"/>
        <v>0</v>
      </c>
      <c r="AF90" s="1">
        <f t="shared" si="3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36</v>
      </c>
      <c r="C91" s="1">
        <v>137.148</v>
      </c>
      <c r="D91" s="1"/>
      <c r="E91" s="1">
        <v>48.771000000000001</v>
      </c>
      <c r="F91" s="1">
        <v>75.445999999999998</v>
      </c>
      <c r="G91" s="6">
        <v>1</v>
      </c>
      <c r="H91" s="1">
        <v>45</v>
      </c>
      <c r="I91" s="1" t="s">
        <v>33</v>
      </c>
      <c r="J91" s="1">
        <v>47</v>
      </c>
      <c r="K91" s="1">
        <f t="shared" si="27"/>
        <v>1.7710000000000008</v>
      </c>
      <c r="L91" s="1"/>
      <c r="M91" s="1"/>
      <c r="N91" s="1">
        <v>21</v>
      </c>
      <c r="O91" s="1"/>
      <c r="P91" s="1">
        <f t="shared" si="29"/>
        <v>9.7542000000000009</v>
      </c>
      <c r="Q91" s="5">
        <f t="shared" si="41"/>
        <v>30.35860000000001</v>
      </c>
      <c r="R91" s="5">
        <v>40</v>
      </c>
      <c r="S91" s="5">
        <f t="shared" si="39"/>
        <v>40</v>
      </c>
      <c r="T91" s="5"/>
      <c r="U91" s="5">
        <v>40</v>
      </c>
      <c r="V91" s="1"/>
      <c r="W91" s="1">
        <f t="shared" si="40"/>
        <v>13.988435750753521</v>
      </c>
      <c r="X91" s="1">
        <f t="shared" si="28"/>
        <v>9.8876381456193219</v>
      </c>
      <c r="Y91" s="1">
        <v>10.833399999999999</v>
      </c>
      <c r="Z91" s="1">
        <v>2.3271999999999999</v>
      </c>
      <c r="AA91" s="1">
        <v>15.5586</v>
      </c>
      <c r="AB91" s="1">
        <v>7.3937999999999997</v>
      </c>
      <c r="AC91" s="1">
        <v>8.4966000000000008</v>
      </c>
      <c r="AD91" s="1"/>
      <c r="AE91" s="1">
        <f t="shared" si="31"/>
        <v>40</v>
      </c>
      <c r="AF91" s="1">
        <f t="shared" si="3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32</v>
      </c>
      <c r="C92" s="1">
        <v>119</v>
      </c>
      <c r="D92" s="1">
        <v>4</v>
      </c>
      <c r="E92" s="1">
        <v>54</v>
      </c>
      <c r="F92" s="1">
        <v>58</v>
      </c>
      <c r="G92" s="6">
        <v>0.6</v>
      </c>
      <c r="H92" s="1" t="e">
        <v>#N/A</v>
      </c>
      <c r="I92" s="1" t="s">
        <v>33</v>
      </c>
      <c r="J92" s="1">
        <v>57</v>
      </c>
      <c r="K92" s="1">
        <f t="shared" si="27"/>
        <v>-3</v>
      </c>
      <c r="L92" s="1"/>
      <c r="M92" s="1"/>
      <c r="N92" s="1">
        <v>10</v>
      </c>
      <c r="O92" s="1"/>
      <c r="P92" s="1">
        <f t="shared" si="29"/>
        <v>10.8</v>
      </c>
      <c r="Q92" s="5">
        <f t="shared" si="41"/>
        <v>72.400000000000006</v>
      </c>
      <c r="R92" s="5">
        <v>90</v>
      </c>
      <c r="S92" s="5">
        <f t="shared" si="39"/>
        <v>90</v>
      </c>
      <c r="T92" s="5"/>
      <c r="U92" s="5">
        <v>90</v>
      </c>
      <c r="V92" s="1"/>
      <c r="W92" s="1">
        <f t="shared" si="40"/>
        <v>14.629629629629628</v>
      </c>
      <c r="X92" s="1">
        <f t="shared" si="28"/>
        <v>6.2962962962962958</v>
      </c>
      <c r="Y92" s="1">
        <v>9</v>
      </c>
      <c r="Z92" s="1">
        <v>8.4</v>
      </c>
      <c r="AA92" s="1">
        <v>13.6</v>
      </c>
      <c r="AB92" s="1">
        <v>3.2</v>
      </c>
      <c r="AC92" s="1">
        <v>0</v>
      </c>
      <c r="AD92" s="1" t="s">
        <v>44</v>
      </c>
      <c r="AE92" s="1">
        <f t="shared" si="31"/>
        <v>54</v>
      </c>
      <c r="AF92" s="1">
        <f t="shared" si="3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36</v>
      </c>
      <c r="C93" s="1">
        <v>107.50700000000001</v>
      </c>
      <c r="D93" s="1"/>
      <c r="E93" s="1">
        <v>33.956000000000003</v>
      </c>
      <c r="F93" s="1">
        <v>53.85</v>
      </c>
      <c r="G93" s="6">
        <v>1</v>
      </c>
      <c r="H93" s="1">
        <v>60</v>
      </c>
      <c r="I93" s="1" t="s">
        <v>38</v>
      </c>
      <c r="J93" s="1">
        <v>35.299999999999997</v>
      </c>
      <c r="K93" s="1">
        <f t="shared" si="27"/>
        <v>-1.3439999999999941</v>
      </c>
      <c r="L93" s="1"/>
      <c r="M93" s="1"/>
      <c r="N93" s="1">
        <v>59</v>
      </c>
      <c r="O93" s="1"/>
      <c r="P93" s="1">
        <f t="shared" si="29"/>
        <v>6.7912000000000008</v>
      </c>
      <c r="Q93" s="5"/>
      <c r="R93" s="5">
        <f t="shared" si="38"/>
        <v>0</v>
      </c>
      <c r="S93" s="5">
        <f t="shared" si="39"/>
        <v>0</v>
      </c>
      <c r="T93" s="5"/>
      <c r="U93" s="5"/>
      <c r="V93" s="1"/>
      <c r="W93" s="1">
        <f t="shared" si="40"/>
        <v>16.617092708210624</v>
      </c>
      <c r="X93" s="1">
        <f t="shared" si="28"/>
        <v>16.617092708210624</v>
      </c>
      <c r="Y93" s="1">
        <v>10.6228</v>
      </c>
      <c r="Z93" s="1">
        <v>9.7298000000000009</v>
      </c>
      <c r="AA93" s="1">
        <v>12.504</v>
      </c>
      <c r="AB93" s="1">
        <v>10.9472</v>
      </c>
      <c r="AC93" s="1">
        <v>8.0033999999999992</v>
      </c>
      <c r="AD93" s="1"/>
      <c r="AE93" s="1">
        <f t="shared" si="31"/>
        <v>0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36</v>
      </c>
      <c r="C94" s="1">
        <v>88.876999999999995</v>
      </c>
      <c r="D94" s="1">
        <v>11.752000000000001</v>
      </c>
      <c r="E94" s="1">
        <v>25.167999999999999</v>
      </c>
      <c r="F94" s="1">
        <v>63.81</v>
      </c>
      <c r="G94" s="6">
        <v>1</v>
      </c>
      <c r="H94" s="1">
        <v>60</v>
      </c>
      <c r="I94" s="1" t="s">
        <v>38</v>
      </c>
      <c r="J94" s="1">
        <v>26</v>
      </c>
      <c r="K94" s="1">
        <f t="shared" si="27"/>
        <v>-0.83200000000000074</v>
      </c>
      <c r="L94" s="1"/>
      <c r="M94" s="1"/>
      <c r="N94" s="1">
        <v>16</v>
      </c>
      <c r="O94" s="1"/>
      <c r="P94" s="1">
        <f t="shared" si="29"/>
        <v>5.0335999999999999</v>
      </c>
      <c r="Q94" s="5"/>
      <c r="R94" s="5">
        <f t="shared" si="38"/>
        <v>0</v>
      </c>
      <c r="S94" s="5">
        <f t="shared" si="39"/>
        <v>0</v>
      </c>
      <c r="T94" s="5"/>
      <c r="U94" s="5"/>
      <c r="V94" s="1"/>
      <c r="W94" s="1">
        <f t="shared" si="40"/>
        <v>15.855451366815004</v>
      </c>
      <c r="X94" s="1">
        <f t="shared" si="28"/>
        <v>15.855451366815004</v>
      </c>
      <c r="Y94" s="1">
        <v>7.3752000000000004</v>
      </c>
      <c r="Z94" s="1">
        <v>8.5776000000000003</v>
      </c>
      <c r="AA94" s="1">
        <v>11.0098</v>
      </c>
      <c r="AB94" s="1">
        <v>12.622</v>
      </c>
      <c r="AC94" s="1">
        <v>8.2156000000000002</v>
      </c>
      <c r="AD94" s="1"/>
      <c r="AE94" s="1">
        <f t="shared" si="31"/>
        <v>0</v>
      </c>
      <c r="AF94" s="1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143</v>
      </c>
      <c r="B95" s="11" t="s">
        <v>36</v>
      </c>
      <c r="C95" s="11">
        <v>11.472</v>
      </c>
      <c r="D95" s="11">
        <v>81.542000000000002</v>
      </c>
      <c r="E95" s="11">
        <v>49.34</v>
      </c>
      <c r="F95" s="11">
        <v>33.015000000000001</v>
      </c>
      <c r="G95" s="12">
        <v>0</v>
      </c>
      <c r="H95" s="11">
        <v>60</v>
      </c>
      <c r="I95" s="11" t="s">
        <v>62</v>
      </c>
      <c r="J95" s="11">
        <v>49.5</v>
      </c>
      <c r="K95" s="11">
        <f t="shared" si="27"/>
        <v>-0.15999999999999659</v>
      </c>
      <c r="L95" s="11"/>
      <c r="M95" s="11"/>
      <c r="N95" s="11"/>
      <c r="O95" s="11"/>
      <c r="P95" s="11">
        <f t="shared" si="29"/>
        <v>9.8680000000000003</v>
      </c>
      <c r="Q95" s="13"/>
      <c r="R95" s="13"/>
      <c r="S95" s="13"/>
      <c r="T95" s="13"/>
      <c r="U95" s="13"/>
      <c r="V95" s="11"/>
      <c r="W95" s="11">
        <f t="shared" si="33"/>
        <v>3.3456627482772596</v>
      </c>
      <c r="X95" s="11">
        <f t="shared" si="28"/>
        <v>3.3456627482772596</v>
      </c>
      <c r="Y95" s="11">
        <v>8.142199999999999</v>
      </c>
      <c r="Z95" s="11">
        <v>12.3386</v>
      </c>
      <c r="AA95" s="11">
        <v>13.8338</v>
      </c>
      <c r="AB95" s="11">
        <v>11.4132</v>
      </c>
      <c r="AC95" s="11">
        <v>12.015000000000001</v>
      </c>
      <c r="AD95" s="11" t="s">
        <v>158</v>
      </c>
      <c r="AE95" s="11">
        <f t="shared" si="31"/>
        <v>0</v>
      </c>
      <c r="AF95" s="11">
        <f t="shared" si="3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36</v>
      </c>
      <c r="C96" s="1">
        <v>94.334000000000003</v>
      </c>
      <c r="D96" s="1">
        <v>24</v>
      </c>
      <c r="E96" s="1">
        <v>17.914999999999999</v>
      </c>
      <c r="F96" s="1">
        <v>19.510000000000002</v>
      </c>
      <c r="G96" s="6">
        <v>1</v>
      </c>
      <c r="H96" s="1">
        <v>60</v>
      </c>
      <c r="I96" s="1" t="s">
        <v>40</v>
      </c>
      <c r="J96" s="1">
        <v>18</v>
      </c>
      <c r="K96" s="1">
        <f t="shared" si="27"/>
        <v>-8.5000000000000853E-2</v>
      </c>
      <c r="L96" s="1"/>
      <c r="M96" s="1"/>
      <c r="N96" s="1">
        <v>14</v>
      </c>
      <c r="O96" s="1"/>
      <c r="P96" s="1">
        <f t="shared" si="29"/>
        <v>3.5829999999999997</v>
      </c>
      <c r="Q96" s="5">
        <f>14*(P96+P95)-O96-N96-F96-F95</f>
        <v>121.78900000000003</v>
      </c>
      <c r="R96" s="5">
        <f>ROUND(Q96,0)</f>
        <v>122</v>
      </c>
      <c r="S96" s="5">
        <f>R96-T96</f>
        <v>122</v>
      </c>
      <c r="T96" s="5"/>
      <c r="U96" s="5"/>
      <c r="V96" s="1"/>
      <c r="W96" s="1">
        <f>(F96+N96+O96+R96)/P96</f>
        <v>43.40217694669272</v>
      </c>
      <c r="X96" s="1">
        <f t="shared" si="28"/>
        <v>9.3524979067820286</v>
      </c>
      <c r="Y96" s="1">
        <v>1.5032000000000001</v>
      </c>
      <c r="Z96" s="1">
        <v>0</v>
      </c>
      <c r="AA96" s="1">
        <v>0</v>
      </c>
      <c r="AB96" s="1">
        <v>0</v>
      </c>
      <c r="AC96" s="1">
        <v>0</v>
      </c>
      <c r="AD96" s="1" t="s">
        <v>145</v>
      </c>
      <c r="AE96" s="1">
        <f t="shared" si="31"/>
        <v>122</v>
      </c>
      <c r="AF96" s="1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146</v>
      </c>
      <c r="B97" s="11" t="s">
        <v>32</v>
      </c>
      <c r="C97" s="11">
        <v>-3</v>
      </c>
      <c r="D97" s="11">
        <v>4</v>
      </c>
      <c r="E97" s="11"/>
      <c r="F97" s="11"/>
      <c r="G97" s="12">
        <v>0</v>
      </c>
      <c r="H97" s="11" t="e">
        <v>#N/A</v>
      </c>
      <c r="I97" s="11" t="s">
        <v>62</v>
      </c>
      <c r="J97" s="11"/>
      <c r="K97" s="11">
        <f t="shared" si="27"/>
        <v>0</v>
      </c>
      <c r="L97" s="11"/>
      <c r="M97" s="11"/>
      <c r="N97" s="11"/>
      <c r="O97" s="11"/>
      <c r="P97" s="11">
        <f t="shared" si="29"/>
        <v>0</v>
      </c>
      <c r="Q97" s="13"/>
      <c r="R97" s="13"/>
      <c r="S97" s="13"/>
      <c r="T97" s="13"/>
      <c r="U97" s="13"/>
      <c r="V97" s="11"/>
      <c r="W97" s="11" t="e">
        <f t="shared" si="33"/>
        <v>#DIV/0!</v>
      </c>
      <c r="X97" s="11" t="e">
        <f t="shared" si="28"/>
        <v>#DIV/0!</v>
      </c>
      <c r="Y97" s="11">
        <v>1</v>
      </c>
      <c r="Z97" s="11">
        <v>0.2</v>
      </c>
      <c r="AA97" s="11">
        <v>0</v>
      </c>
      <c r="AB97" s="11">
        <v>0.2</v>
      </c>
      <c r="AC97" s="11">
        <v>0.8</v>
      </c>
      <c r="AD97" s="11" t="s">
        <v>92</v>
      </c>
      <c r="AE97" s="11">
        <f t="shared" si="31"/>
        <v>0</v>
      </c>
      <c r="AF97" s="11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147</v>
      </c>
      <c r="B98" s="1" t="s">
        <v>32</v>
      </c>
      <c r="C98" s="1">
        <v>159</v>
      </c>
      <c r="D98" s="1"/>
      <c r="E98" s="1">
        <v>49</v>
      </c>
      <c r="F98" s="1">
        <v>85</v>
      </c>
      <c r="G98" s="6">
        <v>0.33</v>
      </c>
      <c r="H98" s="1">
        <v>30</v>
      </c>
      <c r="I98" s="1" t="s">
        <v>33</v>
      </c>
      <c r="J98" s="1">
        <v>58</v>
      </c>
      <c r="K98" s="1">
        <f t="shared" si="27"/>
        <v>-9</v>
      </c>
      <c r="L98" s="1"/>
      <c r="M98" s="1"/>
      <c r="N98" s="1">
        <v>50</v>
      </c>
      <c r="O98" s="1"/>
      <c r="P98" s="1">
        <f t="shared" si="29"/>
        <v>9.8000000000000007</v>
      </c>
      <c r="Q98" s="5"/>
      <c r="R98" s="5">
        <f t="shared" ref="R98:R99" si="42">ROUND(Q98,0)</f>
        <v>0</v>
      </c>
      <c r="S98" s="5">
        <f t="shared" ref="S98:S99" si="43">R98-T98</f>
        <v>0</v>
      </c>
      <c r="T98" s="5"/>
      <c r="U98" s="5"/>
      <c r="V98" s="1"/>
      <c r="W98" s="1">
        <f t="shared" ref="W98" si="44">(F98+N98+O98+R98)/P98</f>
        <v>13.775510204081632</v>
      </c>
      <c r="X98" s="1">
        <f t="shared" si="28"/>
        <v>13.775510204081632</v>
      </c>
      <c r="Y98" s="1">
        <v>13.6</v>
      </c>
      <c r="Z98" s="1">
        <v>12.6</v>
      </c>
      <c r="AA98" s="1">
        <v>7.2</v>
      </c>
      <c r="AB98" s="1">
        <v>24.2</v>
      </c>
      <c r="AC98" s="1">
        <v>4.5999999999999996</v>
      </c>
      <c r="AD98" s="1" t="s">
        <v>44</v>
      </c>
      <c r="AE98" s="1">
        <f t="shared" si="31"/>
        <v>0</v>
      </c>
      <c r="AF98" s="1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148</v>
      </c>
      <c r="B99" s="1" t="s">
        <v>32</v>
      </c>
      <c r="C99" s="1">
        <v>108</v>
      </c>
      <c r="D99" s="1">
        <v>70</v>
      </c>
      <c r="E99" s="1">
        <v>87</v>
      </c>
      <c r="F99" s="1">
        <v>72</v>
      </c>
      <c r="G99" s="6">
        <v>0.18</v>
      </c>
      <c r="H99" s="1">
        <v>45</v>
      </c>
      <c r="I99" s="1" t="s">
        <v>33</v>
      </c>
      <c r="J99" s="1">
        <v>140</v>
      </c>
      <c r="K99" s="1">
        <f t="shared" si="27"/>
        <v>-53</v>
      </c>
      <c r="L99" s="1"/>
      <c r="M99" s="1"/>
      <c r="N99" s="1">
        <v>190</v>
      </c>
      <c r="O99" s="1"/>
      <c r="P99" s="1">
        <f t="shared" si="29"/>
        <v>17.399999999999999</v>
      </c>
      <c r="Q99" s="5"/>
      <c r="R99" s="5">
        <f t="shared" si="42"/>
        <v>0</v>
      </c>
      <c r="S99" s="5">
        <f t="shared" si="43"/>
        <v>0</v>
      </c>
      <c r="T99" s="5"/>
      <c r="U99" s="5"/>
      <c r="V99" s="1"/>
      <c r="W99" s="1">
        <f>(F99+N99+O99+R99)/P99</f>
        <v>15.057471264367818</v>
      </c>
      <c r="X99" s="1">
        <f t="shared" si="28"/>
        <v>15.057471264367818</v>
      </c>
      <c r="Y99" s="1">
        <v>25.4</v>
      </c>
      <c r="Z99" s="1">
        <v>21</v>
      </c>
      <c r="AA99" s="1">
        <v>3.2</v>
      </c>
      <c r="AB99" s="1">
        <v>0.6</v>
      </c>
      <c r="AC99" s="1">
        <v>8.8000000000000007</v>
      </c>
      <c r="AD99" s="1" t="s">
        <v>149</v>
      </c>
      <c r="AE99" s="1">
        <f t="shared" si="31"/>
        <v>0</v>
      </c>
      <c r="AF99" s="1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150</v>
      </c>
      <c r="B100" s="1" t="s">
        <v>32</v>
      </c>
      <c r="C100" s="1"/>
      <c r="D100" s="1"/>
      <c r="E100" s="20">
        <v>1</v>
      </c>
      <c r="F100" s="20">
        <v>-1</v>
      </c>
      <c r="G100" s="6">
        <v>0</v>
      </c>
      <c r="H100" s="1">
        <v>45</v>
      </c>
      <c r="I100" s="1" t="s">
        <v>151</v>
      </c>
      <c r="J100" s="1">
        <v>1</v>
      </c>
      <c r="K100" s="1">
        <f t="shared" ref="K100:K101" si="45">E100-J100</f>
        <v>0</v>
      </c>
      <c r="L100" s="1"/>
      <c r="M100" s="1"/>
      <c r="N100" s="1"/>
      <c r="O100" s="1"/>
      <c r="P100" s="1">
        <f t="shared" si="29"/>
        <v>0.2</v>
      </c>
      <c r="Q100" s="5"/>
      <c r="R100" s="5"/>
      <c r="S100" s="5"/>
      <c r="T100" s="5"/>
      <c r="U100" s="5"/>
      <c r="V100" s="1"/>
      <c r="W100" s="1">
        <f t="shared" si="33"/>
        <v>-5</v>
      </c>
      <c r="X100" s="1">
        <f t="shared" si="28"/>
        <v>-5</v>
      </c>
      <c r="Y100" s="1">
        <v>0.6</v>
      </c>
      <c r="Z100" s="1">
        <v>0.2</v>
      </c>
      <c r="AA100" s="1">
        <v>0.4</v>
      </c>
      <c r="AB100" s="1">
        <v>0.2</v>
      </c>
      <c r="AC100" s="1">
        <v>0.4</v>
      </c>
      <c r="AD100" s="1"/>
      <c r="AE100" s="1">
        <f t="shared" si="31"/>
        <v>0</v>
      </c>
      <c r="AF100" s="1">
        <f t="shared" si="32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152</v>
      </c>
      <c r="B101" s="11" t="s">
        <v>36</v>
      </c>
      <c r="C101" s="11">
        <v>-1.43</v>
      </c>
      <c r="D101" s="11"/>
      <c r="E101" s="11"/>
      <c r="F101" s="11">
        <v>-1.43</v>
      </c>
      <c r="G101" s="12">
        <v>0</v>
      </c>
      <c r="H101" s="11" t="e">
        <v>#N/A</v>
      </c>
      <c r="I101" s="11" t="s">
        <v>62</v>
      </c>
      <c r="J101" s="11"/>
      <c r="K101" s="11">
        <f t="shared" si="45"/>
        <v>0</v>
      </c>
      <c r="L101" s="11"/>
      <c r="M101" s="11"/>
      <c r="N101" s="11"/>
      <c r="O101" s="11"/>
      <c r="P101" s="11">
        <f t="shared" si="29"/>
        <v>0</v>
      </c>
      <c r="Q101" s="13"/>
      <c r="R101" s="13"/>
      <c r="S101" s="13"/>
      <c r="T101" s="13"/>
      <c r="U101" s="13"/>
      <c r="V101" s="11"/>
      <c r="W101" s="11" t="e">
        <f t="shared" si="33"/>
        <v>#DIV/0!</v>
      </c>
      <c r="X101" s="11" t="e">
        <f t="shared" si="28"/>
        <v>#DIV/0!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 t="s">
        <v>62</v>
      </c>
      <c r="AE101" s="11">
        <f t="shared" si="31"/>
        <v>0</v>
      </c>
      <c r="AF101" s="11">
        <f t="shared" si="32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101" xr:uid="{8C056215-E8B2-4D9B-B3E1-EF02CEA4FA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2024-11-12T08:34:31Z</dcterms:created>
  <dcterms:modified xsi:type="dcterms:W3CDTF">2024-11-13T10:00:29Z</dcterms:modified>
</cp:coreProperties>
</file>