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11,24 Ост КИ филиалы\"/>
    </mc:Choice>
  </mc:AlternateContent>
  <xr:revisionPtr revIDLastSave="0" documentId="13_ncr:1_{EE8EF9EE-82E9-444C-89AE-9B5B8496D3B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6" i="1" l="1"/>
  <c r="S94" i="1"/>
  <c r="S87" i="1"/>
  <c r="S83" i="1"/>
  <c r="S82" i="1"/>
  <c r="S79" i="1"/>
  <c r="S78" i="1"/>
  <c r="S60" i="1"/>
  <c r="S59" i="1"/>
  <c r="S58" i="1"/>
  <c r="S57" i="1"/>
  <c r="S56" i="1"/>
  <c r="AE56" i="1" s="1"/>
  <c r="S54" i="1"/>
  <c r="AE54" i="1" s="1"/>
  <c r="S53" i="1"/>
  <c r="S49" i="1"/>
  <c r="S46" i="1"/>
  <c r="S45" i="1"/>
  <c r="AE45" i="1" s="1"/>
  <c r="S44" i="1"/>
  <c r="S42" i="1"/>
  <c r="S40" i="1"/>
  <c r="S39" i="1"/>
  <c r="AE39" i="1" s="1"/>
  <c r="S38" i="1"/>
  <c r="S37" i="1"/>
  <c r="AE37" i="1" s="1"/>
  <c r="S34" i="1"/>
  <c r="S33" i="1"/>
  <c r="AE33" i="1" s="1"/>
  <c r="S32" i="1"/>
  <c r="S31" i="1"/>
  <c r="AE31" i="1" s="1"/>
  <c r="S29" i="1"/>
  <c r="AE29" i="1" s="1"/>
  <c r="S28" i="1"/>
  <c r="AE28" i="1" s="1"/>
  <c r="S27" i="1"/>
  <c r="AE27" i="1" s="1"/>
  <c r="S26" i="1"/>
  <c r="AE26" i="1" s="1"/>
  <c r="S25" i="1"/>
  <c r="AE25" i="1" s="1"/>
  <c r="S24" i="1"/>
  <c r="AE24" i="1" s="1"/>
  <c r="S22" i="1"/>
  <c r="S21" i="1"/>
  <c r="AE21" i="1" s="1"/>
  <c r="S20" i="1"/>
  <c r="S19" i="1"/>
  <c r="AE19" i="1" s="1"/>
  <c r="S18" i="1"/>
  <c r="S17" i="1"/>
  <c r="AE17" i="1" s="1"/>
  <c r="S16" i="1"/>
  <c r="S15" i="1"/>
  <c r="AE15" i="1" s="1"/>
  <c r="S14" i="1"/>
  <c r="AE14" i="1" s="1"/>
  <c r="S13" i="1"/>
  <c r="AE13" i="1" s="1"/>
  <c r="S12" i="1"/>
  <c r="S10" i="1"/>
  <c r="S9" i="1"/>
  <c r="AE9" i="1" s="1"/>
  <c r="S8" i="1"/>
  <c r="S7" i="1"/>
  <c r="AE7" i="1" s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6" i="1"/>
  <c r="AE8" i="1"/>
  <c r="AE10" i="1"/>
  <c r="AE12" i="1"/>
  <c r="AE16" i="1"/>
  <c r="AE18" i="1"/>
  <c r="AE20" i="1"/>
  <c r="AE22" i="1"/>
  <c r="AE32" i="1"/>
  <c r="AE34" i="1"/>
  <c r="AE38" i="1"/>
  <c r="AE40" i="1"/>
  <c r="AE42" i="1"/>
  <c r="AE44" i="1"/>
  <c r="AE46" i="1"/>
  <c r="AE48" i="1"/>
  <c r="AE49" i="1"/>
  <c r="AE53" i="1"/>
  <c r="AE57" i="1"/>
  <c r="AE58" i="1"/>
  <c r="AE59" i="1"/>
  <c r="AE60" i="1"/>
  <c r="AE78" i="1"/>
  <c r="AE79" i="1"/>
  <c r="AE82" i="1"/>
  <c r="AE83" i="1"/>
  <c r="AE87" i="1"/>
  <c r="AE93" i="1"/>
  <c r="AE94" i="1"/>
  <c r="AE96" i="1"/>
  <c r="AE6" i="1"/>
  <c r="T5" i="1"/>
  <c r="AF5" i="1" l="1"/>
  <c r="R92" i="1"/>
  <c r="S92" i="1" s="1"/>
  <c r="AE92" i="1" s="1"/>
  <c r="R86" i="1"/>
  <c r="S86" i="1" s="1"/>
  <c r="AE86" i="1" s="1"/>
  <c r="R85" i="1"/>
  <c r="S85" i="1" s="1"/>
  <c r="AE85" i="1" s="1"/>
  <c r="R84" i="1"/>
  <c r="S84" i="1" s="1"/>
  <c r="AE84" i="1" s="1"/>
  <c r="R81" i="1"/>
  <c r="S81" i="1" s="1"/>
  <c r="AE81" i="1" s="1"/>
  <c r="R80" i="1"/>
  <c r="S80" i="1" s="1"/>
  <c r="AE80" i="1" s="1"/>
  <c r="R77" i="1"/>
  <c r="S77" i="1" s="1"/>
  <c r="AE77" i="1" s="1"/>
  <c r="R73" i="1"/>
  <c r="S73" i="1" s="1"/>
  <c r="AE73" i="1" s="1"/>
  <c r="R61" i="1"/>
  <c r="S61" i="1" s="1"/>
  <c r="AE61" i="1" s="1"/>
  <c r="R50" i="1"/>
  <c r="S50" i="1" s="1"/>
  <c r="AE50" i="1" s="1"/>
  <c r="R43" i="1"/>
  <c r="S43" i="1" s="1"/>
  <c r="AE43" i="1" s="1"/>
  <c r="R41" i="1"/>
  <c r="S41" i="1" s="1"/>
  <c r="AE41" i="1" s="1"/>
  <c r="R36" i="1"/>
  <c r="S36" i="1" s="1"/>
  <c r="AE36" i="1" s="1"/>
  <c r="R30" i="1"/>
  <c r="S30" i="1" s="1"/>
  <c r="AE30" i="1" s="1"/>
  <c r="R11" i="1"/>
  <c r="S11" i="1" s="1"/>
  <c r="AE11" i="1" s="1"/>
  <c r="P80" i="1" l="1"/>
  <c r="W80" i="1" s="1"/>
  <c r="P54" i="1"/>
  <c r="W54" i="1" s="1"/>
  <c r="P7" i="1" l="1"/>
  <c r="Q7" i="1" s="1"/>
  <c r="P8" i="1"/>
  <c r="Q8" i="1" s="1"/>
  <c r="P9" i="1"/>
  <c r="Q9" i="1" s="1"/>
  <c r="P10" i="1"/>
  <c r="Q10" i="1" s="1"/>
  <c r="P11" i="1"/>
  <c r="W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R23" i="1" s="1"/>
  <c r="S23" i="1" s="1"/>
  <c r="P24" i="1"/>
  <c r="P25" i="1"/>
  <c r="Q25" i="1" s="1"/>
  <c r="P26" i="1"/>
  <c r="Q26" i="1" s="1"/>
  <c r="P27" i="1"/>
  <c r="P28" i="1"/>
  <c r="Q28" i="1" s="1"/>
  <c r="P29" i="1"/>
  <c r="Q29" i="1" s="1"/>
  <c r="P30" i="1"/>
  <c r="W30" i="1" s="1"/>
  <c r="P31" i="1"/>
  <c r="Q31" i="1" s="1"/>
  <c r="P32" i="1"/>
  <c r="Q32" i="1" s="1"/>
  <c r="P33" i="1"/>
  <c r="Q33" i="1" s="1"/>
  <c r="P34" i="1"/>
  <c r="Q34" i="1" s="1"/>
  <c r="P35" i="1"/>
  <c r="Q35" i="1" s="1"/>
  <c r="R35" i="1" s="1"/>
  <c r="S35" i="1" s="1"/>
  <c r="AE35" i="1" s="1"/>
  <c r="P36" i="1"/>
  <c r="W36" i="1" s="1"/>
  <c r="P37" i="1"/>
  <c r="Q37" i="1" s="1"/>
  <c r="P38" i="1"/>
  <c r="Q38" i="1" s="1"/>
  <c r="P39" i="1"/>
  <c r="W39" i="1" s="1"/>
  <c r="P40" i="1"/>
  <c r="Q40" i="1" s="1"/>
  <c r="P41" i="1"/>
  <c r="W41" i="1" s="1"/>
  <c r="P42" i="1"/>
  <c r="Q42" i="1" s="1"/>
  <c r="P43" i="1"/>
  <c r="W43" i="1" s="1"/>
  <c r="P44" i="1"/>
  <c r="Q44" i="1" s="1"/>
  <c r="P45" i="1"/>
  <c r="Q45" i="1" s="1"/>
  <c r="P46" i="1"/>
  <c r="Q46" i="1" s="1"/>
  <c r="P47" i="1"/>
  <c r="Q47" i="1" s="1"/>
  <c r="R47" i="1" s="1"/>
  <c r="S47" i="1" s="1"/>
  <c r="AE47" i="1" s="1"/>
  <c r="P48" i="1"/>
  <c r="P49" i="1"/>
  <c r="P50" i="1"/>
  <c r="W50" i="1" s="1"/>
  <c r="P51" i="1"/>
  <c r="Q51" i="1" s="1"/>
  <c r="R51" i="1" s="1"/>
  <c r="S51" i="1" s="1"/>
  <c r="AE51" i="1" s="1"/>
  <c r="P52" i="1"/>
  <c r="Q52" i="1" s="1"/>
  <c r="R52" i="1" s="1"/>
  <c r="S52" i="1" s="1"/>
  <c r="AE52" i="1" s="1"/>
  <c r="P53" i="1"/>
  <c r="Q53" i="1" s="1"/>
  <c r="P55" i="1"/>
  <c r="Q55" i="1" s="1"/>
  <c r="R55" i="1" s="1"/>
  <c r="S55" i="1" s="1"/>
  <c r="AE55" i="1" s="1"/>
  <c r="P56" i="1"/>
  <c r="P57" i="1"/>
  <c r="Q57" i="1" s="1"/>
  <c r="P58" i="1"/>
  <c r="Q58" i="1" s="1"/>
  <c r="P59" i="1"/>
  <c r="Q59" i="1" s="1"/>
  <c r="P60" i="1"/>
  <c r="W60" i="1" s="1"/>
  <c r="P61" i="1"/>
  <c r="W61" i="1" s="1"/>
  <c r="P62" i="1"/>
  <c r="P63" i="1"/>
  <c r="Q63" i="1" s="1"/>
  <c r="R63" i="1" s="1"/>
  <c r="S63" i="1" s="1"/>
  <c r="AE63" i="1" s="1"/>
  <c r="P64" i="1"/>
  <c r="Q64" i="1" s="1"/>
  <c r="R64" i="1" s="1"/>
  <c r="S64" i="1" s="1"/>
  <c r="AE64" i="1" s="1"/>
  <c r="P65" i="1"/>
  <c r="Q65" i="1" s="1"/>
  <c r="R65" i="1" s="1"/>
  <c r="S65" i="1" s="1"/>
  <c r="AE65" i="1" s="1"/>
  <c r="P66" i="1"/>
  <c r="P67" i="1"/>
  <c r="P68" i="1"/>
  <c r="Q68" i="1" s="1"/>
  <c r="R68" i="1" s="1"/>
  <c r="S68" i="1" s="1"/>
  <c r="AE68" i="1" s="1"/>
  <c r="P69" i="1"/>
  <c r="Q69" i="1" s="1"/>
  <c r="R69" i="1" s="1"/>
  <c r="S69" i="1" s="1"/>
  <c r="AE69" i="1" s="1"/>
  <c r="P70" i="1"/>
  <c r="Q70" i="1" s="1"/>
  <c r="R70" i="1" s="1"/>
  <c r="S70" i="1" s="1"/>
  <c r="AE70" i="1" s="1"/>
  <c r="P71" i="1"/>
  <c r="Q71" i="1" s="1"/>
  <c r="R71" i="1" s="1"/>
  <c r="S71" i="1" s="1"/>
  <c r="AE71" i="1" s="1"/>
  <c r="P72" i="1"/>
  <c r="P73" i="1"/>
  <c r="W73" i="1" s="1"/>
  <c r="P74" i="1"/>
  <c r="P75" i="1"/>
  <c r="Q75" i="1" s="1"/>
  <c r="R75" i="1" s="1"/>
  <c r="S75" i="1" s="1"/>
  <c r="AE75" i="1" s="1"/>
  <c r="P76" i="1"/>
  <c r="P77" i="1"/>
  <c r="W77" i="1" s="1"/>
  <c r="P78" i="1"/>
  <c r="Q78" i="1" s="1"/>
  <c r="P79" i="1"/>
  <c r="Q79" i="1" s="1"/>
  <c r="P81" i="1"/>
  <c r="W81" i="1" s="1"/>
  <c r="P82" i="1"/>
  <c r="P83" i="1"/>
  <c r="Q83" i="1" s="1"/>
  <c r="P84" i="1"/>
  <c r="W84" i="1" s="1"/>
  <c r="P85" i="1"/>
  <c r="W85" i="1" s="1"/>
  <c r="P86" i="1"/>
  <c r="W86" i="1" s="1"/>
  <c r="P87" i="1"/>
  <c r="Q87" i="1" s="1"/>
  <c r="P88" i="1"/>
  <c r="P89" i="1"/>
  <c r="Q89" i="1" s="1"/>
  <c r="R89" i="1" s="1"/>
  <c r="S89" i="1" s="1"/>
  <c r="AE89" i="1" s="1"/>
  <c r="P90" i="1"/>
  <c r="Q90" i="1" s="1"/>
  <c r="R90" i="1" s="1"/>
  <c r="S90" i="1" s="1"/>
  <c r="AE90" i="1" s="1"/>
  <c r="P91" i="1"/>
  <c r="Q91" i="1" s="1"/>
  <c r="R91" i="1" s="1"/>
  <c r="S91" i="1" s="1"/>
  <c r="AE91" i="1" s="1"/>
  <c r="P92" i="1"/>
  <c r="W92" i="1" s="1"/>
  <c r="P93" i="1"/>
  <c r="P94" i="1"/>
  <c r="P95" i="1"/>
  <c r="Q95" i="1" s="1"/>
  <c r="R95" i="1" s="1"/>
  <c r="S95" i="1" s="1"/>
  <c r="AE95" i="1" s="1"/>
  <c r="P96" i="1"/>
  <c r="P6" i="1"/>
  <c r="AE23" i="1" l="1"/>
  <c r="W90" i="1"/>
  <c r="W79" i="1"/>
  <c r="W75" i="1"/>
  <c r="W71" i="1"/>
  <c r="W69" i="1"/>
  <c r="W65" i="1"/>
  <c r="W63" i="1"/>
  <c r="W59" i="1"/>
  <c r="W57" i="1"/>
  <c r="W55" i="1"/>
  <c r="W52" i="1"/>
  <c r="W46" i="1"/>
  <c r="W44" i="1"/>
  <c r="W42" i="1"/>
  <c r="W40" i="1"/>
  <c r="W38" i="1"/>
  <c r="W34" i="1"/>
  <c r="W32" i="1"/>
  <c r="W28" i="1"/>
  <c r="W26" i="1"/>
  <c r="W22" i="1"/>
  <c r="W20" i="1"/>
  <c r="W18" i="1"/>
  <c r="W16" i="1"/>
  <c r="W14" i="1"/>
  <c r="W12" i="1"/>
  <c r="W10" i="1"/>
  <c r="W8" i="1"/>
  <c r="W95" i="1"/>
  <c r="W91" i="1"/>
  <c r="W89" i="1"/>
  <c r="W87" i="1"/>
  <c r="W83" i="1"/>
  <c r="W78" i="1"/>
  <c r="W70" i="1"/>
  <c r="W68" i="1"/>
  <c r="W64" i="1"/>
  <c r="W58" i="1"/>
  <c r="W53" i="1"/>
  <c r="W51" i="1"/>
  <c r="W47" i="1"/>
  <c r="W45" i="1"/>
  <c r="W37" i="1"/>
  <c r="W35" i="1"/>
  <c r="W33" i="1"/>
  <c r="W31" i="1"/>
  <c r="W29" i="1"/>
  <c r="W25" i="1"/>
  <c r="W23" i="1"/>
  <c r="W21" i="1"/>
  <c r="W19" i="1"/>
  <c r="W17" i="1"/>
  <c r="W15" i="1"/>
  <c r="W13" i="1"/>
  <c r="W9" i="1"/>
  <c r="W7" i="1"/>
  <c r="Q96" i="1"/>
  <c r="Q88" i="1"/>
  <c r="R88" i="1" s="1"/>
  <c r="S88" i="1" s="1"/>
  <c r="AE88" i="1" s="1"/>
  <c r="Q56" i="1"/>
  <c r="Q67" i="1"/>
  <c r="R67" i="1" s="1"/>
  <c r="S67" i="1" s="1"/>
  <c r="AE67" i="1" s="1"/>
  <c r="Q82" i="1"/>
  <c r="Q6" i="1"/>
  <c r="Q27" i="1"/>
  <c r="Q24" i="1"/>
  <c r="Q94" i="1"/>
  <c r="Q76" i="1"/>
  <c r="R76" i="1" s="1"/>
  <c r="S76" i="1" s="1"/>
  <c r="AE76" i="1" s="1"/>
  <c r="Q74" i="1"/>
  <c r="R74" i="1" s="1"/>
  <c r="S74" i="1" s="1"/>
  <c r="AE74" i="1" s="1"/>
  <c r="Q72" i="1"/>
  <c r="R72" i="1" s="1"/>
  <c r="S72" i="1" s="1"/>
  <c r="AE72" i="1" s="1"/>
  <c r="Q66" i="1"/>
  <c r="R66" i="1" s="1"/>
  <c r="S66" i="1" s="1"/>
  <c r="AE66" i="1" s="1"/>
  <c r="Q62" i="1"/>
  <c r="R62" i="1" s="1"/>
  <c r="S62" i="1" s="1"/>
  <c r="AE62" i="1" s="1"/>
  <c r="Q49" i="1"/>
  <c r="X96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W48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6" i="1"/>
  <c r="X95" i="1"/>
  <c r="X93" i="1"/>
  <c r="W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S5" i="1" l="1"/>
  <c r="W49" i="1"/>
  <c r="W66" i="1"/>
  <c r="W74" i="1"/>
  <c r="W94" i="1"/>
  <c r="W27" i="1"/>
  <c r="W82" i="1"/>
  <c r="W56" i="1"/>
  <c r="W96" i="1"/>
  <c r="W62" i="1"/>
  <c r="W72" i="1"/>
  <c r="W76" i="1"/>
  <c r="W24" i="1"/>
  <c r="W6" i="1"/>
  <c r="R5" i="1"/>
  <c r="W67" i="1"/>
  <c r="W88" i="1"/>
  <c r="K5" i="1"/>
  <c r="Q5" i="1"/>
  <c r="AE5" i="1" l="1"/>
</calcChain>
</file>

<file path=xl/sharedStrings.xml><?xml version="1.0" encoding="utf-8"?>
<sst xmlns="http://schemas.openxmlformats.org/spreadsheetml/2006/main" count="335" uniqueCount="144">
  <si>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</si>
  <si>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</si>
  <si>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</si>
  <si>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</si>
  <si>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</si>
  <si>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</si>
  <si>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</si>
  <si>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</si>
  <si>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</si>
  <si>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</si>
  <si>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</si>
  <si>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</si>
  <si>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</si>
  <si>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</si>
  <si>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</si>
  <si>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</si>
  <si>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</si>
  <si>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</si>
  <si>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</si>
  <si>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</si>
  <si>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</si>
  <si>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</si>
  <si>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</si>
  <si>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09,11,</t>
  </si>
  <si>
    <t>11,11,</t>
  </si>
  <si>
    <t>12,11,</t>
  </si>
  <si>
    <t>05,11,</t>
  </si>
  <si>
    <t>29,10,</t>
  </si>
  <si>
    <t>22,10,</t>
  </si>
  <si>
    <t>15,10,</t>
  </si>
  <si>
    <t>08,10,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</si>
  <si>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</si>
  <si>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</si>
  <si>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</si>
  <si>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</si>
  <si>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</si>
  <si>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</si>
  <si>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</si>
  <si>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</si>
  <si>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</si>
  <si>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</si>
  <si>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</si>
  <si>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</si>
  <si>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</si>
  <si>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</si>
  <si>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</si>
  <si>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</si>
  <si>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</si>
  <si>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</si>
  <si>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</si>
  <si>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</si>
  <si>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</si>
  <si>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</si>
  <si>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</si>
  <si>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</si>
  <si>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</si>
  <si>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</si>
  <si>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нужно увеличить продажи!!!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</si>
  <si>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</si>
  <si>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</si>
  <si>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</si>
  <si>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</si>
  <si>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</si>
  <si>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</si>
  <si>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</si>
  <si>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</si>
  <si>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</si>
  <si>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</si>
  <si>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</si>
  <si>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</si>
  <si>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</si>
  <si>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</si>
  <si>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</si>
  <si>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</si>
  <si>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</si>
  <si>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</si>
  <si>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</si>
  <si>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</si>
  <si>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</si>
  <si>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</si>
  <si>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</si>
  <si>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</si>
  <si>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не в матрице</t>
  </si>
  <si>
    <t>ротация на 6608</t>
  </si>
  <si>
    <t>6608 С ГОВЯДИНОЙ ОРИГИН. сар б/о мгс 1*3_45с</t>
  </si>
  <si>
    <t>вместо 6607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</si>
  <si>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</si>
  <si>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</si>
  <si>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</si>
  <si>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</si>
  <si>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есть дубль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</si>
  <si>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</si>
  <si>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</si>
  <si>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</si>
  <si>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</si>
  <si>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</si>
  <si>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</si>
  <si>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</si>
  <si>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</si>
  <si>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</si>
  <si>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</si>
  <si>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</si>
  <si>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</si>
  <si>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</si>
  <si>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</si>
  <si>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</si>
  <si>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</si>
  <si>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</si>
  <si>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</si>
  <si>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</si>
  <si>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</si>
  <si>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</si>
  <si>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</si>
  <si>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</si>
  <si>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</si>
  <si>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</si>
  <si>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</si>
  <si>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</si>
  <si>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</si>
  <si>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</si>
  <si>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</si>
  <si>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</si>
  <si>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</si>
  <si>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</si>
  <si>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</si>
  <si>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</si>
  <si>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</si>
  <si>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</si>
  <si>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</si>
  <si>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</si>
  <si>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</si>
  <si>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</si>
  <si>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</si>
  <si>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вместо 6865</t>
  </si>
  <si>
    <t>6909 ДЛЯ ДЕТЕЙ сос п/о мгс 0,33кг 8шт  Останкино</t>
  </si>
  <si>
    <t>6919 БЕКОН Останкино с/к с/н в/у 1/180 10шт  Останкино</t>
  </si>
  <si>
    <t>09,11,24 завод отгрузит 68шт вместо 100шт / 02,11,24 завод не отгрузил</t>
  </si>
  <si>
    <t>ротация на 6866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</si>
  <si>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</si>
  <si>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итого</t>
  </si>
  <si>
    <t>13,11,24 Зверев обнулил</t>
  </si>
  <si>
    <t>заказ</t>
  </si>
  <si>
    <t>16,11,</t>
  </si>
  <si>
    <t>18,11,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</si>
</sst>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6" sqref="V6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" style="8" customWidth="1"/>
    <col min="8" max="8" width="5" customWidth="1"/>
    <col min="9" max="9" width="16.28515625" bestFit="1" customWidth="1"/>
    <col min="10" max="11" width="6.42578125" customWidth="1"/>
    <col min="12" max="13" width="1.28515625" customWidth="1"/>
    <col min="14" max="21" width="6.42578125" customWidth="1"/>
    <col min="22" max="22" width="16.42578125" customWidth="1"/>
    <col min="23" max="24" width="5.28515625" customWidth="1"/>
    <col min="25" max="29" width="6" customWidth="1"/>
    <col min="30" max="30" width="39.57031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139</v>
      </c>
      <c r="S3" s="3" t="s">
        <v>141</v>
      </c>
      <c r="T3" s="3" t="s">
        <v>141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142</v>
      </c>
      <c r="T4" s="1" t="s">
        <v>143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142</v>
      </c>
      <c r="AF4" s="1" t="s">
        <v>143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17537.607000000004</v>
      </c>
      <c r="F5" s="4">
        <f>SUM(F6:F499)</f>
        <v>13540.221</v>
      </c>
      <c r="G5" s="6"/>
      <c r="H5" s="1"/>
      <c r="I5" s="1"/>
      <c r="J5" s="4">
        <f t="shared" ref="J5:U5" si="0">SUM(J6:J499)</f>
        <v>18970.719999999994</v>
      </c>
      <c r="K5" s="4">
        <f t="shared" si="0"/>
        <v>-1433.1129999999998</v>
      </c>
      <c r="L5" s="4">
        <f t="shared" si="0"/>
        <v>0</v>
      </c>
      <c r="M5" s="4">
        <f t="shared" si="0"/>
        <v>0</v>
      </c>
      <c r="N5" s="4">
        <f t="shared" si="0"/>
        <v>5336</v>
      </c>
      <c r="O5" s="4">
        <f t="shared" si="0"/>
        <v>3026</v>
      </c>
      <c r="P5" s="4">
        <f t="shared" si="0"/>
        <v>3507.521400000001</v>
      </c>
      <c r="Q5" s="4">
        <f t="shared" si="0"/>
        <v>23795.491600000001</v>
      </c>
      <c r="R5" s="4">
        <f t="shared" si="0"/>
        <v>25234</v>
      </c>
      <c r="S5" s="4">
        <f t="shared" si="0"/>
        <v>17274</v>
      </c>
      <c r="T5" s="4">
        <f t="shared" ref="T5" si="1">SUM(T6:T499)</f>
        <v>7960</v>
      </c>
      <c r="U5" s="4">
        <f t="shared" si="0"/>
        <v>17995</v>
      </c>
      <c r="V5" s="1"/>
      <c r="W5" s="1"/>
      <c r="X5" s="1"/>
      <c r="Y5" s="4">
        <f t="shared" ref="Y5:AC5" si="2">SUM(Y6:Y499)</f>
        <v>2643.0370000000003</v>
      </c>
      <c r="Z5" s="4">
        <f t="shared" si="2"/>
        <v>2898.5374000000011</v>
      </c>
      <c r="AA5" s="4">
        <f t="shared" si="2"/>
        <v>2887.3268000000007</v>
      </c>
      <c r="AB5" s="4">
        <f t="shared" si="2"/>
        <v>3608.7903999999999</v>
      </c>
      <c r="AC5" s="4">
        <f t="shared" si="2"/>
        <v>3766.2074000000007</v>
      </c>
      <c r="AD5" s="1"/>
      <c r="AE5" s="4">
        <f>SUM(AE6:AE499)</f>
        <v>9221.5399999999991</v>
      </c>
      <c r="AF5" s="4">
        <f>SUM(AF6:AF499)</f>
        <v>4429.3999999999996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469</v>
      </c>
      <c r="D6" s="1"/>
      <c r="E6" s="1">
        <v>379</v>
      </c>
      <c r="F6" s="1">
        <v>56</v>
      </c>
      <c r="G6" s="6">
        <v>0.4</v>
      </c>
      <c r="H6" s="1">
        <v>60</v>
      </c>
      <c r="I6" s="1" t="s">
        <v>33</v>
      </c>
      <c r="J6" s="1">
        <v>379</v>
      </c>
      <c r="K6" s="1">
        <f t="shared" ref="K6:K37" si="3">E6-J6</f>
        <v>0</v>
      </c>
      <c r="L6" s="1"/>
      <c r="M6" s="1"/>
      <c r="N6" s="1">
        <v>0</v>
      </c>
      <c r="O6" s="1"/>
      <c r="P6" s="1">
        <f>E6/5</f>
        <v>75.8</v>
      </c>
      <c r="Q6" s="5">
        <f>9*P6-O6-N6-F6</f>
        <v>626.19999999999993</v>
      </c>
      <c r="R6" s="5">
        <v>700</v>
      </c>
      <c r="S6" s="5">
        <f>R6-T6</f>
        <v>400</v>
      </c>
      <c r="T6" s="5">
        <v>300</v>
      </c>
      <c r="U6" s="5">
        <v>750</v>
      </c>
      <c r="V6" s="1"/>
      <c r="W6" s="1">
        <f>(F6+N6+O6+R6)/P6</f>
        <v>9.9736147757255935</v>
      </c>
      <c r="X6" s="1">
        <f>(F6+N6+O6)/P6</f>
        <v>0.73878627968337729</v>
      </c>
      <c r="Y6" s="1">
        <v>31.2</v>
      </c>
      <c r="Z6" s="1">
        <v>21.2</v>
      </c>
      <c r="AA6" s="1">
        <v>28.8</v>
      </c>
      <c r="AB6" s="1">
        <v>59.6</v>
      </c>
      <c r="AC6" s="1">
        <v>73.2</v>
      </c>
      <c r="AD6" s="1"/>
      <c r="AE6" s="1">
        <f>S6*G6</f>
        <v>160</v>
      </c>
      <c r="AF6" s="1">
        <f>T6*G6</f>
        <v>120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36</v>
      </c>
      <c r="C7" s="1">
        <v>50</v>
      </c>
      <c r="D7" s="1">
        <v>39.015999999999998</v>
      </c>
      <c r="E7" s="1">
        <v>38.216999999999999</v>
      </c>
      <c r="F7" s="1">
        <v>47.767000000000003</v>
      </c>
      <c r="G7" s="6">
        <v>1</v>
      </c>
      <c r="H7" s="1">
        <v>120</v>
      </c>
      <c r="I7" s="1" t="s">
        <v>33</v>
      </c>
      <c r="J7" s="1">
        <v>37.9</v>
      </c>
      <c r="K7" s="1">
        <f t="shared" si="3"/>
        <v>0.31700000000000017</v>
      </c>
      <c r="L7" s="1"/>
      <c r="M7" s="1"/>
      <c r="N7" s="1">
        <v>0</v>
      </c>
      <c r="O7" s="1"/>
      <c r="P7" s="1">
        <f t="shared" ref="P7:P70" si="4">E7/5</f>
        <v>7.6433999999999997</v>
      </c>
      <c r="Q7" s="5">
        <f t="shared" ref="Q7:Q47" si="5">13*P7-O7-N7-F7</f>
        <v>51.597199999999994</v>
      </c>
      <c r="R7" s="5">
        <v>50</v>
      </c>
      <c r="S7" s="5">
        <f t="shared" ref="S7:S47" si="6">R7-T7</f>
        <v>50</v>
      </c>
      <c r="T7" s="5"/>
      <c r="U7" s="5"/>
      <c r="V7" s="1"/>
      <c r="W7" s="1">
        <f t="shared" ref="W7:W47" si="7">(F7+N7+O7+R7)/P7</f>
        <v>12.791035403092865</v>
      </c>
      <c r="X7" s="1">
        <f t="shared" ref="X7:X70" si="8">(F7+N7+O7)/P7</f>
        <v>6.2494439647277398</v>
      </c>
      <c r="Y7" s="1">
        <v>6.3586</v>
      </c>
      <c r="Z7" s="1">
        <v>6.0720000000000001</v>
      </c>
      <c r="AA7" s="1">
        <v>6.2845999999999993</v>
      </c>
      <c r="AB7" s="1">
        <v>7.0248000000000008</v>
      </c>
      <c r="AC7" s="1">
        <v>8.3998000000000008</v>
      </c>
      <c r="AD7" s="1"/>
      <c r="AE7" s="1">
        <f t="shared" ref="AE7:AE70" si="9">S7*G7</f>
        <v>50</v>
      </c>
      <c r="AF7" s="1">
        <f t="shared" ref="AF7:AF70" si="10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36</v>
      </c>
      <c r="C8" s="1">
        <v>710.55799999999999</v>
      </c>
      <c r="D8" s="1">
        <v>297.26499999999999</v>
      </c>
      <c r="E8" s="1">
        <v>414.22899999999998</v>
      </c>
      <c r="F8" s="1">
        <v>528.15899999999999</v>
      </c>
      <c r="G8" s="6">
        <v>1</v>
      </c>
      <c r="H8" s="1">
        <v>45</v>
      </c>
      <c r="I8" s="1" t="s">
        <v>38</v>
      </c>
      <c r="J8" s="1">
        <v>404.2</v>
      </c>
      <c r="K8" s="1">
        <f t="shared" si="3"/>
        <v>10.028999999999996</v>
      </c>
      <c r="L8" s="1"/>
      <c r="M8" s="1"/>
      <c r="N8" s="1">
        <v>0</v>
      </c>
      <c r="O8" s="1"/>
      <c r="P8" s="1">
        <f t="shared" si="4"/>
        <v>82.845799999999997</v>
      </c>
      <c r="Q8" s="5">
        <f t="shared" si="5"/>
        <v>548.83640000000003</v>
      </c>
      <c r="R8" s="5">
        <v>600</v>
      </c>
      <c r="S8" s="5">
        <f t="shared" si="6"/>
        <v>350</v>
      </c>
      <c r="T8" s="5">
        <v>250</v>
      </c>
      <c r="U8" s="5">
        <v>650</v>
      </c>
      <c r="V8" s="1"/>
      <c r="W8" s="1">
        <f t="shared" si="7"/>
        <v>13.617576268199477</v>
      </c>
      <c r="X8" s="1">
        <f t="shared" si="8"/>
        <v>6.3752055022704832</v>
      </c>
      <c r="Y8" s="1">
        <v>57.94</v>
      </c>
      <c r="Z8" s="1">
        <v>81.390799999999999</v>
      </c>
      <c r="AA8" s="1">
        <v>78.873400000000004</v>
      </c>
      <c r="AB8" s="1">
        <v>69.309600000000003</v>
      </c>
      <c r="AC8" s="1">
        <v>74.998999999999995</v>
      </c>
      <c r="AD8" s="1"/>
      <c r="AE8" s="1">
        <f t="shared" si="9"/>
        <v>350</v>
      </c>
      <c r="AF8" s="1">
        <f t="shared" si="10"/>
        <v>250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36</v>
      </c>
      <c r="C9" s="1">
        <v>722.71100000000001</v>
      </c>
      <c r="D9" s="1">
        <v>281.96499999999997</v>
      </c>
      <c r="E9" s="1">
        <v>494.51900000000001</v>
      </c>
      <c r="F9" s="1">
        <v>441.43099999999998</v>
      </c>
      <c r="G9" s="6">
        <v>1</v>
      </c>
      <c r="H9" s="1">
        <v>60</v>
      </c>
      <c r="I9" s="1" t="s">
        <v>40</v>
      </c>
      <c r="J9" s="1">
        <v>484.6</v>
      </c>
      <c r="K9" s="1">
        <f t="shared" si="3"/>
        <v>9.9189999999999827</v>
      </c>
      <c r="L9" s="1"/>
      <c r="M9" s="1"/>
      <c r="N9" s="1">
        <v>180</v>
      </c>
      <c r="O9" s="1">
        <v>150</v>
      </c>
      <c r="P9" s="1">
        <f t="shared" si="4"/>
        <v>98.903800000000004</v>
      </c>
      <c r="Q9" s="5">
        <f t="shared" si="5"/>
        <v>514.31840000000011</v>
      </c>
      <c r="R9" s="5">
        <v>520</v>
      </c>
      <c r="S9" s="5">
        <f t="shared" si="6"/>
        <v>320</v>
      </c>
      <c r="T9" s="5">
        <v>200</v>
      </c>
      <c r="U9" s="5">
        <v>660</v>
      </c>
      <c r="V9" s="1"/>
      <c r="W9" s="1">
        <f t="shared" si="7"/>
        <v>13.057445719982448</v>
      </c>
      <c r="X9" s="1">
        <f t="shared" si="8"/>
        <v>7.7998115340361043</v>
      </c>
      <c r="Y9" s="1">
        <v>84.305800000000005</v>
      </c>
      <c r="Z9" s="1">
        <v>90.4572</v>
      </c>
      <c r="AA9" s="1">
        <v>88.147000000000006</v>
      </c>
      <c r="AB9" s="1">
        <v>103.93680000000001</v>
      </c>
      <c r="AC9" s="1">
        <v>88.306200000000004</v>
      </c>
      <c r="AD9" s="1"/>
      <c r="AE9" s="1">
        <f t="shared" si="9"/>
        <v>320</v>
      </c>
      <c r="AF9" s="1">
        <f t="shared" si="10"/>
        <v>200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36</v>
      </c>
      <c r="C10" s="1">
        <v>64</v>
      </c>
      <c r="D10" s="1"/>
      <c r="E10" s="1">
        <v>26.565000000000001</v>
      </c>
      <c r="F10" s="1">
        <v>32.299999999999997</v>
      </c>
      <c r="G10" s="6">
        <v>1</v>
      </c>
      <c r="H10" s="1">
        <v>120</v>
      </c>
      <c r="I10" s="1" t="s">
        <v>33</v>
      </c>
      <c r="J10" s="1">
        <v>28.2</v>
      </c>
      <c r="K10" s="1">
        <f t="shared" si="3"/>
        <v>-1.634999999999998</v>
      </c>
      <c r="L10" s="1"/>
      <c r="M10" s="1"/>
      <c r="N10" s="1">
        <v>0</v>
      </c>
      <c r="O10" s="1"/>
      <c r="P10" s="1">
        <f t="shared" si="4"/>
        <v>5.3130000000000006</v>
      </c>
      <c r="Q10" s="5">
        <f t="shared" si="5"/>
        <v>36.769000000000005</v>
      </c>
      <c r="R10" s="5">
        <v>35</v>
      </c>
      <c r="S10" s="5">
        <f t="shared" si="6"/>
        <v>35</v>
      </c>
      <c r="T10" s="5"/>
      <c r="U10" s="5"/>
      <c r="V10" s="1"/>
      <c r="W10" s="1">
        <f t="shared" si="7"/>
        <v>12.667043101825708</v>
      </c>
      <c r="X10" s="1">
        <f t="shared" si="8"/>
        <v>6.0794278185582522</v>
      </c>
      <c r="Y10" s="1">
        <v>3.4693999999999998</v>
      </c>
      <c r="Z10" s="1">
        <v>4.59</v>
      </c>
      <c r="AA10" s="1">
        <v>4.3008000000000006</v>
      </c>
      <c r="AB10" s="1">
        <v>7.9888000000000003</v>
      </c>
      <c r="AC10" s="1">
        <v>8.6882000000000001</v>
      </c>
      <c r="AD10" s="1"/>
      <c r="AE10" s="1">
        <f t="shared" si="9"/>
        <v>35</v>
      </c>
      <c r="AF10" s="1">
        <f t="shared" si="10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36</v>
      </c>
      <c r="C11" s="1">
        <v>103.18600000000001</v>
      </c>
      <c r="D11" s="1">
        <v>131.166</v>
      </c>
      <c r="E11" s="1">
        <v>77.286000000000001</v>
      </c>
      <c r="F11" s="1">
        <v>129.96299999999999</v>
      </c>
      <c r="G11" s="6">
        <v>1</v>
      </c>
      <c r="H11" s="1" t="e">
        <v>#N/A</v>
      </c>
      <c r="I11" s="1" t="s">
        <v>33</v>
      </c>
      <c r="J11" s="1">
        <v>97.7</v>
      </c>
      <c r="K11" s="1">
        <f t="shared" si="3"/>
        <v>-20.414000000000001</v>
      </c>
      <c r="L11" s="1"/>
      <c r="M11" s="1"/>
      <c r="N11" s="1">
        <v>90</v>
      </c>
      <c r="O11" s="1"/>
      <c r="P11" s="1">
        <f t="shared" si="4"/>
        <v>15.4572</v>
      </c>
      <c r="Q11" s="5">
        <v>30</v>
      </c>
      <c r="R11" s="5">
        <f t="shared" ref="R11:R47" si="11">ROUND(Q11,0)</f>
        <v>30</v>
      </c>
      <c r="S11" s="5">
        <f t="shared" si="6"/>
        <v>30</v>
      </c>
      <c r="T11" s="5"/>
      <c r="U11" s="5"/>
      <c r="V11" s="1"/>
      <c r="W11" s="1">
        <f t="shared" si="7"/>
        <v>16.171298812204022</v>
      </c>
      <c r="X11" s="1">
        <f t="shared" si="8"/>
        <v>14.230455709960406</v>
      </c>
      <c r="Y11" s="1">
        <v>21.1206</v>
      </c>
      <c r="Z11" s="1">
        <v>23.045200000000001</v>
      </c>
      <c r="AA11" s="1">
        <v>16.593399999999999</v>
      </c>
      <c r="AB11" s="1">
        <v>8.7052000000000014</v>
      </c>
      <c r="AC11" s="1">
        <v>16.503799999999998</v>
      </c>
      <c r="AD11" s="1" t="s">
        <v>43</v>
      </c>
      <c r="AE11" s="1">
        <f t="shared" si="9"/>
        <v>30</v>
      </c>
      <c r="AF11" s="1">
        <f t="shared" si="10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36</v>
      </c>
      <c r="C12" s="1">
        <v>209.92</v>
      </c>
      <c r="D12" s="1">
        <v>40.134999999999998</v>
      </c>
      <c r="E12" s="1">
        <v>109.11799999999999</v>
      </c>
      <c r="F12" s="1">
        <v>117.953</v>
      </c>
      <c r="G12" s="6">
        <v>1</v>
      </c>
      <c r="H12" s="1">
        <v>60</v>
      </c>
      <c r="I12" s="1" t="s">
        <v>40</v>
      </c>
      <c r="J12" s="1">
        <v>106.4</v>
      </c>
      <c r="K12" s="1">
        <f t="shared" si="3"/>
        <v>2.7179999999999893</v>
      </c>
      <c r="L12" s="1"/>
      <c r="M12" s="1"/>
      <c r="N12" s="1">
        <v>30</v>
      </c>
      <c r="O12" s="1"/>
      <c r="P12" s="1">
        <f t="shared" si="4"/>
        <v>21.823599999999999</v>
      </c>
      <c r="Q12" s="5">
        <f t="shared" si="5"/>
        <v>135.75379999999998</v>
      </c>
      <c r="R12" s="5">
        <v>150</v>
      </c>
      <c r="S12" s="5">
        <f t="shared" si="6"/>
        <v>150</v>
      </c>
      <c r="T12" s="5"/>
      <c r="U12" s="5">
        <v>160</v>
      </c>
      <c r="V12" s="1"/>
      <c r="W12" s="1">
        <f t="shared" si="7"/>
        <v>13.652788724133506</v>
      </c>
      <c r="X12" s="1">
        <f t="shared" si="8"/>
        <v>6.7794955919280051</v>
      </c>
      <c r="Y12" s="1">
        <v>17.768599999999999</v>
      </c>
      <c r="Z12" s="1">
        <v>20.6374</v>
      </c>
      <c r="AA12" s="1">
        <v>22.3536</v>
      </c>
      <c r="AB12" s="1">
        <v>27.270199999999999</v>
      </c>
      <c r="AC12" s="1">
        <v>17.8416</v>
      </c>
      <c r="AD12" s="1"/>
      <c r="AE12" s="1">
        <f t="shared" si="9"/>
        <v>150</v>
      </c>
      <c r="AF12" s="1">
        <f t="shared" si="10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36</v>
      </c>
      <c r="C13" s="1">
        <v>668.18100000000004</v>
      </c>
      <c r="D13" s="1">
        <v>69.158000000000001</v>
      </c>
      <c r="E13" s="1">
        <v>362.791</v>
      </c>
      <c r="F13" s="1">
        <v>305.40699999999998</v>
      </c>
      <c r="G13" s="6">
        <v>1</v>
      </c>
      <c r="H13" s="1">
        <v>60</v>
      </c>
      <c r="I13" s="1" t="s">
        <v>40</v>
      </c>
      <c r="J13" s="1">
        <v>354.32</v>
      </c>
      <c r="K13" s="1">
        <f t="shared" si="3"/>
        <v>8.4710000000000036</v>
      </c>
      <c r="L13" s="1"/>
      <c r="M13" s="1"/>
      <c r="N13" s="1">
        <v>220</v>
      </c>
      <c r="O13" s="1">
        <v>200</v>
      </c>
      <c r="P13" s="1">
        <f t="shared" si="4"/>
        <v>72.558199999999999</v>
      </c>
      <c r="Q13" s="5">
        <f t="shared" si="5"/>
        <v>217.84959999999995</v>
      </c>
      <c r="R13" s="5">
        <v>280</v>
      </c>
      <c r="S13" s="5">
        <f t="shared" si="6"/>
        <v>180</v>
      </c>
      <c r="T13" s="5">
        <v>100</v>
      </c>
      <c r="U13" s="5">
        <v>330</v>
      </c>
      <c r="V13" s="1"/>
      <c r="W13" s="1">
        <f t="shared" si="7"/>
        <v>13.856559286200595</v>
      </c>
      <c r="X13" s="1">
        <f t="shared" si="8"/>
        <v>9.9975881430355216</v>
      </c>
      <c r="Y13" s="1">
        <v>72.763199999999998</v>
      </c>
      <c r="Z13" s="1">
        <v>67.180199999999999</v>
      </c>
      <c r="AA13" s="1">
        <v>77.024799999999999</v>
      </c>
      <c r="AB13" s="1">
        <v>81.915999999999997</v>
      </c>
      <c r="AC13" s="1">
        <v>76.187399999999997</v>
      </c>
      <c r="AD13" s="1"/>
      <c r="AE13" s="1">
        <f t="shared" si="9"/>
        <v>180</v>
      </c>
      <c r="AF13" s="1">
        <f t="shared" si="10"/>
        <v>100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32</v>
      </c>
      <c r="C14" s="1">
        <v>343</v>
      </c>
      <c r="D14" s="1"/>
      <c r="E14" s="1">
        <v>259</v>
      </c>
      <c r="F14" s="1">
        <v>54</v>
      </c>
      <c r="G14" s="6">
        <v>0.25</v>
      </c>
      <c r="H14" s="1">
        <v>120</v>
      </c>
      <c r="I14" s="1" t="s">
        <v>33</v>
      </c>
      <c r="J14" s="1">
        <v>258</v>
      </c>
      <c r="K14" s="1">
        <f t="shared" si="3"/>
        <v>1</v>
      </c>
      <c r="L14" s="1"/>
      <c r="M14" s="1"/>
      <c r="N14" s="1">
        <v>90</v>
      </c>
      <c r="O14" s="1">
        <v>60</v>
      </c>
      <c r="P14" s="1">
        <f t="shared" si="4"/>
        <v>51.8</v>
      </c>
      <c r="Q14" s="5">
        <f t="shared" si="5"/>
        <v>469.4</v>
      </c>
      <c r="R14" s="5">
        <v>500</v>
      </c>
      <c r="S14" s="5">
        <f t="shared" si="6"/>
        <v>300</v>
      </c>
      <c r="T14" s="5">
        <v>200</v>
      </c>
      <c r="U14" s="5">
        <v>540</v>
      </c>
      <c r="V14" s="1"/>
      <c r="W14" s="1">
        <f t="shared" si="7"/>
        <v>13.590733590733592</v>
      </c>
      <c r="X14" s="1">
        <f t="shared" si="8"/>
        <v>3.9382239382239383</v>
      </c>
      <c r="Y14" s="1">
        <v>31</v>
      </c>
      <c r="Z14" s="1">
        <v>30</v>
      </c>
      <c r="AA14" s="1">
        <v>33</v>
      </c>
      <c r="AB14" s="1">
        <v>34</v>
      </c>
      <c r="AC14" s="1">
        <v>44</v>
      </c>
      <c r="AD14" s="1"/>
      <c r="AE14" s="1">
        <f t="shared" si="9"/>
        <v>75</v>
      </c>
      <c r="AF14" s="1">
        <f t="shared" si="10"/>
        <v>50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36</v>
      </c>
      <c r="C15" s="1">
        <v>779.90700000000004</v>
      </c>
      <c r="D15" s="1">
        <v>231.23099999999999</v>
      </c>
      <c r="E15" s="1">
        <v>490.65600000000001</v>
      </c>
      <c r="F15" s="1">
        <v>428.81099999999998</v>
      </c>
      <c r="G15" s="6">
        <v>1</v>
      </c>
      <c r="H15" s="1">
        <v>45</v>
      </c>
      <c r="I15" s="1" t="s">
        <v>38</v>
      </c>
      <c r="J15" s="1">
        <v>451.9</v>
      </c>
      <c r="K15" s="1">
        <f t="shared" si="3"/>
        <v>38.756000000000029</v>
      </c>
      <c r="L15" s="1"/>
      <c r="M15" s="1"/>
      <c r="N15" s="1">
        <v>110</v>
      </c>
      <c r="O15" s="1">
        <v>100</v>
      </c>
      <c r="P15" s="1">
        <f t="shared" si="4"/>
        <v>98.131200000000007</v>
      </c>
      <c r="Q15" s="5">
        <f t="shared" si="5"/>
        <v>636.89460000000008</v>
      </c>
      <c r="R15" s="5">
        <v>700</v>
      </c>
      <c r="S15" s="5">
        <f t="shared" si="6"/>
        <v>400</v>
      </c>
      <c r="T15" s="5">
        <v>300</v>
      </c>
      <c r="U15" s="5">
        <v>750</v>
      </c>
      <c r="V15" s="1"/>
      <c r="W15" s="1">
        <f t="shared" si="7"/>
        <v>13.643071724385312</v>
      </c>
      <c r="X15" s="1">
        <f t="shared" si="8"/>
        <v>6.5097644785756197</v>
      </c>
      <c r="Y15" s="1">
        <v>77.400199999999998</v>
      </c>
      <c r="Z15" s="1">
        <v>84.622600000000006</v>
      </c>
      <c r="AA15" s="1">
        <v>86.13</v>
      </c>
      <c r="AB15" s="1">
        <v>97.861800000000002</v>
      </c>
      <c r="AC15" s="1">
        <v>89.418399999999991</v>
      </c>
      <c r="AD15" s="1"/>
      <c r="AE15" s="1">
        <f t="shared" si="9"/>
        <v>400</v>
      </c>
      <c r="AF15" s="1">
        <f t="shared" si="10"/>
        <v>300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36</v>
      </c>
      <c r="C16" s="1">
        <v>229.71</v>
      </c>
      <c r="D16" s="1">
        <v>56.783999999999999</v>
      </c>
      <c r="E16" s="1">
        <v>134.172</v>
      </c>
      <c r="F16" s="1">
        <v>127.395</v>
      </c>
      <c r="G16" s="6">
        <v>1</v>
      </c>
      <c r="H16" s="1">
        <v>60</v>
      </c>
      <c r="I16" s="1" t="s">
        <v>33</v>
      </c>
      <c r="J16" s="1">
        <v>129.5</v>
      </c>
      <c r="K16" s="1">
        <f t="shared" si="3"/>
        <v>4.671999999999997</v>
      </c>
      <c r="L16" s="1"/>
      <c r="M16" s="1"/>
      <c r="N16" s="1">
        <v>60</v>
      </c>
      <c r="O16" s="1"/>
      <c r="P16" s="1">
        <f t="shared" si="4"/>
        <v>26.834399999999999</v>
      </c>
      <c r="Q16" s="5">
        <f t="shared" si="5"/>
        <v>161.4522</v>
      </c>
      <c r="R16" s="5">
        <v>180</v>
      </c>
      <c r="S16" s="5">
        <f t="shared" si="6"/>
        <v>180</v>
      </c>
      <c r="T16" s="5"/>
      <c r="U16" s="5">
        <v>200</v>
      </c>
      <c r="V16" s="1"/>
      <c r="W16" s="1">
        <f t="shared" si="7"/>
        <v>13.691194884178516</v>
      </c>
      <c r="X16" s="1">
        <f t="shared" si="8"/>
        <v>6.9833869957964403</v>
      </c>
      <c r="Y16" s="1">
        <v>23.261199999999999</v>
      </c>
      <c r="Z16" s="1">
        <v>27.698399999999999</v>
      </c>
      <c r="AA16" s="1">
        <v>31.0642</v>
      </c>
      <c r="AB16" s="1">
        <v>15.053000000000001</v>
      </c>
      <c r="AC16" s="1">
        <v>25.645399999999999</v>
      </c>
      <c r="AD16" s="1"/>
      <c r="AE16" s="1">
        <f t="shared" si="9"/>
        <v>180</v>
      </c>
      <c r="AF16" s="1">
        <f t="shared" si="10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32</v>
      </c>
      <c r="C17" s="1">
        <v>311</v>
      </c>
      <c r="D17" s="1"/>
      <c r="E17" s="1">
        <v>277</v>
      </c>
      <c r="F17" s="1"/>
      <c r="G17" s="6">
        <v>0.25</v>
      </c>
      <c r="H17" s="1">
        <v>120</v>
      </c>
      <c r="I17" s="1" t="s">
        <v>33</v>
      </c>
      <c r="J17" s="1">
        <v>286</v>
      </c>
      <c r="K17" s="1">
        <f t="shared" si="3"/>
        <v>-9</v>
      </c>
      <c r="L17" s="1"/>
      <c r="M17" s="1"/>
      <c r="N17" s="10">
        <v>68</v>
      </c>
      <c r="O17" s="1">
        <v>40</v>
      </c>
      <c r="P17" s="1">
        <f t="shared" si="4"/>
        <v>55.4</v>
      </c>
      <c r="Q17" s="5">
        <f t="shared" si="5"/>
        <v>612.19999999999993</v>
      </c>
      <c r="R17" s="5">
        <v>670</v>
      </c>
      <c r="S17" s="5">
        <f t="shared" si="6"/>
        <v>370</v>
      </c>
      <c r="T17" s="5">
        <v>300</v>
      </c>
      <c r="U17" s="5">
        <v>700</v>
      </c>
      <c r="V17" s="1"/>
      <c r="W17" s="1">
        <f t="shared" si="7"/>
        <v>14.04332129963899</v>
      </c>
      <c r="X17" s="1">
        <f t="shared" si="8"/>
        <v>1.9494584837545126</v>
      </c>
      <c r="Y17" s="1">
        <v>32.4</v>
      </c>
      <c r="Z17" s="1">
        <v>34.200000000000003</v>
      </c>
      <c r="AA17" s="1">
        <v>28.8</v>
      </c>
      <c r="AB17" s="1">
        <v>49.8</v>
      </c>
      <c r="AC17" s="1">
        <v>61.2</v>
      </c>
      <c r="AD17" s="11" t="s">
        <v>136</v>
      </c>
      <c r="AE17" s="1">
        <f t="shared" si="9"/>
        <v>92.5</v>
      </c>
      <c r="AF17" s="1">
        <f t="shared" si="10"/>
        <v>75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32</v>
      </c>
      <c r="C18" s="1">
        <v>114</v>
      </c>
      <c r="D18" s="1">
        <v>108</v>
      </c>
      <c r="E18" s="1">
        <v>101</v>
      </c>
      <c r="F18" s="1">
        <v>108</v>
      </c>
      <c r="G18" s="6">
        <v>0.4</v>
      </c>
      <c r="H18" s="1">
        <v>60</v>
      </c>
      <c r="I18" s="1" t="s">
        <v>33</v>
      </c>
      <c r="J18" s="1">
        <v>129</v>
      </c>
      <c r="K18" s="1">
        <f t="shared" si="3"/>
        <v>-28</v>
      </c>
      <c r="L18" s="1"/>
      <c r="M18" s="1"/>
      <c r="N18" s="1">
        <v>0</v>
      </c>
      <c r="O18" s="1"/>
      <c r="P18" s="1">
        <f t="shared" si="4"/>
        <v>20.2</v>
      </c>
      <c r="Q18" s="5">
        <f t="shared" si="5"/>
        <v>154.59999999999997</v>
      </c>
      <c r="R18" s="5">
        <v>165</v>
      </c>
      <c r="S18" s="5">
        <f t="shared" si="6"/>
        <v>165</v>
      </c>
      <c r="T18" s="5"/>
      <c r="U18" s="5">
        <v>165</v>
      </c>
      <c r="V18" s="1"/>
      <c r="W18" s="1">
        <f t="shared" si="7"/>
        <v>13.514851485148515</v>
      </c>
      <c r="X18" s="1">
        <f t="shared" si="8"/>
        <v>5.3465346534653468</v>
      </c>
      <c r="Y18" s="1">
        <v>4</v>
      </c>
      <c r="Z18" s="1">
        <v>18.2</v>
      </c>
      <c r="AA18" s="1">
        <v>16.600000000000001</v>
      </c>
      <c r="AB18" s="1">
        <v>12.6</v>
      </c>
      <c r="AC18" s="1">
        <v>16.399999999999999</v>
      </c>
      <c r="AD18" s="1"/>
      <c r="AE18" s="1">
        <f t="shared" si="9"/>
        <v>66</v>
      </c>
      <c r="AF18" s="1">
        <f t="shared" si="10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36</v>
      </c>
      <c r="C19" s="1">
        <v>617.35199999999998</v>
      </c>
      <c r="D19" s="1">
        <v>327.05099999999999</v>
      </c>
      <c r="E19" s="1">
        <v>493.65800000000002</v>
      </c>
      <c r="F19" s="1">
        <v>369.30599999999998</v>
      </c>
      <c r="G19" s="6">
        <v>1</v>
      </c>
      <c r="H19" s="1">
        <v>45</v>
      </c>
      <c r="I19" s="1" t="s">
        <v>38</v>
      </c>
      <c r="J19" s="1">
        <v>455</v>
      </c>
      <c r="K19" s="1">
        <f t="shared" si="3"/>
        <v>38.658000000000015</v>
      </c>
      <c r="L19" s="1"/>
      <c r="M19" s="1"/>
      <c r="N19" s="1">
        <v>160</v>
      </c>
      <c r="O19" s="1">
        <v>100</v>
      </c>
      <c r="P19" s="1">
        <f t="shared" si="4"/>
        <v>98.7316</v>
      </c>
      <c r="Q19" s="5">
        <f t="shared" si="5"/>
        <v>654.20479999999998</v>
      </c>
      <c r="R19" s="5">
        <v>700</v>
      </c>
      <c r="S19" s="5">
        <f t="shared" si="6"/>
        <v>400</v>
      </c>
      <c r="T19" s="5">
        <v>300</v>
      </c>
      <c r="U19" s="5">
        <v>740</v>
      </c>
      <c r="V19" s="1"/>
      <c r="W19" s="1">
        <f t="shared" si="7"/>
        <v>13.463835286777487</v>
      </c>
      <c r="X19" s="1">
        <f t="shared" si="8"/>
        <v>6.3739066317166948</v>
      </c>
      <c r="Y19" s="1">
        <v>75.896799999999999</v>
      </c>
      <c r="Z19" s="1">
        <v>86.831600000000009</v>
      </c>
      <c r="AA19" s="1">
        <v>85.9666</v>
      </c>
      <c r="AB19" s="1">
        <v>102.26819999999999</v>
      </c>
      <c r="AC19" s="1">
        <v>90.266400000000004</v>
      </c>
      <c r="AD19" s="1"/>
      <c r="AE19" s="1">
        <f t="shared" si="9"/>
        <v>400</v>
      </c>
      <c r="AF19" s="1">
        <f t="shared" si="10"/>
        <v>300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32</v>
      </c>
      <c r="C20" s="1">
        <v>636</v>
      </c>
      <c r="D20" s="1">
        <v>10</v>
      </c>
      <c r="E20" s="1">
        <v>349</v>
      </c>
      <c r="F20" s="1">
        <v>228</v>
      </c>
      <c r="G20" s="6">
        <v>0.12</v>
      </c>
      <c r="H20" s="1">
        <v>60</v>
      </c>
      <c r="I20" s="1" t="s">
        <v>33</v>
      </c>
      <c r="J20" s="1">
        <v>367</v>
      </c>
      <c r="K20" s="1">
        <f t="shared" si="3"/>
        <v>-18</v>
      </c>
      <c r="L20" s="1"/>
      <c r="M20" s="1"/>
      <c r="N20" s="1">
        <v>100</v>
      </c>
      <c r="O20" s="1">
        <v>80</v>
      </c>
      <c r="P20" s="1">
        <f t="shared" si="4"/>
        <v>69.8</v>
      </c>
      <c r="Q20" s="5">
        <f t="shared" si="5"/>
        <v>499.4</v>
      </c>
      <c r="R20" s="5">
        <v>570</v>
      </c>
      <c r="S20" s="5">
        <f t="shared" si="6"/>
        <v>320</v>
      </c>
      <c r="T20" s="5">
        <v>250</v>
      </c>
      <c r="U20" s="5">
        <v>590</v>
      </c>
      <c r="V20" s="1"/>
      <c r="W20" s="1">
        <f t="shared" si="7"/>
        <v>14.011461318051577</v>
      </c>
      <c r="X20" s="1">
        <f t="shared" si="8"/>
        <v>5.8452722063037248</v>
      </c>
      <c r="Y20" s="1">
        <v>52.4</v>
      </c>
      <c r="Z20" s="1">
        <v>47.6</v>
      </c>
      <c r="AA20" s="1">
        <v>78.400000000000006</v>
      </c>
      <c r="AB20" s="1">
        <v>60.6</v>
      </c>
      <c r="AC20" s="1">
        <v>53.6</v>
      </c>
      <c r="AD20" s="1"/>
      <c r="AE20" s="1">
        <f t="shared" si="9"/>
        <v>38.4</v>
      </c>
      <c r="AF20" s="1">
        <f t="shared" si="10"/>
        <v>30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36</v>
      </c>
      <c r="C21" s="1">
        <v>331.75299999999999</v>
      </c>
      <c r="D21" s="1">
        <v>289.75799999999998</v>
      </c>
      <c r="E21" s="1">
        <v>249.09700000000001</v>
      </c>
      <c r="F21" s="1">
        <v>305.72000000000003</v>
      </c>
      <c r="G21" s="6">
        <v>1</v>
      </c>
      <c r="H21" s="1">
        <v>45</v>
      </c>
      <c r="I21" s="1" t="s">
        <v>38</v>
      </c>
      <c r="J21" s="1">
        <v>249.3</v>
      </c>
      <c r="K21" s="1">
        <f t="shared" si="3"/>
        <v>-0.20300000000000296</v>
      </c>
      <c r="L21" s="1"/>
      <c r="M21" s="1"/>
      <c r="N21" s="1">
        <v>0</v>
      </c>
      <c r="O21" s="1"/>
      <c r="P21" s="1">
        <f t="shared" si="4"/>
        <v>49.819400000000002</v>
      </c>
      <c r="Q21" s="5">
        <f t="shared" si="5"/>
        <v>341.93219999999997</v>
      </c>
      <c r="R21" s="5">
        <v>370</v>
      </c>
      <c r="S21" s="5">
        <f t="shared" si="6"/>
        <v>220</v>
      </c>
      <c r="T21" s="5">
        <v>150</v>
      </c>
      <c r="U21" s="5">
        <v>390</v>
      </c>
      <c r="V21" s="1"/>
      <c r="W21" s="1">
        <f t="shared" si="7"/>
        <v>13.563390968177055</v>
      </c>
      <c r="X21" s="1">
        <f t="shared" si="8"/>
        <v>6.1365652737688539</v>
      </c>
      <c r="Y21" s="1">
        <v>35.518999999999998</v>
      </c>
      <c r="Z21" s="1">
        <v>52.937199999999997</v>
      </c>
      <c r="AA21" s="1">
        <v>44.543199999999999</v>
      </c>
      <c r="AB21" s="1">
        <v>50.127400000000002</v>
      </c>
      <c r="AC21" s="1">
        <v>43.7286</v>
      </c>
      <c r="AD21" s="1"/>
      <c r="AE21" s="1">
        <f t="shared" si="9"/>
        <v>220</v>
      </c>
      <c r="AF21" s="1">
        <f t="shared" si="10"/>
        <v>150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32</v>
      </c>
      <c r="C22" s="1">
        <v>383</v>
      </c>
      <c r="D22" s="1">
        <v>24</v>
      </c>
      <c r="E22" s="1">
        <v>310</v>
      </c>
      <c r="F22" s="1">
        <v>67</v>
      </c>
      <c r="G22" s="6">
        <v>0.25</v>
      </c>
      <c r="H22" s="1">
        <v>120</v>
      </c>
      <c r="I22" s="1" t="s">
        <v>33</v>
      </c>
      <c r="J22" s="1">
        <v>312</v>
      </c>
      <c r="K22" s="1">
        <f t="shared" si="3"/>
        <v>-2</v>
      </c>
      <c r="L22" s="1"/>
      <c r="M22" s="1"/>
      <c r="N22" s="1">
        <v>80</v>
      </c>
      <c r="O22" s="1"/>
      <c r="P22" s="1">
        <f t="shared" si="4"/>
        <v>62</v>
      </c>
      <c r="Q22" s="5">
        <f t="shared" si="5"/>
        <v>659</v>
      </c>
      <c r="R22" s="5">
        <v>720</v>
      </c>
      <c r="S22" s="5">
        <f t="shared" si="6"/>
        <v>420</v>
      </c>
      <c r="T22" s="5">
        <v>300</v>
      </c>
      <c r="U22" s="5">
        <v>740</v>
      </c>
      <c r="V22" s="1"/>
      <c r="W22" s="1">
        <f t="shared" si="7"/>
        <v>13.983870967741936</v>
      </c>
      <c r="X22" s="1">
        <f t="shared" si="8"/>
        <v>2.370967741935484</v>
      </c>
      <c r="Y22" s="1">
        <v>31.4</v>
      </c>
      <c r="Z22" s="1">
        <v>28.4</v>
      </c>
      <c r="AA22" s="1">
        <v>44.4</v>
      </c>
      <c r="AB22" s="1">
        <v>51.8</v>
      </c>
      <c r="AC22" s="1">
        <v>58.8</v>
      </c>
      <c r="AD22" s="1"/>
      <c r="AE22" s="1">
        <f t="shared" si="9"/>
        <v>105</v>
      </c>
      <c r="AF22" s="1">
        <f t="shared" si="10"/>
        <v>75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36</v>
      </c>
      <c r="C23" s="1">
        <v>102.631</v>
      </c>
      <c r="D23" s="1"/>
      <c r="E23" s="1">
        <v>32.398000000000003</v>
      </c>
      <c r="F23" s="1">
        <v>67.131</v>
      </c>
      <c r="G23" s="6">
        <v>1</v>
      </c>
      <c r="H23" s="1">
        <v>120</v>
      </c>
      <c r="I23" s="1" t="s">
        <v>33</v>
      </c>
      <c r="J23" s="1">
        <v>33.200000000000003</v>
      </c>
      <c r="K23" s="1">
        <f t="shared" si="3"/>
        <v>-0.8019999999999996</v>
      </c>
      <c r="L23" s="1"/>
      <c r="M23" s="1"/>
      <c r="N23" s="1">
        <v>0</v>
      </c>
      <c r="O23" s="1"/>
      <c r="P23" s="1">
        <f t="shared" si="4"/>
        <v>6.4796000000000005</v>
      </c>
      <c r="Q23" s="5">
        <f t="shared" si="5"/>
        <v>17.103800000000007</v>
      </c>
      <c r="R23" s="5">
        <f t="shared" si="11"/>
        <v>17</v>
      </c>
      <c r="S23" s="5">
        <f t="shared" si="6"/>
        <v>17</v>
      </c>
      <c r="T23" s="5"/>
      <c r="U23" s="5"/>
      <c r="V23" s="1"/>
      <c r="W23" s="1">
        <f t="shared" si="7"/>
        <v>12.983980492623001</v>
      </c>
      <c r="X23" s="1">
        <f t="shared" si="8"/>
        <v>10.360361750725353</v>
      </c>
      <c r="Y23" s="1">
        <v>4.6712000000000007</v>
      </c>
      <c r="Z23" s="1">
        <v>3.5794000000000001</v>
      </c>
      <c r="AA23" s="1">
        <v>4.4641999999999999</v>
      </c>
      <c r="AB23" s="1">
        <v>6.0780000000000003</v>
      </c>
      <c r="AC23" s="1">
        <v>5.0011999999999999</v>
      </c>
      <c r="AD23" s="1"/>
      <c r="AE23" s="1">
        <f t="shared" si="9"/>
        <v>17</v>
      </c>
      <c r="AF23" s="1">
        <f t="shared" si="10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32</v>
      </c>
      <c r="C24" s="1">
        <v>440</v>
      </c>
      <c r="D24" s="1"/>
      <c r="E24" s="1">
        <v>293</v>
      </c>
      <c r="F24" s="1">
        <v>70</v>
      </c>
      <c r="G24" s="6">
        <v>0.4</v>
      </c>
      <c r="H24" s="1">
        <v>45</v>
      </c>
      <c r="I24" s="1" t="s">
        <v>33</v>
      </c>
      <c r="J24" s="1">
        <v>316</v>
      </c>
      <c r="K24" s="1">
        <f t="shared" si="3"/>
        <v>-23</v>
      </c>
      <c r="L24" s="1"/>
      <c r="M24" s="1"/>
      <c r="N24" s="1">
        <v>0</v>
      </c>
      <c r="O24" s="1"/>
      <c r="P24" s="1">
        <f t="shared" si="4"/>
        <v>58.6</v>
      </c>
      <c r="Q24" s="5">
        <f>9*P24-O24-N24-F24</f>
        <v>457.4</v>
      </c>
      <c r="R24" s="5">
        <v>500</v>
      </c>
      <c r="S24" s="5">
        <f t="shared" si="6"/>
        <v>300</v>
      </c>
      <c r="T24" s="5">
        <v>200</v>
      </c>
      <c r="U24" s="5">
        <v>550</v>
      </c>
      <c r="V24" s="1"/>
      <c r="W24" s="1">
        <f t="shared" si="7"/>
        <v>9.7269624573378834</v>
      </c>
      <c r="X24" s="1">
        <f t="shared" si="8"/>
        <v>1.1945392491467577</v>
      </c>
      <c r="Y24" s="1">
        <v>17.8</v>
      </c>
      <c r="Z24" s="1">
        <v>14</v>
      </c>
      <c r="AA24" s="1">
        <v>23</v>
      </c>
      <c r="AB24" s="1">
        <v>28.2</v>
      </c>
      <c r="AC24" s="1">
        <v>59</v>
      </c>
      <c r="AD24" s="1"/>
      <c r="AE24" s="1">
        <f t="shared" si="9"/>
        <v>120</v>
      </c>
      <c r="AF24" s="1">
        <f t="shared" si="10"/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36</v>
      </c>
      <c r="C25" s="1">
        <v>545.41</v>
      </c>
      <c r="D25" s="1">
        <v>160.405</v>
      </c>
      <c r="E25" s="1">
        <v>371.39800000000002</v>
      </c>
      <c r="F25" s="1">
        <v>245.678</v>
      </c>
      <c r="G25" s="6">
        <v>1</v>
      </c>
      <c r="H25" s="1">
        <v>45</v>
      </c>
      <c r="I25" s="1" t="s">
        <v>33</v>
      </c>
      <c r="J25" s="1">
        <v>362</v>
      </c>
      <c r="K25" s="1">
        <f t="shared" si="3"/>
        <v>9.3980000000000246</v>
      </c>
      <c r="L25" s="1"/>
      <c r="M25" s="1"/>
      <c r="N25" s="1">
        <v>150</v>
      </c>
      <c r="O25" s="1">
        <v>30</v>
      </c>
      <c r="P25" s="1">
        <f t="shared" si="4"/>
        <v>74.279600000000002</v>
      </c>
      <c r="Q25" s="5">
        <f t="shared" si="5"/>
        <v>539.95680000000004</v>
      </c>
      <c r="R25" s="5">
        <v>610</v>
      </c>
      <c r="S25" s="5">
        <f t="shared" si="6"/>
        <v>360</v>
      </c>
      <c r="T25" s="5">
        <v>250</v>
      </c>
      <c r="U25" s="5">
        <v>640</v>
      </c>
      <c r="V25" s="1"/>
      <c r="W25" s="1">
        <f t="shared" si="7"/>
        <v>13.942966844194098</v>
      </c>
      <c r="X25" s="1">
        <f t="shared" si="8"/>
        <v>5.7307524542404646</v>
      </c>
      <c r="Y25" s="1">
        <v>56.184600000000003</v>
      </c>
      <c r="Z25" s="1">
        <v>69.240399999999994</v>
      </c>
      <c r="AA25" s="1">
        <v>72.529399999999995</v>
      </c>
      <c r="AB25" s="1">
        <v>71.446200000000005</v>
      </c>
      <c r="AC25" s="1">
        <v>66.3386</v>
      </c>
      <c r="AD25" s="1"/>
      <c r="AE25" s="1">
        <f t="shared" si="9"/>
        <v>360</v>
      </c>
      <c r="AF25" s="1">
        <f t="shared" si="10"/>
        <v>250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36</v>
      </c>
      <c r="C26" s="1">
        <v>464.714</v>
      </c>
      <c r="D26" s="1"/>
      <c r="E26" s="1">
        <v>239.92699999999999</v>
      </c>
      <c r="F26" s="1">
        <v>177.25299999999999</v>
      </c>
      <c r="G26" s="6">
        <v>1</v>
      </c>
      <c r="H26" s="1">
        <v>60</v>
      </c>
      <c r="I26" s="1" t="s">
        <v>40</v>
      </c>
      <c r="J26" s="1">
        <v>233.5</v>
      </c>
      <c r="K26" s="1">
        <f t="shared" si="3"/>
        <v>6.4269999999999925</v>
      </c>
      <c r="L26" s="1"/>
      <c r="M26" s="1"/>
      <c r="N26" s="1">
        <v>220</v>
      </c>
      <c r="O26" s="1">
        <v>150</v>
      </c>
      <c r="P26" s="1">
        <f t="shared" si="4"/>
        <v>47.985399999999998</v>
      </c>
      <c r="Q26" s="5">
        <f t="shared" si="5"/>
        <v>76.557200000000023</v>
      </c>
      <c r="R26" s="5">
        <v>110</v>
      </c>
      <c r="S26" s="5">
        <f t="shared" si="6"/>
        <v>60</v>
      </c>
      <c r="T26" s="5">
        <v>50</v>
      </c>
      <c r="U26" s="5">
        <v>140</v>
      </c>
      <c r="V26" s="1"/>
      <c r="W26" s="1">
        <f t="shared" si="7"/>
        <v>13.696936984999603</v>
      </c>
      <c r="X26" s="1">
        <f t="shared" si="8"/>
        <v>11.404573057638364</v>
      </c>
      <c r="Y26" s="1">
        <v>52.951599999999999</v>
      </c>
      <c r="Z26" s="1">
        <v>39.117800000000003</v>
      </c>
      <c r="AA26" s="1">
        <v>52.421599999999998</v>
      </c>
      <c r="AB26" s="1">
        <v>44.747</v>
      </c>
      <c r="AC26" s="1">
        <v>44.323</v>
      </c>
      <c r="AD26" s="1"/>
      <c r="AE26" s="1">
        <f t="shared" si="9"/>
        <v>60</v>
      </c>
      <c r="AF26" s="1">
        <f t="shared" si="10"/>
        <v>50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32</v>
      </c>
      <c r="C27" s="1">
        <v>365</v>
      </c>
      <c r="D27" s="1"/>
      <c r="E27" s="1">
        <v>305</v>
      </c>
      <c r="F27" s="1">
        <v>43</v>
      </c>
      <c r="G27" s="6">
        <v>0.22</v>
      </c>
      <c r="H27" s="1">
        <v>120</v>
      </c>
      <c r="I27" s="1" t="s">
        <v>33</v>
      </c>
      <c r="J27" s="1">
        <v>302</v>
      </c>
      <c r="K27" s="1">
        <f t="shared" si="3"/>
        <v>3</v>
      </c>
      <c r="L27" s="1"/>
      <c r="M27" s="1"/>
      <c r="N27" s="1">
        <v>0</v>
      </c>
      <c r="O27" s="1"/>
      <c r="P27" s="1">
        <f t="shared" si="4"/>
        <v>61</v>
      </c>
      <c r="Q27" s="5">
        <f>9*P27-O27-N27-F27</f>
        <v>506</v>
      </c>
      <c r="R27" s="5">
        <v>650</v>
      </c>
      <c r="S27" s="5">
        <f t="shared" si="6"/>
        <v>350</v>
      </c>
      <c r="T27" s="5">
        <v>300</v>
      </c>
      <c r="U27" s="5">
        <v>710</v>
      </c>
      <c r="V27" s="1"/>
      <c r="W27" s="1">
        <f t="shared" si="7"/>
        <v>11.360655737704919</v>
      </c>
      <c r="X27" s="1">
        <f t="shared" si="8"/>
        <v>0.70491803278688525</v>
      </c>
      <c r="Y27" s="1">
        <v>17.600000000000001</v>
      </c>
      <c r="Z27" s="1">
        <v>21.2</v>
      </c>
      <c r="AA27" s="1">
        <v>9.1999999999999993</v>
      </c>
      <c r="AB27" s="1">
        <v>39.6</v>
      </c>
      <c r="AC27" s="1">
        <v>32.6</v>
      </c>
      <c r="AD27" s="1"/>
      <c r="AE27" s="1">
        <f t="shared" si="9"/>
        <v>77</v>
      </c>
      <c r="AF27" s="1">
        <f t="shared" si="10"/>
        <v>66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32</v>
      </c>
      <c r="C28" s="1">
        <v>204</v>
      </c>
      <c r="D28" s="1"/>
      <c r="E28" s="1">
        <v>128</v>
      </c>
      <c r="F28" s="1"/>
      <c r="G28" s="6">
        <v>0.33</v>
      </c>
      <c r="H28" s="1">
        <v>45</v>
      </c>
      <c r="I28" s="1" t="s">
        <v>33</v>
      </c>
      <c r="J28" s="1">
        <v>196</v>
      </c>
      <c r="K28" s="1">
        <f t="shared" si="3"/>
        <v>-68</v>
      </c>
      <c r="L28" s="1"/>
      <c r="M28" s="1"/>
      <c r="N28" s="1">
        <v>120</v>
      </c>
      <c r="O28" s="1"/>
      <c r="P28" s="1">
        <f t="shared" si="4"/>
        <v>25.6</v>
      </c>
      <c r="Q28" s="5">
        <f t="shared" si="5"/>
        <v>212.8</v>
      </c>
      <c r="R28" s="5">
        <v>230</v>
      </c>
      <c r="S28" s="5">
        <f t="shared" si="6"/>
        <v>130</v>
      </c>
      <c r="T28" s="5">
        <v>100</v>
      </c>
      <c r="U28" s="5">
        <v>230</v>
      </c>
      <c r="V28" s="1"/>
      <c r="W28" s="1">
        <f t="shared" si="7"/>
        <v>13.671875</v>
      </c>
      <c r="X28" s="1">
        <f t="shared" si="8"/>
        <v>4.6875</v>
      </c>
      <c r="Y28" s="1">
        <v>21.8</v>
      </c>
      <c r="Z28" s="1">
        <v>11.2</v>
      </c>
      <c r="AA28" s="1">
        <v>23.2</v>
      </c>
      <c r="AB28" s="1">
        <v>16.600000000000001</v>
      </c>
      <c r="AC28" s="1">
        <v>26.8</v>
      </c>
      <c r="AD28" s="1"/>
      <c r="AE28" s="1">
        <f t="shared" si="9"/>
        <v>42.9</v>
      </c>
      <c r="AF28" s="1">
        <f t="shared" si="10"/>
        <v>33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36</v>
      </c>
      <c r="C29" s="1">
        <v>190.69800000000001</v>
      </c>
      <c r="D29" s="1">
        <v>210.911</v>
      </c>
      <c r="E29" s="1">
        <v>154.23699999999999</v>
      </c>
      <c r="F29" s="1">
        <v>201.40700000000001</v>
      </c>
      <c r="G29" s="6">
        <v>1</v>
      </c>
      <c r="H29" s="1">
        <v>45</v>
      </c>
      <c r="I29" s="1" t="s">
        <v>38</v>
      </c>
      <c r="J29" s="1">
        <v>154.19999999999999</v>
      </c>
      <c r="K29" s="1">
        <f t="shared" si="3"/>
        <v>3.7000000000006139E-2</v>
      </c>
      <c r="L29" s="1"/>
      <c r="M29" s="1"/>
      <c r="N29" s="1">
        <v>160</v>
      </c>
      <c r="O29" s="1"/>
      <c r="P29" s="1">
        <f t="shared" si="4"/>
        <v>30.8474</v>
      </c>
      <c r="Q29" s="5">
        <f t="shared" si="5"/>
        <v>39.609200000000016</v>
      </c>
      <c r="R29" s="5">
        <v>50</v>
      </c>
      <c r="S29" s="5">
        <f t="shared" si="6"/>
        <v>0</v>
      </c>
      <c r="T29" s="5">
        <v>50</v>
      </c>
      <c r="U29" s="5">
        <v>60</v>
      </c>
      <c r="V29" s="1"/>
      <c r="W29" s="1">
        <f t="shared" si="7"/>
        <v>13.336845244655953</v>
      </c>
      <c r="X29" s="1">
        <f t="shared" si="8"/>
        <v>11.715963095755235</v>
      </c>
      <c r="Y29" s="1">
        <v>34.227200000000003</v>
      </c>
      <c r="Z29" s="1">
        <v>35.760800000000003</v>
      </c>
      <c r="AA29" s="1">
        <v>31.684000000000001</v>
      </c>
      <c r="AB29" s="1">
        <v>41.0336</v>
      </c>
      <c r="AC29" s="1">
        <v>43.902799999999999</v>
      </c>
      <c r="AD29" s="1"/>
      <c r="AE29" s="1">
        <f t="shared" si="9"/>
        <v>0</v>
      </c>
      <c r="AF29" s="1">
        <f t="shared" si="10"/>
        <v>50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32</v>
      </c>
      <c r="C30" s="1">
        <v>48</v>
      </c>
      <c r="D30" s="1">
        <v>484</v>
      </c>
      <c r="E30" s="1">
        <v>41</v>
      </c>
      <c r="F30" s="1">
        <v>480</v>
      </c>
      <c r="G30" s="6">
        <v>0.3</v>
      </c>
      <c r="H30" s="1">
        <v>45</v>
      </c>
      <c r="I30" s="1" t="s">
        <v>33</v>
      </c>
      <c r="J30" s="1">
        <v>74</v>
      </c>
      <c r="K30" s="1">
        <f t="shared" si="3"/>
        <v>-33</v>
      </c>
      <c r="L30" s="1"/>
      <c r="M30" s="1"/>
      <c r="N30" s="1">
        <v>0</v>
      </c>
      <c r="O30" s="1"/>
      <c r="P30" s="1">
        <f t="shared" si="4"/>
        <v>8.1999999999999993</v>
      </c>
      <c r="Q30" s="5"/>
      <c r="R30" s="5">
        <f t="shared" si="11"/>
        <v>0</v>
      </c>
      <c r="S30" s="5">
        <f t="shared" si="6"/>
        <v>0</v>
      </c>
      <c r="T30" s="5"/>
      <c r="U30" s="5"/>
      <c r="V30" s="1"/>
      <c r="W30" s="1">
        <f t="shared" si="7"/>
        <v>58.536585365853661</v>
      </c>
      <c r="X30" s="1">
        <f t="shared" si="8"/>
        <v>58.536585365853661</v>
      </c>
      <c r="Y30" s="1">
        <v>27.8</v>
      </c>
      <c r="Z30" s="1">
        <v>48.8</v>
      </c>
      <c r="AA30" s="1">
        <v>15.8</v>
      </c>
      <c r="AB30" s="1">
        <v>28.8</v>
      </c>
      <c r="AC30" s="1">
        <v>41.6</v>
      </c>
      <c r="AD30" s="1"/>
      <c r="AE30" s="1">
        <f t="shared" si="9"/>
        <v>0</v>
      </c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32</v>
      </c>
      <c r="C31" s="1">
        <v>150</v>
      </c>
      <c r="D31" s="1">
        <v>171</v>
      </c>
      <c r="E31" s="1">
        <v>162</v>
      </c>
      <c r="F31" s="1">
        <v>136</v>
      </c>
      <c r="G31" s="6">
        <v>0.09</v>
      </c>
      <c r="H31" s="1">
        <v>45</v>
      </c>
      <c r="I31" s="1" t="s">
        <v>33</v>
      </c>
      <c r="J31" s="1">
        <v>165</v>
      </c>
      <c r="K31" s="1">
        <f t="shared" si="3"/>
        <v>-3</v>
      </c>
      <c r="L31" s="1"/>
      <c r="M31" s="1"/>
      <c r="N31" s="1">
        <v>80</v>
      </c>
      <c r="O31" s="1"/>
      <c r="P31" s="1">
        <f t="shared" si="4"/>
        <v>32.4</v>
      </c>
      <c r="Q31" s="5">
        <f t="shared" si="5"/>
        <v>205.2</v>
      </c>
      <c r="R31" s="5">
        <v>240</v>
      </c>
      <c r="S31" s="5">
        <f t="shared" si="6"/>
        <v>140</v>
      </c>
      <c r="T31" s="5">
        <v>100</v>
      </c>
      <c r="U31" s="5">
        <v>260</v>
      </c>
      <c r="V31" s="1"/>
      <c r="W31" s="1">
        <f t="shared" si="7"/>
        <v>14.074074074074074</v>
      </c>
      <c r="X31" s="1">
        <f t="shared" si="8"/>
        <v>6.666666666666667</v>
      </c>
      <c r="Y31" s="1">
        <v>20.6</v>
      </c>
      <c r="Z31" s="1">
        <v>23.4</v>
      </c>
      <c r="AA31" s="1">
        <v>19.2</v>
      </c>
      <c r="AB31" s="1">
        <v>31.6</v>
      </c>
      <c r="AC31" s="1">
        <v>24.4</v>
      </c>
      <c r="AD31" s="1"/>
      <c r="AE31" s="1">
        <f t="shared" si="9"/>
        <v>12.6</v>
      </c>
      <c r="AF31" s="1">
        <f t="shared" si="10"/>
        <v>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36</v>
      </c>
      <c r="C32" s="1">
        <v>554.93299999999999</v>
      </c>
      <c r="D32" s="1">
        <v>416.02699999999999</v>
      </c>
      <c r="E32" s="1">
        <v>416.18</v>
      </c>
      <c r="F32" s="1">
        <v>479.46699999999998</v>
      </c>
      <c r="G32" s="6">
        <v>1</v>
      </c>
      <c r="H32" s="1">
        <v>45</v>
      </c>
      <c r="I32" s="1" t="s">
        <v>38</v>
      </c>
      <c r="J32" s="1">
        <v>398</v>
      </c>
      <c r="K32" s="1">
        <f t="shared" si="3"/>
        <v>18.180000000000007</v>
      </c>
      <c r="L32" s="1"/>
      <c r="M32" s="1"/>
      <c r="N32" s="1">
        <v>120</v>
      </c>
      <c r="O32" s="1"/>
      <c r="P32" s="1">
        <f t="shared" si="4"/>
        <v>83.236000000000004</v>
      </c>
      <c r="Q32" s="5">
        <f t="shared" si="5"/>
        <v>482.601</v>
      </c>
      <c r="R32" s="5">
        <v>520</v>
      </c>
      <c r="S32" s="5">
        <f t="shared" si="6"/>
        <v>320</v>
      </c>
      <c r="T32" s="5">
        <v>200</v>
      </c>
      <c r="U32" s="5">
        <v>580</v>
      </c>
      <c r="V32" s="1"/>
      <c r="W32" s="1">
        <f t="shared" si="7"/>
        <v>13.449312797347302</v>
      </c>
      <c r="X32" s="1">
        <f t="shared" si="8"/>
        <v>7.2020159546350131</v>
      </c>
      <c r="Y32" s="1">
        <v>68.025800000000004</v>
      </c>
      <c r="Z32" s="1">
        <v>88.262799999999999</v>
      </c>
      <c r="AA32" s="1">
        <v>77.905799999999999</v>
      </c>
      <c r="AB32" s="1">
        <v>76.537000000000006</v>
      </c>
      <c r="AC32" s="1">
        <v>74.602999999999994</v>
      </c>
      <c r="AD32" s="1"/>
      <c r="AE32" s="1">
        <f t="shared" si="9"/>
        <v>320</v>
      </c>
      <c r="AF32" s="1">
        <f t="shared" si="10"/>
        <v>200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32</v>
      </c>
      <c r="C33" s="1">
        <v>258</v>
      </c>
      <c r="D33" s="1"/>
      <c r="E33" s="1">
        <v>110</v>
      </c>
      <c r="F33" s="1">
        <v>132</v>
      </c>
      <c r="G33" s="6">
        <v>0.4</v>
      </c>
      <c r="H33" s="1" t="e">
        <v>#N/A</v>
      </c>
      <c r="I33" s="1" t="s">
        <v>33</v>
      </c>
      <c r="J33" s="1">
        <v>109.5</v>
      </c>
      <c r="K33" s="1">
        <f t="shared" si="3"/>
        <v>0.5</v>
      </c>
      <c r="L33" s="1"/>
      <c r="M33" s="1"/>
      <c r="N33" s="1">
        <v>0</v>
      </c>
      <c r="O33" s="1"/>
      <c r="P33" s="1">
        <f t="shared" si="4"/>
        <v>22</v>
      </c>
      <c r="Q33" s="5">
        <f t="shared" si="5"/>
        <v>154</v>
      </c>
      <c r="R33" s="5">
        <v>170</v>
      </c>
      <c r="S33" s="5">
        <f t="shared" si="6"/>
        <v>170</v>
      </c>
      <c r="T33" s="5"/>
      <c r="U33" s="5">
        <v>170</v>
      </c>
      <c r="V33" s="1"/>
      <c r="W33" s="1">
        <f t="shared" si="7"/>
        <v>13.727272727272727</v>
      </c>
      <c r="X33" s="1">
        <f t="shared" si="8"/>
        <v>6</v>
      </c>
      <c r="Y33" s="1">
        <v>14</v>
      </c>
      <c r="Z33" s="1">
        <v>20.2</v>
      </c>
      <c r="AA33" s="1">
        <v>5.8</v>
      </c>
      <c r="AB33" s="1">
        <v>8.1999999999999993</v>
      </c>
      <c r="AC33" s="1">
        <v>21.4</v>
      </c>
      <c r="AD33" s="1"/>
      <c r="AE33" s="1">
        <f t="shared" si="9"/>
        <v>68</v>
      </c>
      <c r="AF33" s="1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405</v>
      </c>
      <c r="D34" s="1">
        <v>168</v>
      </c>
      <c r="E34" s="1">
        <v>278</v>
      </c>
      <c r="F34" s="1">
        <v>254</v>
      </c>
      <c r="G34" s="6">
        <v>0.4</v>
      </c>
      <c r="H34" s="1">
        <v>60</v>
      </c>
      <c r="I34" s="1" t="s">
        <v>40</v>
      </c>
      <c r="J34" s="1">
        <v>277</v>
      </c>
      <c r="K34" s="1">
        <f t="shared" si="3"/>
        <v>1</v>
      </c>
      <c r="L34" s="1"/>
      <c r="M34" s="1"/>
      <c r="N34" s="1">
        <v>100</v>
      </c>
      <c r="O34" s="1">
        <v>100</v>
      </c>
      <c r="P34" s="1">
        <f t="shared" si="4"/>
        <v>55.6</v>
      </c>
      <c r="Q34" s="5">
        <f t="shared" si="5"/>
        <v>268.80000000000007</v>
      </c>
      <c r="R34" s="5">
        <v>320</v>
      </c>
      <c r="S34" s="5">
        <f t="shared" si="6"/>
        <v>220</v>
      </c>
      <c r="T34" s="5">
        <v>100</v>
      </c>
      <c r="U34" s="5">
        <v>320</v>
      </c>
      <c r="V34" s="1"/>
      <c r="W34" s="1">
        <f t="shared" si="7"/>
        <v>13.920863309352518</v>
      </c>
      <c r="X34" s="1">
        <f t="shared" si="8"/>
        <v>8.1654676258992804</v>
      </c>
      <c r="Y34" s="1">
        <v>49.6</v>
      </c>
      <c r="Z34" s="1">
        <v>54.2</v>
      </c>
      <c r="AA34" s="1">
        <v>63</v>
      </c>
      <c r="AB34" s="1">
        <v>65.400000000000006</v>
      </c>
      <c r="AC34" s="1">
        <v>79.599999999999994</v>
      </c>
      <c r="AD34" s="1"/>
      <c r="AE34" s="1">
        <f t="shared" si="9"/>
        <v>88</v>
      </c>
      <c r="AF34" s="1">
        <f t="shared" si="10"/>
        <v>40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181</v>
      </c>
      <c r="D35" s="1"/>
      <c r="E35" s="1">
        <v>76</v>
      </c>
      <c r="F35" s="1">
        <v>99</v>
      </c>
      <c r="G35" s="6">
        <v>0.5</v>
      </c>
      <c r="H35" s="1">
        <v>60</v>
      </c>
      <c r="I35" s="1" t="s">
        <v>33</v>
      </c>
      <c r="J35" s="1">
        <v>77</v>
      </c>
      <c r="K35" s="1">
        <f t="shared" si="3"/>
        <v>-1</v>
      </c>
      <c r="L35" s="1"/>
      <c r="M35" s="1"/>
      <c r="N35" s="1">
        <v>0</v>
      </c>
      <c r="O35" s="1"/>
      <c r="P35" s="1">
        <f t="shared" si="4"/>
        <v>15.2</v>
      </c>
      <c r="Q35" s="5">
        <f t="shared" si="5"/>
        <v>98.6</v>
      </c>
      <c r="R35" s="5">
        <f t="shared" si="11"/>
        <v>99</v>
      </c>
      <c r="S35" s="5">
        <f t="shared" si="6"/>
        <v>99</v>
      </c>
      <c r="T35" s="5"/>
      <c r="U35" s="5"/>
      <c r="V35" s="1"/>
      <c r="W35" s="1">
        <f t="shared" si="7"/>
        <v>13.026315789473685</v>
      </c>
      <c r="X35" s="1">
        <f t="shared" si="8"/>
        <v>6.5131578947368425</v>
      </c>
      <c r="Y35" s="1">
        <v>12</v>
      </c>
      <c r="Z35" s="1">
        <v>13.6</v>
      </c>
      <c r="AA35" s="1">
        <v>3</v>
      </c>
      <c r="AB35" s="1">
        <v>23.2</v>
      </c>
      <c r="AC35" s="1">
        <v>15.4</v>
      </c>
      <c r="AD35" s="1"/>
      <c r="AE35" s="1">
        <f t="shared" si="9"/>
        <v>49.5</v>
      </c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32</v>
      </c>
      <c r="C36" s="1">
        <v>69</v>
      </c>
      <c r="D36" s="1">
        <v>8</v>
      </c>
      <c r="E36" s="1">
        <v>7</v>
      </c>
      <c r="F36" s="1">
        <v>65</v>
      </c>
      <c r="G36" s="6">
        <v>0.5</v>
      </c>
      <c r="H36" s="1">
        <v>60</v>
      </c>
      <c r="I36" s="1" t="s">
        <v>33</v>
      </c>
      <c r="J36" s="1">
        <v>12</v>
      </c>
      <c r="K36" s="1">
        <f t="shared" si="3"/>
        <v>-5</v>
      </c>
      <c r="L36" s="1"/>
      <c r="M36" s="1"/>
      <c r="N36" s="1">
        <v>0</v>
      </c>
      <c r="O36" s="1"/>
      <c r="P36" s="1">
        <f t="shared" si="4"/>
        <v>1.4</v>
      </c>
      <c r="Q36" s="5"/>
      <c r="R36" s="5">
        <f t="shared" si="11"/>
        <v>0</v>
      </c>
      <c r="S36" s="5">
        <f t="shared" si="6"/>
        <v>0</v>
      </c>
      <c r="T36" s="5"/>
      <c r="U36" s="5"/>
      <c r="V36" s="1"/>
      <c r="W36" s="1">
        <f t="shared" si="7"/>
        <v>46.428571428571431</v>
      </c>
      <c r="X36" s="1">
        <f t="shared" si="8"/>
        <v>46.428571428571431</v>
      </c>
      <c r="Y36" s="1">
        <v>0.2</v>
      </c>
      <c r="Z36" s="1">
        <v>0.8</v>
      </c>
      <c r="AA36" s="1">
        <v>5</v>
      </c>
      <c r="AB36" s="1">
        <v>4.4000000000000004</v>
      </c>
      <c r="AC36" s="1">
        <v>3.6</v>
      </c>
      <c r="AD36" s="16" t="s">
        <v>57</v>
      </c>
      <c r="AE36" s="1">
        <f t="shared" si="9"/>
        <v>0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32</v>
      </c>
      <c r="C37" s="1">
        <v>405</v>
      </c>
      <c r="D37" s="1">
        <v>32</v>
      </c>
      <c r="E37" s="1">
        <v>368</v>
      </c>
      <c r="F37" s="1">
        <v>32</v>
      </c>
      <c r="G37" s="6">
        <v>0.4</v>
      </c>
      <c r="H37" s="1">
        <v>60</v>
      </c>
      <c r="I37" s="1" t="s">
        <v>40</v>
      </c>
      <c r="J37" s="1">
        <v>375</v>
      </c>
      <c r="K37" s="1">
        <f t="shared" si="3"/>
        <v>-7</v>
      </c>
      <c r="L37" s="1"/>
      <c r="M37" s="1"/>
      <c r="N37" s="1">
        <v>140</v>
      </c>
      <c r="O37" s="1">
        <v>100</v>
      </c>
      <c r="P37" s="1">
        <f t="shared" si="4"/>
        <v>73.599999999999994</v>
      </c>
      <c r="Q37" s="5">
        <f t="shared" si="5"/>
        <v>684.8</v>
      </c>
      <c r="R37" s="5">
        <v>750</v>
      </c>
      <c r="S37" s="5">
        <f t="shared" si="6"/>
        <v>450</v>
      </c>
      <c r="T37" s="5">
        <v>300</v>
      </c>
      <c r="U37" s="5">
        <v>750</v>
      </c>
      <c r="V37" s="1"/>
      <c r="W37" s="1">
        <f t="shared" si="7"/>
        <v>13.885869565217392</v>
      </c>
      <c r="X37" s="1">
        <f t="shared" si="8"/>
        <v>3.6956521739130439</v>
      </c>
      <c r="Y37" s="1">
        <v>43.4</v>
      </c>
      <c r="Z37" s="1">
        <v>44.8</v>
      </c>
      <c r="AA37" s="1">
        <v>48.2</v>
      </c>
      <c r="AB37" s="1">
        <v>71.8</v>
      </c>
      <c r="AC37" s="1">
        <v>94</v>
      </c>
      <c r="AD37" s="1"/>
      <c r="AE37" s="1">
        <f t="shared" si="9"/>
        <v>180</v>
      </c>
      <c r="AF37" s="1">
        <f t="shared" si="10"/>
        <v>120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32</v>
      </c>
      <c r="C38" s="1">
        <v>310</v>
      </c>
      <c r="D38" s="1">
        <v>174</v>
      </c>
      <c r="E38" s="1">
        <v>284</v>
      </c>
      <c r="F38" s="1">
        <v>168</v>
      </c>
      <c r="G38" s="6">
        <v>0.4</v>
      </c>
      <c r="H38" s="1">
        <v>60</v>
      </c>
      <c r="I38" s="1" t="s">
        <v>33</v>
      </c>
      <c r="J38" s="1">
        <v>375</v>
      </c>
      <c r="K38" s="1">
        <f t="shared" ref="K38:K69" si="12">E38-J38</f>
        <v>-91</v>
      </c>
      <c r="L38" s="1"/>
      <c r="M38" s="1"/>
      <c r="N38" s="1">
        <v>150</v>
      </c>
      <c r="O38" s="1">
        <v>100</v>
      </c>
      <c r="P38" s="1">
        <f t="shared" si="4"/>
        <v>56.8</v>
      </c>
      <c r="Q38" s="5">
        <f t="shared" si="5"/>
        <v>320.39999999999998</v>
      </c>
      <c r="R38" s="5">
        <v>380</v>
      </c>
      <c r="S38" s="5">
        <f t="shared" si="6"/>
        <v>230</v>
      </c>
      <c r="T38" s="5">
        <v>150</v>
      </c>
      <c r="U38" s="5">
        <v>380</v>
      </c>
      <c r="V38" s="1"/>
      <c r="W38" s="1">
        <f t="shared" si="7"/>
        <v>14.049295774647888</v>
      </c>
      <c r="X38" s="1">
        <f t="shared" si="8"/>
        <v>7.359154929577465</v>
      </c>
      <c r="Y38" s="1">
        <v>49.8</v>
      </c>
      <c r="Z38" s="1">
        <v>51.2</v>
      </c>
      <c r="AA38" s="1">
        <v>52</v>
      </c>
      <c r="AB38" s="1">
        <v>75.8</v>
      </c>
      <c r="AC38" s="1">
        <v>97.2</v>
      </c>
      <c r="AD38" s="1"/>
      <c r="AE38" s="1">
        <f t="shared" si="9"/>
        <v>92</v>
      </c>
      <c r="AF38" s="1">
        <f t="shared" si="10"/>
        <v>60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32</v>
      </c>
      <c r="C39" s="1">
        <v>230</v>
      </c>
      <c r="D39" s="1">
        <v>406</v>
      </c>
      <c r="E39" s="1">
        <v>173</v>
      </c>
      <c r="F39" s="1">
        <v>400</v>
      </c>
      <c r="G39" s="6">
        <v>0.1</v>
      </c>
      <c r="H39" s="1">
        <v>45</v>
      </c>
      <c r="I39" s="1" t="s">
        <v>33</v>
      </c>
      <c r="J39" s="1">
        <v>213</v>
      </c>
      <c r="K39" s="1">
        <f t="shared" si="12"/>
        <v>-40</v>
      </c>
      <c r="L39" s="1"/>
      <c r="M39" s="1"/>
      <c r="N39" s="1">
        <v>60</v>
      </c>
      <c r="O39" s="1">
        <v>40</v>
      </c>
      <c r="P39" s="1">
        <f t="shared" si="4"/>
        <v>34.6</v>
      </c>
      <c r="Q39" s="5">
        <v>100</v>
      </c>
      <c r="R39" s="5">
        <v>50</v>
      </c>
      <c r="S39" s="5">
        <f t="shared" si="6"/>
        <v>0</v>
      </c>
      <c r="T39" s="5">
        <v>50</v>
      </c>
      <c r="U39" s="18">
        <v>50</v>
      </c>
      <c r="V39" s="15"/>
      <c r="W39" s="1">
        <f t="shared" si="7"/>
        <v>15.895953757225433</v>
      </c>
      <c r="X39" s="1">
        <f t="shared" si="8"/>
        <v>14.450867052023121</v>
      </c>
      <c r="Y39" s="1">
        <v>49.2</v>
      </c>
      <c r="Z39" s="1">
        <v>59.2</v>
      </c>
      <c r="AA39" s="1">
        <v>51.6</v>
      </c>
      <c r="AB39" s="1">
        <v>32.4</v>
      </c>
      <c r="AC39" s="1">
        <v>66.400000000000006</v>
      </c>
      <c r="AD39" s="1"/>
      <c r="AE39" s="1">
        <f t="shared" si="9"/>
        <v>0</v>
      </c>
      <c r="AF39" s="1">
        <f t="shared" si="10"/>
        <v>5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32</v>
      </c>
      <c r="C40" s="1">
        <v>200</v>
      </c>
      <c r="D40" s="1">
        <v>1</v>
      </c>
      <c r="E40" s="1">
        <v>191</v>
      </c>
      <c r="F40" s="1"/>
      <c r="G40" s="6">
        <v>0.1</v>
      </c>
      <c r="H40" s="1">
        <v>60</v>
      </c>
      <c r="I40" s="1" t="s">
        <v>33</v>
      </c>
      <c r="J40" s="1">
        <v>187</v>
      </c>
      <c r="K40" s="1">
        <f t="shared" si="12"/>
        <v>4</v>
      </c>
      <c r="L40" s="1"/>
      <c r="M40" s="1"/>
      <c r="N40" s="1">
        <v>150</v>
      </c>
      <c r="O40" s="1">
        <v>150</v>
      </c>
      <c r="P40" s="1">
        <f t="shared" si="4"/>
        <v>38.200000000000003</v>
      </c>
      <c r="Q40" s="5">
        <f t="shared" si="5"/>
        <v>196.60000000000002</v>
      </c>
      <c r="R40" s="5">
        <v>230</v>
      </c>
      <c r="S40" s="5">
        <f t="shared" si="6"/>
        <v>130</v>
      </c>
      <c r="T40" s="5">
        <v>100</v>
      </c>
      <c r="U40" s="5">
        <v>230</v>
      </c>
      <c r="V40" s="1"/>
      <c r="W40" s="1">
        <f t="shared" si="7"/>
        <v>13.874345549738219</v>
      </c>
      <c r="X40" s="1">
        <f t="shared" si="8"/>
        <v>7.8534031413612562</v>
      </c>
      <c r="Y40" s="1">
        <v>34.799999999999997</v>
      </c>
      <c r="Z40" s="1">
        <v>16</v>
      </c>
      <c r="AA40" s="1">
        <v>9</v>
      </c>
      <c r="AB40" s="1">
        <v>40.6</v>
      </c>
      <c r="AC40" s="1">
        <v>19.2</v>
      </c>
      <c r="AD40" s="1"/>
      <c r="AE40" s="1">
        <f t="shared" si="9"/>
        <v>13</v>
      </c>
      <c r="AF40" s="1">
        <f t="shared" si="10"/>
        <v>10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32</v>
      </c>
      <c r="C41" s="1">
        <v>3</v>
      </c>
      <c r="D41" s="1">
        <v>450</v>
      </c>
      <c r="E41" s="1">
        <v>-3</v>
      </c>
      <c r="F41" s="1">
        <v>450</v>
      </c>
      <c r="G41" s="6">
        <v>0.1</v>
      </c>
      <c r="H41" s="1">
        <v>60</v>
      </c>
      <c r="I41" s="1" t="s">
        <v>33</v>
      </c>
      <c r="J41" s="1">
        <v>2</v>
      </c>
      <c r="K41" s="1">
        <f t="shared" si="12"/>
        <v>-5</v>
      </c>
      <c r="L41" s="1"/>
      <c r="M41" s="1"/>
      <c r="N41" s="1">
        <v>0</v>
      </c>
      <c r="O41" s="1"/>
      <c r="P41" s="1">
        <f t="shared" si="4"/>
        <v>-0.6</v>
      </c>
      <c r="Q41" s="5"/>
      <c r="R41" s="5">
        <f t="shared" si="11"/>
        <v>0</v>
      </c>
      <c r="S41" s="5">
        <f t="shared" si="6"/>
        <v>0</v>
      </c>
      <c r="T41" s="5"/>
      <c r="U41" s="5"/>
      <c r="V41" s="1"/>
      <c r="W41" s="1">
        <f t="shared" si="7"/>
        <v>-750</v>
      </c>
      <c r="X41" s="1">
        <f t="shared" si="8"/>
        <v>-750</v>
      </c>
      <c r="Y41" s="1">
        <v>27.2</v>
      </c>
      <c r="Z41" s="1">
        <v>45.6</v>
      </c>
      <c r="AA41" s="1">
        <v>9.1999999999999993</v>
      </c>
      <c r="AB41" s="1">
        <v>28</v>
      </c>
      <c r="AC41" s="1">
        <v>32.4</v>
      </c>
      <c r="AD41" s="1"/>
      <c r="AE41" s="1">
        <f t="shared" si="9"/>
        <v>0</v>
      </c>
      <c r="AF41" s="1">
        <f t="shared" si="10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32</v>
      </c>
      <c r="C42" s="1">
        <v>278</v>
      </c>
      <c r="D42" s="1">
        <v>320</v>
      </c>
      <c r="E42" s="1">
        <v>231</v>
      </c>
      <c r="F42" s="1">
        <v>306</v>
      </c>
      <c r="G42" s="6">
        <v>0.4</v>
      </c>
      <c r="H42" s="1">
        <v>45</v>
      </c>
      <c r="I42" s="1" t="s">
        <v>33</v>
      </c>
      <c r="J42" s="1">
        <v>309</v>
      </c>
      <c r="K42" s="1">
        <f t="shared" si="12"/>
        <v>-78</v>
      </c>
      <c r="L42" s="1"/>
      <c r="M42" s="1"/>
      <c r="N42" s="1">
        <v>0</v>
      </c>
      <c r="O42" s="1"/>
      <c r="P42" s="1">
        <f t="shared" si="4"/>
        <v>46.2</v>
      </c>
      <c r="Q42" s="5">
        <f t="shared" si="5"/>
        <v>294.60000000000002</v>
      </c>
      <c r="R42" s="5">
        <v>330</v>
      </c>
      <c r="S42" s="5">
        <f t="shared" si="6"/>
        <v>230</v>
      </c>
      <c r="T42" s="5">
        <v>100</v>
      </c>
      <c r="U42" s="5">
        <v>330</v>
      </c>
      <c r="V42" s="1"/>
      <c r="W42" s="1">
        <f t="shared" si="7"/>
        <v>13.766233766233766</v>
      </c>
      <c r="X42" s="1">
        <f t="shared" si="8"/>
        <v>6.6233766233766227</v>
      </c>
      <c r="Y42" s="1">
        <v>36.4</v>
      </c>
      <c r="Z42" s="1">
        <v>54.4</v>
      </c>
      <c r="AA42" s="1">
        <v>51.4</v>
      </c>
      <c r="AB42" s="1">
        <v>55.4</v>
      </c>
      <c r="AC42" s="1">
        <v>52.2</v>
      </c>
      <c r="AD42" s="1"/>
      <c r="AE42" s="1">
        <f t="shared" si="9"/>
        <v>92</v>
      </c>
      <c r="AF42" s="1">
        <f t="shared" si="10"/>
        <v>40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32</v>
      </c>
      <c r="C43" s="1">
        <v>506</v>
      </c>
      <c r="D43" s="1"/>
      <c r="E43" s="1">
        <v>125</v>
      </c>
      <c r="F43" s="1">
        <v>364</v>
      </c>
      <c r="G43" s="6">
        <v>0.3</v>
      </c>
      <c r="H43" s="1" t="e">
        <v>#N/A</v>
      </c>
      <c r="I43" s="1" t="s">
        <v>33</v>
      </c>
      <c r="J43" s="1">
        <v>122</v>
      </c>
      <c r="K43" s="1">
        <f t="shared" si="12"/>
        <v>3</v>
      </c>
      <c r="L43" s="1"/>
      <c r="M43" s="1"/>
      <c r="N43" s="1">
        <v>0</v>
      </c>
      <c r="O43" s="1"/>
      <c r="P43" s="1">
        <f t="shared" si="4"/>
        <v>25</v>
      </c>
      <c r="Q43" s="5"/>
      <c r="R43" s="5">
        <f t="shared" si="11"/>
        <v>0</v>
      </c>
      <c r="S43" s="5">
        <f t="shared" si="6"/>
        <v>0</v>
      </c>
      <c r="T43" s="5"/>
      <c r="U43" s="5">
        <v>20</v>
      </c>
      <c r="V43" s="1"/>
      <c r="W43" s="1">
        <f t="shared" si="7"/>
        <v>14.56</v>
      </c>
      <c r="X43" s="1">
        <f t="shared" si="8"/>
        <v>14.56</v>
      </c>
      <c r="Y43" s="1">
        <v>26.2</v>
      </c>
      <c r="Z43" s="1">
        <v>5</v>
      </c>
      <c r="AA43" s="1">
        <v>45.4</v>
      </c>
      <c r="AB43" s="1">
        <v>0</v>
      </c>
      <c r="AC43" s="1">
        <v>0</v>
      </c>
      <c r="AD43" s="17" t="s">
        <v>138</v>
      </c>
      <c r="AE43" s="1">
        <f t="shared" si="9"/>
        <v>0</v>
      </c>
      <c r="AF43" s="1">
        <f t="shared" si="10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36</v>
      </c>
      <c r="C44" s="1">
        <v>401.77699999999999</v>
      </c>
      <c r="D44" s="1"/>
      <c r="E44" s="1">
        <v>211.83199999999999</v>
      </c>
      <c r="F44" s="1">
        <v>135.76499999999999</v>
      </c>
      <c r="G44" s="6">
        <v>1</v>
      </c>
      <c r="H44" s="1">
        <v>60</v>
      </c>
      <c r="I44" s="1" t="s">
        <v>40</v>
      </c>
      <c r="J44" s="1">
        <v>206.9</v>
      </c>
      <c r="K44" s="1">
        <f t="shared" si="12"/>
        <v>4.9319999999999879</v>
      </c>
      <c r="L44" s="1"/>
      <c r="M44" s="1"/>
      <c r="N44" s="1">
        <v>140</v>
      </c>
      <c r="O44" s="1">
        <v>100</v>
      </c>
      <c r="P44" s="1">
        <f t="shared" si="4"/>
        <v>42.366399999999999</v>
      </c>
      <c r="Q44" s="5">
        <f t="shared" si="5"/>
        <v>174.9982</v>
      </c>
      <c r="R44" s="5">
        <v>200</v>
      </c>
      <c r="S44" s="5">
        <f t="shared" si="6"/>
        <v>200</v>
      </c>
      <c r="T44" s="5"/>
      <c r="U44" s="5">
        <v>230</v>
      </c>
      <c r="V44" s="1"/>
      <c r="W44" s="1">
        <f t="shared" si="7"/>
        <v>13.590132746704937</v>
      </c>
      <c r="X44" s="1">
        <f t="shared" si="8"/>
        <v>8.8694106650553266</v>
      </c>
      <c r="Y44" s="1">
        <v>39.299799999999998</v>
      </c>
      <c r="Z44" s="1">
        <v>34.475200000000001</v>
      </c>
      <c r="AA44" s="1">
        <v>43.003799999999998</v>
      </c>
      <c r="AB44" s="1">
        <v>49.183</v>
      </c>
      <c r="AC44" s="1">
        <v>42.877400000000002</v>
      </c>
      <c r="AD44" s="1"/>
      <c r="AE44" s="1">
        <f t="shared" si="9"/>
        <v>200</v>
      </c>
      <c r="AF44" s="1">
        <f t="shared" si="10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36</v>
      </c>
      <c r="C45" s="1">
        <v>358.84899999999999</v>
      </c>
      <c r="D45" s="1">
        <v>150.14500000000001</v>
      </c>
      <c r="E45" s="1">
        <v>241.589</v>
      </c>
      <c r="F45" s="1">
        <v>213.18100000000001</v>
      </c>
      <c r="G45" s="6">
        <v>1</v>
      </c>
      <c r="H45" s="1">
        <v>45</v>
      </c>
      <c r="I45" s="1" t="s">
        <v>33</v>
      </c>
      <c r="J45" s="1">
        <v>236.6</v>
      </c>
      <c r="K45" s="1">
        <f t="shared" si="12"/>
        <v>4.9890000000000043</v>
      </c>
      <c r="L45" s="1"/>
      <c r="M45" s="1"/>
      <c r="N45" s="1">
        <v>90</v>
      </c>
      <c r="O45" s="1"/>
      <c r="P45" s="1">
        <f t="shared" si="4"/>
        <v>48.317799999999998</v>
      </c>
      <c r="Q45" s="5">
        <f t="shared" si="5"/>
        <v>324.95039999999995</v>
      </c>
      <c r="R45" s="5">
        <v>340</v>
      </c>
      <c r="S45" s="5">
        <f t="shared" si="6"/>
        <v>240</v>
      </c>
      <c r="T45" s="5">
        <v>100</v>
      </c>
      <c r="U45" s="5">
        <v>350</v>
      </c>
      <c r="V45" s="1"/>
      <c r="W45" s="1">
        <f t="shared" si="7"/>
        <v>13.311471134861273</v>
      </c>
      <c r="X45" s="1">
        <f t="shared" si="8"/>
        <v>6.2747269122352431</v>
      </c>
      <c r="Y45" s="1">
        <v>38.990400000000001</v>
      </c>
      <c r="Z45" s="1">
        <v>46.742800000000003</v>
      </c>
      <c r="AA45" s="1">
        <v>47.266399999999997</v>
      </c>
      <c r="AB45" s="1">
        <v>52.362800000000007</v>
      </c>
      <c r="AC45" s="1">
        <v>44.5396</v>
      </c>
      <c r="AD45" s="1"/>
      <c r="AE45" s="1">
        <f t="shared" si="9"/>
        <v>240</v>
      </c>
      <c r="AF45" s="1">
        <f t="shared" si="10"/>
        <v>100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36</v>
      </c>
      <c r="C46" s="1">
        <v>449.07100000000003</v>
      </c>
      <c r="D46" s="1">
        <v>18.056999999999999</v>
      </c>
      <c r="E46" s="1">
        <v>249.928</v>
      </c>
      <c r="F46" s="1">
        <v>194.077</v>
      </c>
      <c r="G46" s="6">
        <v>1</v>
      </c>
      <c r="H46" s="1">
        <v>45</v>
      </c>
      <c r="I46" s="1" t="s">
        <v>33</v>
      </c>
      <c r="J46" s="1">
        <v>255</v>
      </c>
      <c r="K46" s="1">
        <f t="shared" si="12"/>
        <v>-5.0720000000000027</v>
      </c>
      <c r="L46" s="1"/>
      <c r="M46" s="1"/>
      <c r="N46" s="1">
        <v>0</v>
      </c>
      <c r="O46" s="1"/>
      <c r="P46" s="1">
        <f t="shared" si="4"/>
        <v>49.985599999999998</v>
      </c>
      <c r="Q46" s="5">
        <f t="shared" si="5"/>
        <v>455.73579999999993</v>
      </c>
      <c r="R46" s="5">
        <v>470</v>
      </c>
      <c r="S46" s="5">
        <f t="shared" si="6"/>
        <v>270</v>
      </c>
      <c r="T46" s="5">
        <v>200</v>
      </c>
      <c r="U46" s="5">
        <v>480</v>
      </c>
      <c r="V46" s="1"/>
      <c r="W46" s="1">
        <f t="shared" si="7"/>
        <v>13.285366185461413</v>
      </c>
      <c r="X46" s="1">
        <f t="shared" si="8"/>
        <v>3.8826582055632022</v>
      </c>
      <c r="Y46" s="1">
        <v>29.757400000000001</v>
      </c>
      <c r="Z46" s="1">
        <v>30.937200000000001</v>
      </c>
      <c r="AA46" s="1">
        <v>42.996200000000002</v>
      </c>
      <c r="AB46" s="1">
        <v>55.705599999999997</v>
      </c>
      <c r="AC46" s="1">
        <v>36.495600000000003</v>
      </c>
      <c r="AD46" s="1"/>
      <c r="AE46" s="1">
        <f t="shared" si="9"/>
        <v>270</v>
      </c>
      <c r="AF46" s="1">
        <f t="shared" si="10"/>
        <v>200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32</v>
      </c>
      <c r="C47" s="1">
        <v>30</v>
      </c>
      <c r="D47" s="1">
        <v>20</v>
      </c>
      <c r="E47" s="1">
        <v>19</v>
      </c>
      <c r="F47" s="1">
        <v>20</v>
      </c>
      <c r="G47" s="6">
        <v>0.09</v>
      </c>
      <c r="H47" s="1">
        <v>45</v>
      </c>
      <c r="I47" s="1" t="s">
        <v>33</v>
      </c>
      <c r="J47" s="1">
        <v>29</v>
      </c>
      <c r="K47" s="1">
        <f t="shared" si="12"/>
        <v>-10</v>
      </c>
      <c r="L47" s="1"/>
      <c r="M47" s="1"/>
      <c r="N47" s="1">
        <v>0</v>
      </c>
      <c r="O47" s="1"/>
      <c r="P47" s="1">
        <f t="shared" si="4"/>
        <v>3.8</v>
      </c>
      <c r="Q47" s="5">
        <f t="shared" si="5"/>
        <v>29.4</v>
      </c>
      <c r="R47" s="5">
        <f t="shared" si="11"/>
        <v>29</v>
      </c>
      <c r="S47" s="5">
        <f t="shared" si="6"/>
        <v>29</v>
      </c>
      <c r="T47" s="5"/>
      <c r="U47" s="5"/>
      <c r="V47" s="1"/>
      <c r="W47" s="1">
        <f t="shared" si="7"/>
        <v>12.894736842105264</v>
      </c>
      <c r="X47" s="1">
        <f t="shared" si="8"/>
        <v>5.2631578947368425</v>
      </c>
      <c r="Y47" s="1">
        <v>0.6</v>
      </c>
      <c r="Z47" s="1">
        <v>4.4000000000000004</v>
      </c>
      <c r="AA47" s="1">
        <v>4.5999999999999996</v>
      </c>
      <c r="AB47" s="1">
        <v>3.2</v>
      </c>
      <c r="AC47" s="1">
        <v>4.5999999999999996</v>
      </c>
      <c r="AD47" s="1"/>
      <c r="AE47" s="1">
        <f t="shared" si="9"/>
        <v>2.61</v>
      </c>
      <c r="AF47" s="1">
        <f t="shared" si="10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2" t="s">
        <v>81</v>
      </c>
      <c r="B48" s="12" t="s">
        <v>36</v>
      </c>
      <c r="C48" s="12">
        <v>339.25099999999998</v>
      </c>
      <c r="D48" s="12">
        <v>75.947999999999993</v>
      </c>
      <c r="E48" s="12">
        <v>209.83500000000001</v>
      </c>
      <c r="F48" s="12">
        <v>172.501</v>
      </c>
      <c r="G48" s="13">
        <v>0</v>
      </c>
      <c r="H48" s="12">
        <v>45</v>
      </c>
      <c r="I48" s="12" t="s">
        <v>82</v>
      </c>
      <c r="J48" s="12">
        <v>209</v>
      </c>
      <c r="K48" s="12">
        <f t="shared" si="12"/>
        <v>0.83500000000000796</v>
      </c>
      <c r="L48" s="12"/>
      <c r="M48" s="12"/>
      <c r="N48" s="12">
        <v>20</v>
      </c>
      <c r="O48" s="12"/>
      <c r="P48" s="12">
        <f t="shared" si="4"/>
        <v>41.966999999999999</v>
      </c>
      <c r="Q48" s="14"/>
      <c r="R48" s="14"/>
      <c r="S48" s="14"/>
      <c r="T48" s="14"/>
      <c r="U48" s="14"/>
      <c r="V48" s="12"/>
      <c r="W48" s="12">
        <f t="shared" ref="W48" si="13">(F48+N48+O48+Q48)/P48</f>
        <v>4.5869611837872615</v>
      </c>
      <c r="X48" s="12">
        <f t="shared" si="8"/>
        <v>4.5869611837872615</v>
      </c>
      <c r="Y48" s="12">
        <v>27.4666</v>
      </c>
      <c r="Z48" s="12">
        <v>36.909199999999998</v>
      </c>
      <c r="AA48" s="12">
        <v>38.766599999999997</v>
      </c>
      <c r="AB48" s="12">
        <v>44.858600000000003</v>
      </c>
      <c r="AC48" s="12">
        <v>37.525599999999997</v>
      </c>
      <c r="AD48" s="12" t="s">
        <v>83</v>
      </c>
      <c r="AE48" s="12">
        <f t="shared" si="9"/>
        <v>0</v>
      </c>
      <c r="AF48" s="12">
        <f t="shared" si="10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36</v>
      </c>
      <c r="C49" s="1"/>
      <c r="D49" s="1"/>
      <c r="E49" s="1"/>
      <c r="F49" s="1"/>
      <c r="G49" s="6">
        <v>1</v>
      </c>
      <c r="H49" s="1">
        <v>45</v>
      </c>
      <c r="I49" s="1" t="s">
        <v>33</v>
      </c>
      <c r="J49" s="1"/>
      <c r="K49" s="1">
        <f t="shared" si="12"/>
        <v>0</v>
      </c>
      <c r="L49" s="1"/>
      <c r="M49" s="1"/>
      <c r="N49" s="1"/>
      <c r="O49" s="1"/>
      <c r="P49" s="1">
        <f t="shared" si="4"/>
        <v>0</v>
      </c>
      <c r="Q49" s="5">
        <f>13*(P49+P48)-O49-N49-F49-O48-N48-F48</f>
        <v>353.07000000000005</v>
      </c>
      <c r="R49" s="5">
        <v>340</v>
      </c>
      <c r="S49" s="5">
        <f t="shared" ref="S49:S92" si="14">R49-T49</f>
        <v>190</v>
      </c>
      <c r="T49" s="5">
        <v>150</v>
      </c>
      <c r="U49" s="5"/>
      <c r="V49" s="1"/>
      <c r="W49" s="1" t="e">
        <f t="shared" ref="W49:W92" si="15">(F49+N49+O49+R49)/P49</f>
        <v>#DIV/0!</v>
      </c>
      <c r="X49" s="1" t="e">
        <f t="shared" si="8"/>
        <v>#DIV/0!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 t="s">
        <v>85</v>
      </c>
      <c r="AE49" s="1">
        <f t="shared" si="9"/>
        <v>190</v>
      </c>
      <c r="AF49" s="1">
        <f t="shared" si="10"/>
        <v>150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36</v>
      </c>
      <c r="C50" s="1">
        <v>56.497</v>
      </c>
      <c r="D50" s="1">
        <v>313.14100000000002</v>
      </c>
      <c r="E50" s="1">
        <v>37.393000000000001</v>
      </c>
      <c r="F50" s="1">
        <v>300.53899999999999</v>
      </c>
      <c r="G50" s="6">
        <v>1</v>
      </c>
      <c r="H50" s="1">
        <v>45</v>
      </c>
      <c r="I50" s="1" t="s">
        <v>33</v>
      </c>
      <c r="J50" s="1">
        <v>85</v>
      </c>
      <c r="K50" s="1">
        <f t="shared" si="12"/>
        <v>-47.606999999999999</v>
      </c>
      <c r="L50" s="1"/>
      <c r="M50" s="1"/>
      <c r="N50" s="1">
        <v>30</v>
      </c>
      <c r="O50" s="1"/>
      <c r="P50" s="1">
        <f t="shared" si="4"/>
        <v>7.4786000000000001</v>
      </c>
      <c r="Q50" s="5"/>
      <c r="R50" s="5">
        <f t="shared" ref="R50:R92" si="16">ROUND(Q50,0)</f>
        <v>0</v>
      </c>
      <c r="S50" s="5">
        <f t="shared" si="14"/>
        <v>0</v>
      </c>
      <c r="T50" s="5"/>
      <c r="U50" s="5"/>
      <c r="V50" s="1"/>
      <c r="W50" s="1">
        <f t="shared" si="15"/>
        <v>44.197978231219743</v>
      </c>
      <c r="X50" s="1">
        <f t="shared" si="8"/>
        <v>44.197978231219743</v>
      </c>
      <c r="Y50" s="1">
        <v>25.3232</v>
      </c>
      <c r="Z50" s="1">
        <v>35.568399999999997</v>
      </c>
      <c r="AA50" s="1">
        <v>25.3596</v>
      </c>
      <c r="AB50" s="1">
        <v>31.945799999999998</v>
      </c>
      <c r="AC50" s="1">
        <v>40.436399999999999</v>
      </c>
      <c r="AD50" s="1"/>
      <c r="AE50" s="1">
        <f t="shared" si="9"/>
        <v>0</v>
      </c>
      <c r="AF50" s="1">
        <f t="shared" si="10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32</v>
      </c>
      <c r="C51" s="1">
        <v>770</v>
      </c>
      <c r="D51" s="1">
        <v>278</v>
      </c>
      <c r="E51" s="1">
        <v>613</v>
      </c>
      <c r="F51" s="1">
        <v>342</v>
      </c>
      <c r="G51" s="6">
        <v>0.28000000000000003</v>
      </c>
      <c r="H51" s="1">
        <v>45</v>
      </c>
      <c r="I51" s="1" t="s">
        <v>33</v>
      </c>
      <c r="J51" s="1">
        <v>617</v>
      </c>
      <c r="K51" s="1">
        <f t="shared" si="12"/>
        <v>-4</v>
      </c>
      <c r="L51" s="1"/>
      <c r="M51" s="1"/>
      <c r="N51" s="1">
        <v>110</v>
      </c>
      <c r="O51" s="1">
        <v>100</v>
      </c>
      <c r="P51" s="1">
        <f t="shared" si="4"/>
        <v>122.6</v>
      </c>
      <c r="Q51" s="5">
        <f t="shared" ref="Q51:Q91" si="17">13*P51-O51-N51-F51</f>
        <v>1041.8</v>
      </c>
      <c r="R51" s="5">
        <f t="shared" si="16"/>
        <v>1042</v>
      </c>
      <c r="S51" s="5">
        <f t="shared" si="14"/>
        <v>642</v>
      </c>
      <c r="T51" s="5">
        <v>400</v>
      </c>
      <c r="U51" s="5"/>
      <c r="V51" s="1"/>
      <c r="W51" s="1">
        <f t="shared" si="15"/>
        <v>13.001631321370311</v>
      </c>
      <c r="X51" s="1">
        <f t="shared" si="8"/>
        <v>4.5024469820554653</v>
      </c>
      <c r="Y51" s="1">
        <v>84.6</v>
      </c>
      <c r="Z51" s="1">
        <v>106.4</v>
      </c>
      <c r="AA51" s="1">
        <v>62.6</v>
      </c>
      <c r="AB51" s="1">
        <v>141</v>
      </c>
      <c r="AC51" s="1">
        <v>128</v>
      </c>
      <c r="AD51" s="1"/>
      <c r="AE51" s="1">
        <f t="shared" si="9"/>
        <v>179.76000000000002</v>
      </c>
      <c r="AF51" s="1">
        <f t="shared" si="10"/>
        <v>112.00000000000001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32</v>
      </c>
      <c r="C52" s="1">
        <v>537</v>
      </c>
      <c r="D52" s="1">
        <v>292</v>
      </c>
      <c r="E52" s="1">
        <v>463</v>
      </c>
      <c r="F52" s="1">
        <v>288</v>
      </c>
      <c r="G52" s="6">
        <v>0.35</v>
      </c>
      <c r="H52" s="1">
        <v>45</v>
      </c>
      <c r="I52" s="1" t="s">
        <v>33</v>
      </c>
      <c r="J52" s="1">
        <v>494</v>
      </c>
      <c r="K52" s="1">
        <f t="shared" si="12"/>
        <v>-31</v>
      </c>
      <c r="L52" s="1"/>
      <c r="M52" s="1"/>
      <c r="N52" s="1">
        <v>62</v>
      </c>
      <c r="O52" s="1">
        <v>48</v>
      </c>
      <c r="P52" s="1">
        <f t="shared" si="4"/>
        <v>92.6</v>
      </c>
      <c r="Q52" s="5">
        <f t="shared" si="17"/>
        <v>805.8</v>
      </c>
      <c r="R52" s="5">
        <f t="shared" si="16"/>
        <v>806</v>
      </c>
      <c r="S52" s="5">
        <f t="shared" si="14"/>
        <v>456</v>
      </c>
      <c r="T52" s="5">
        <v>350</v>
      </c>
      <c r="U52" s="5"/>
      <c r="V52" s="1"/>
      <c r="W52" s="1">
        <f t="shared" si="15"/>
        <v>13.002159827213823</v>
      </c>
      <c r="X52" s="1">
        <f t="shared" si="8"/>
        <v>4.2980561555075596</v>
      </c>
      <c r="Y52" s="1">
        <v>62.4</v>
      </c>
      <c r="Z52" s="1">
        <v>81.8</v>
      </c>
      <c r="AA52" s="1">
        <v>63</v>
      </c>
      <c r="AB52" s="1">
        <v>114.4</v>
      </c>
      <c r="AC52" s="1">
        <v>119.2</v>
      </c>
      <c r="AD52" s="1"/>
      <c r="AE52" s="1">
        <f t="shared" si="9"/>
        <v>159.6</v>
      </c>
      <c r="AF52" s="1">
        <f t="shared" si="10"/>
        <v>122.49999999999999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32</v>
      </c>
      <c r="C53" s="1">
        <v>478</v>
      </c>
      <c r="D53" s="1">
        <v>192</v>
      </c>
      <c r="E53" s="1">
        <v>375</v>
      </c>
      <c r="F53" s="1">
        <v>192</v>
      </c>
      <c r="G53" s="6">
        <v>0.28000000000000003</v>
      </c>
      <c r="H53" s="1">
        <v>45</v>
      </c>
      <c r="I53" s="1" t="s">
        <v>33</v>
      </c>
      <c r="J53" s="1">
        <v>468</v>
      </c>
      <c r="K53" s="1">
        <f t="shared" si="12"/>
        <v>-93</v>
      </c>
      <c r="L53" s="1"/>
      <c r="M53" s="1"/>
      <c r="N53" s="1">
        <v>270</v>
      </c>
      <c r="O53" s="1">
        <v>250</v>
      </c>
      <c r="P53" s="1">
        <f t="shared" si="4"/>
        <v>75</v>
      </c>
      <c r="Q53" s="5">
        <f t="shared" si="17"/>
        <v>263</v>
      </c>
      <c r="R53" s="5">
        <v>340</v>
      </c>
      <c r="S53" s="5">
        <f t="shared" si="14"/>
        <v>190</v>
      </c>
      <c r="T53" s="5">
        <v>150</v>
      </c>
      <c r="U53" s="5">
        <v>340</v>
      </c>
      <c r="V53" s="1"/>
      <c r="W53" s="1">
        <f t="shared" si="15"/>
        <v>14.026666666666667</v>
      </c>
      <c r="X53" s="1">
        <f t="shared" si="8"/>
        <v>9.4933333333333341</v>
      </c>
      <c r="Y53" s="1">
        <v>79</v>
      </c>
      <c r="Z53" s="1">
        <v>75.8</v>
      </c>
      <c r="AA53" s="1">
        <v>62</v>
      </c>
      <c r="AB53" s="1">
        <v>104.8</v>
      </c>
      <c r="AC53" s="1">
        <v>116.4</v>
      </c>
      <c r="AD53" s="1" t="s">
        <v>90</v>
      </c>
      <c r="AE53" s="1">
        <f t="shared" si="9"/>
        <v>53.2</v>
      </c>
      <c r="AF53" s="1">
        <f t="shared" si="10"/>
        <v>42.000000000000007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32</v>
      </c>
      <c r="C54" s="1">
        <v>440</v>
      </c>
      <c r="D54" s="1">
        <v>595</v>
      </c>
      <c r="E54" s="1">
        <v>337</v>
      </c>
      <c r="F54" s="1">
        <v>584</v>
      </c>
      <c r="G54" s="6">
        <v>0.35</v>
      </c>
      <c r="H54" s="1">
        <v>45</v>
      </c>
      <c r="I54" s="1" t="s">
        <v>38</v>
      </c>
      <c r="J54" s="1">
        <v>497</v>
      </c>
      <c r="K54" s="1">
        <f t="shared" si="12"/>
        <v>-160</v>
      </c>
      <c r="L54" s="1"/>
      <c r="M54" s="1"/>
      <c r="N54" s="1">
        <v>190</v>
      </c>
      <c r="O54" s="1">
        <v>150</v>
      </c>
      <c r="P54" s="1">
        <f t="shared" si="4"/>
        <v>67.400000000000006</v>
      </c>
      <c r="Q54" s="5">
        <v>200</v>
      </c>
      <c r="R54" s="5">
        <v>90</v>
      </c>
      <c r="S54" s="5">
        <f t="shared" si="14"/>
        <v>90</v>
      </c>
      <c r="T54" s="5"/>
      <c r="U54" s="18">
        <v>90</v>
      </c>
      <c r="V54" s="15"/>
      <c r="W54" s="1">
        <f t="shared" si="15"/>
        <v>15.044510385756675</v>
      </c>
      <c r="X54" s="1">
        <f t="shared" si="8"/>
        <v>13.709198813056378</v>
      </c>
      <c r="Y54" s="1">
        <v>85</v>
      </c>
      <c r="Z54" s="1">
        <v>97.8</v>
      </c>
      <c r="AA54" s="1">
        <v>73.2</v>
      </c>
      <c r="AB54" s="1">
        <v>115</v>
      </c>
      <c r="AC54" s="1">
        <v>149</v>
      </c>
      <c r="AD54" s="1"/>
      <c r="AE54" s="1">
        <f t="shared" si="9"/>
        <v>31.499999999999996</v>
      </c>
      <c r="AF54" s="1">
        <f t="shared" si="10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32</v>
      </c>
      <c r="C55" s="1">
        <v>678</v>
      </c>
      <c r="D55" s="1">
        <v>313</v>
      </c>
      <c r="E55" s="1">
        <v>619</v>
      </c>
      <c r="F55" s="1">
        <v>264</v>
      </c>
      <c r="G55" s="6">
        <v>0.35</v>
      </c>
      <c r="H55" s="1">
        <v>45</v>
      </c>
      <c r="I55" s="1" t="s">
        <v>38</v>
      </c>
      <c r="J55" s="1">
        <v>654</v>
      </c>
      <c r="K55" s="1">
        <f t="shared" si="12"/>
        <v>-35</v>
      </c>
      <c r="L55" s="1"/>
      <c r="M55" s="1"/>
      <c r="N55" s="1">
        <v>200</v>
      </c>
      <c r="O55" s="1">
        <v>150</v>
      </c>
      <c r="P55" s="1">
        <f t="shared" si="4"/>
        <v>123.8</v>
      </c>
      <c r="Q55" s="5">
        <f t="shared" si="17"/>
        <v>995.39999999999986</v>
      </c>
      <c r="R55" s="5">
        <f t="shared" si="16"/>
        <v>995</v>
      </c>
      <c r="S55" s="5">
        <f t="shared" si="14"/>
        <v>595</v>
      </c>
      <c r="T55" s="5">
        <v>400</v>
      </c>
      <c r="U55" s="5"/>
      <c r="V55" s="1"/>
      <c r="W55" s="1">
        <f t="shared" si="15"/>
        <v>12.996768982229403</v>
      </c>
      <c r="X55" s="1">
        <f t="shared" si="8"/>
        <v>4.959612277867528</v>
      </c>
      <c r="Y55" s="1">
        <v>81.2</v>
      </c>
      <c r="Z55" s="1">
        <v>90.6</v>
      </c>
      <c r="AA55" s="1">
        <v>98.6</v>
      </c>
      <c r="AB55" s="1">
        <v>125.4</v>
      </c>
      <c r="AC55" s="1">
        <v>132.6</v>
      </c>
      <c r="AD55" s="1"/>
      <c r="AE55" s="1">
        <f t="shared" si="9"/>
        <v>208.25</v>
      </c>
      <c r="AF55" s="1">
        <f t="shared" si="10"/>
        <v>140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32</v>
      </c>
      <c r="C56" s="1">
        <v>217</v>
      </c>
      <c r="D56" s="1">
        <v>53</v>
      </c>
      <c r="E56" s="1">
        <v>227</v>
      </c>
      <c r="F56" s="1">
        <v>-3</v>
      </c>
      <c r="G56" s="6">
        <v>0.28000000000000003</v>
      </c>
      <c r="H56" s="1">
        <v>45</v>
      </c>
      <c r="I56" s="1" t="s">
        <v>33</v>
      </c>
      <c r="J56" s="1">
        <v>252</v>
      </c>
      <c r="K56" s="1">
        <f t="shared" si="12"/>
        <v>-25</v>
      </c>
      <c r="L56" s="1"/>
      <c r="M56" s="1"/>
      <c r="N56" s="1">
        <v>102</v>
      </c>
      <c r="O56" s="1">
        <v>48</v>
      </c>
      <c r="P56" s="1">
        <f t="shared" si="4"/>
        <v>45.4</v>
      </c>
      <c r="Q56" s="5">
        <f>12*P56-O56-N56-F56</f>
        <v>397.79999999999995</v>
      </c>
      <c r="R56" s="5">
        <v>450</v>
      </c>
      <c r="S56" s="5">
        <f t="shared" si="14"/>
        <v>250</v>
      </c>
      <c r="T56" s="5">
        <v>200</v>
      </c>
      <c r="U56" s="5">
        <v>450</v>
      </c>
      <c r="V56" s="1"/>
      <c r="W56" s="1">
        <f t="shared" si="15"/>
        <v>13.14977973568282</v>
      </c>
      <c r="X56" s="1">
        <f t="shared" si="8"/>
        <v>3.2378854625550662</v>
      </c>
      <c r="Y56" s="1">
        <v>24.8</v>
      </c>
      <c r="Z56" s="1">
        <v>24.8</v>
      </c>
      <c r="AA56" s="1">
        <v>32.200000000000003</v>
      </c>
      <c r="AB56" s="1">
        <v>42.2</v>
      </c>
      <c r="AC56" s="1">
        <v>47.6</v>
      </c>
      <c r="AD56" s="1"/>
      <c r="AE56" s="1">
        <f t="shared" si="9"/>
        <v>70</v>
      </c>
      <c r="AF56" s="1">
        <f t="shared" si="10"/>
        <v>56.000000000000007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32</v>
      </c>
      <c r="C57" s="1">
        <v>330</v>
      </c>
      <c r="D57" s="1">
        <v>251</v>
      </c>
      <c r="E57" s="1">
        <v>321</v>
      </c>
      <c r="F57" s="1">
        <v>216</v>
      </c>
      <c r="G57" s="6">
        <v>0.41</v>
      </c>
      <c r="H57" s="1">
        <v>45</v>
      </c>
      <c r="I57" s="1" t="s">
        <v>33</v>
      </c>
      <c r="J57" s="1">
        <v>326.5</v>
      </c>
      <c r="K57" s="1">
        <f t="shared" si="12"/>
        <v>-5.5</v>
      </c>
      <c r="L57" s="1"/>
      <c r="M57" s="1"/>
      <c r="N57" s="1">
        <v>80</v>
      </c>
      <c r="O57" s="1"/>
      <c r="P57" s="1">
        <f t="shared" si="4"/>
        <v>64.2</v>
      </c>
      <c r="Q57" s="5">
        <f t="shared" si="17"/>
        <v>538.6</v>
      </c>
      <c r="R57" s="5">
        <v>580</v>
      </c>
      <c r="S57" s="5">
        <f t="shared" si="14"/>
        <v>380</v>
      </c>
      <c r="T57" s="5">
        <v>200</v>
      </c>
      <c r="U57" s="5">
        <v>580</v>
      </c>
      <c r="V57" s="1"/>
      <c r="W57" s="1">
        <f t="shared" si="15"/>
        <v>13.644859813084112</v>
      </c>
      <c r="X57" s="1">
        <f t="shared" si="8"/>
        <v>4.6105919003115261</v>
      </c>
      <c r="Y57" s="1">
        <v>43.2</v>
      </c>
      <c r="Z57" s="1">
        <v>56.8</v>
      </c>
      <c r="AA57" s="1">
        <v>35.6</v>
      </c>
      <c r="AB57" s="1">
        <v>71.2</v>
      </c>
      <c r="AC57" s="1">
        <v>69.599999999999994</v>
      </c>
      <c r="AD57" s="1"/>
      <c r="AE57" s="1">
        <f t="shared" si="9"/>
        <v>155.79999999999998</v>
      </c>
      <c r="AF57" s="1">
        <f t="shared" si="10"/>
        <v>82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32</v>
      </c>
      <c r="C58" s="1">
        <v>620</v>
      </c>
      <c r="D58" s="1">
        <v>170</v>
      </c>
      <c r="E58" s="1">
        <v>437</v>
      </c>
      <c r="F58" s="1">
        <v>184</v>
      </c>
      <c r="G58" s="6">
        <v>0.41</v>
      </c>
      <c r="H58" s="1">
        <v>45</v>
      </c>
      <c r="I58" s="1" t="s">
        <v>38</v>
      </c>
      <c r="J58" s="1">
        <v>495</v>
      </c>
      <c r="K58" s="1">
        <f t="shared" si="12"/>
        <v>-58</v>
      </c>
      <c r="L58" s="1"/>
      <c r="M58" s="1"/>
      <c r="N58" s="1">
        <v>160</v>
      </c>
      <c r="O58" s="1">
        <v>150</v>
      </c>
      <c r="P58" s="1">
        <f t="shared" si="4"/>
        <v>87.4</v>
      </c>
      <c r="Q58" s="5">
        <f t="shared" si="17"/>
        <v>642.20000000000005</v>
      </c>
      <c r="R58" s="5">
        <v>680</v>
      </c>
      <c r="S58" s="5">
        <f t="shared" si="14"/>
        <v>380</v>
      </c>
      <c r="T58" s="5">
        <v>300</v>
      </c>
      <c r="U58" s="5">
        <v>680</v>
      </c>
      <c r="V58" s="1"/>
      <c r="W58" s="1">
        <f t="shared" si="15"/>
        <v>13.432494279176201</v>
      </c>
      <c r="X58" s="1">
        <f t="shared" si="8"/>
        <v>5.6521739130434776</v>
      </c>
      <c r="Y58" s="1">
        <v>68.599999999999994</v>
      </c>
      <c r="Z58" s="1">
        <v>76.599999999999994</v>
      </c>
      <c r="AA58" s="1">
        <v>63.2</v>
      </c>
      <c r="AB58" s="1">
        <v>108.6</v>
      </c>
      <c r="AC58" s="1">
        <v>125</v>
      </c>
      <c r="AD58" s="1"/>
      <c r="AE58" s="1">
        <f t="shared" si="9"/>
        <v>155.79999999999998</v>
      </c>
      <c r="AF58" s="1">
        <f t="shared" si="10"/>
        <v>122.99999999999999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32</v>
      </c>
      <c r="C59" s="1">
        <v>620</v>
      </c>
      <c r="D59" s="1"/>
      <c r="E59" s="1">
        <v>372</v>
      </c>
      <c r="F59" s="1">
        <v>150</v>
      </c>
      <c r="G59" s="6">
        <v>0.41</v>
      </c>
      <c r="H59" s="1">
        <v>45</v>
      </c>
      <c r="I59" s="1" t="s">
        <v>33</v>
      </c>
      <c r="J59" s="1">
        <v>379</v>
      </c>
      <c r="K59" s="1">
        <f t="shared" si="12"/>
        <v>-7</v>
      </c>
      <c r="L59" s="1"/>
      <c r="M59" s="1"/>
      <c r="N59" s="1">
        <v>100</v>
      </c>
      <c r="O59" s="1">
        <v>90</v>
      </c>
      <c r="P59" s="1">
        <f t="shared" si="4"/>
        <v>74.400000000000006</v>
      </c>
      <c r="Q59" s="5">
        <f t="shared" si="17"/>
        <v>627.20000000000005</v>
      </c>
      <c r="R59" s="5">
        <v>670</v>
      </c>
      <c r="S59" s="5">
        <f t="shared" si="14"/>
        <v>380</v>
      </c>
      <c r="T59" s="5">
        <v>290</v>
      </c>
      <c r="U59" s="5">
        <v>670</v>
      </c>
      <c r="V59" s="1"/>
      <c r="W59" s="1">
        <f t="shared" si="15"/>
        <v>13.5752688172043</v>
      </c>
      <c r="X59" s="1">
        <f t="shared" si="8"/>
        <v>4.5698924731182791</v>
      </c>
      <c r="Y59" s="1">
        <v>51.6</v>
      </c>
      <c r="Z59" s="1">
        <v>46</v>
      </c>
      <c r="AA59" s="1">
        <v>46.8</v>
      </c>
      <c r="AB59" s="1">
        <v>91.2</v>
      </c>
      <c r="AC59" s="1">
        <v>109.4</v>
      </c>
      <c r="AD59" s="1"/>
      <c r="AE59" s="1">
        <f t="shared" si="9"/>
        <v>155.79999999999998</v>
      </c>
      <c r="AF59" s="1">
        <f t="shared" si="10"/>
        <v>118.89999999999999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32</v>
      </c>
      <c r="C60" s="1">
        <v>64</v>
      </c>
      <c r="D60" s="1">
        <v>176</v>
      </c>
      <c r="E60" s="1">
        <v>-4</v>
      </c>
      <c r="F60" s="1">
        <v>175</v>
      </c>
      <c r="G60" s="6">
        <v>0.4</v>
      </c>
      <c r="H60" s="1">
        <v>30</v>
      </c>
      <c r="I60" s="1" t="s">
        <v>33</v>
      </c>
      <c r="J60" s="1">
        <v>146</v>
      </c>
      <c r="K60" s="1">
        <f t="shared" si="12"/>
        <v>-150</v>
      </c>
      <c r="L60" s="1"/>
      <c r="M60" s="1"/>
      <c r="N60" s="1">
        <v>0</v>
      </c>
      <c r="O60" s="1"/>
      <c r="P60" s="1">
        <f t="shared" si="4"/>
        <v>-0.8</v>
      </c>
      <c r="Q60" s="5">
        <v>30</v>
      </c>
      <c r="R60" s="5">
        <v>0</v>
      </c>
      <c r="S60" s="5">
        <f t="shared" si="14"/>
        <v>0</v>
      </c>
      <c r="T60" s="5"/>
      <c r="U60" s="18">
        <v>0</v>
      </c>
      <c r="V60" s="15"/>
      <c r="W60" s="1">
        <f t="shared" si="15"/>
        <v>-218.75</v>
      </c>
      <c r="X60" s="1">
        <f t="shared" si="8"/>
        <v>-218.75</v>
      </c>
      <c r="Y60" s="1">
        <v>17</v>
      </c>
      <c r="Z60" s="1">
        <v>23.2</v>
      </c>
      <c r="AA60" s="1">
        <v>6</v>
      </c>
      <c r="AB60" s="1">
        <v>4.4000000000000004</v>
      </c>
      <c r="AC60" s="1">
        <v>31.4</v>
      </c>
      <c r="AD60" s="1" t="s">
        <v>140</v>
      </c>
      <c r="AE60" s="1">
        <f t="shared" si="9"/>
        <v>0</v>
      </c>
      <c r="AF60" s="1">
        <f t="shared" si="10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36</v>
      </c>
      <c r="C61" s="1">
        <v>20.622</v>
      </c>
      <c r="D61" s="1">
        <v>81.549000000000007</v>
      </c>
      <c r="E61" s="1">
        <v>20.806999999999999</v>
      </c>
      <c r="F61" s="1">
        <v>81.364000000000004</v>
      </c>
      <c r="G61" s="6">
        <v>1</v>
      </c>
      <c r="H61" s="1">
        <v>30</v>
      </c>
      <c r="I61" s="1" t="s">
        <v>33</v>
      </c>
      <c r="J61" s="1">
        <v>19</v>
      </c>
      <c r="K61" s="1">
        <f t="shared" si="12"/>
        <v>1.8069999999999986</v>
      </c>
      <c r="L61" s="1"/>
      <c r="M61" s="1"/>
      <c r="N61" s="1">
        <v>0</v>
      </c>
      <c r="O61" s="1"/>
      <c r="P61" s="1">
        <f t="shared" si="4"/>
        <v>4.1613999999999995</v>
      </c>
      <c r="Q61" s="5"/>
      <c r="R61" s="5">
        <f t="shared" si="16"/>
        <v>0</v>
      </c>
      <c r="S61" s="5">
        <f t="shared" si="14"/>
        <v>0</v>
      </c>
      <c r="T61" s="5"/>
      <c r="U61" s="5"/>
      <c r="V61" s="1"/>
      <c r="W61" s="1">
        <f t="shared" si="15"/>
        <v>19.552073821310138</v>
      </c>
      <c r="X61" s="1">
        <f t="shared" si="8"/>
        <v>19.552073821310138</v>
      </c>
      <c r="Y61" s="1">
        <v>0</v>
      </c>
      <c r="Z61" s="1">
        <v>7.7720000000000002</v>
      </c>
      <c r="AA61" s="1">
        <v>1.7148000000000001</v>
      </c>
      <c r="AB61" s="1">
        <v>4.1866000000000003</v>
      </c>
      <c r="AC61" s="1">
        <v>5.2287999999999997</v>
      </c>
      <c r="AD61" s="15" t="s">
        <v>34</v>
      </c>
      <c r="AE61" s="1">
        <f t="shared" si="9"/>
        <v>0</v>
      </c>
      <c r="AF61" s="1">
        <f t="shared" si="10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32</v>
      </c>
      <c r="C62" s="1">
        <v>195</v>
      </c>
      <c r="D62" s="1">
        <v>4</v>
      </c>
      <c r="E62" s="1">
        <v>185</v>
      </c>
      <c r="F62" s="1">
        <v>-3</v>
      </c>
      <c r="G62" s="6">
        <v>0.41</v>
      </c>
      <c r="H62" s="1">
        <v>45</v>
      </c>
      <c r="I62" s="1" t="s">
        <v>33</v>
      </c>
      <c r="J62" s="1">
        <v>201</v>
      </c>
      <c r="K62" s="1">
        <f t="shared" si="12"/>
        <v>-16</v>
      </c>
      <c r="L62" s="1"/>
      <c r="M62" s="1"/>
      <c r="N62" s="1">
        <v>0</v>
      </c>
      <c r="O62" s="1"/>
      <c r="P62" s="1">
        <f t="shared" si="4"/>
        <v>37</v>
      </c>
      <c r="Q62" s="5">
        <f>8*P62-O62-N62-F62</f>
        <v>299</v>
      </c>
      <c r="R62" s="5">
        <f t="shared" si="16"/>
        <v>299</v>
      </c>
      <c r="S62" s="5">
        <f t="shared" si="14"/>
        <v>299</v>
      </c>
      <c r="T62" s="5"/>
      <c r="U62" s="5"/>
      <c r="V62" s="1"/>
      <c r="W62" s="1">
        <f t="shared" si="15"/>
        <v>8</v>
      </c>
      <c r="X62" s="1">
        <f t="shared" si="8"/>
        <v>-8.1081081081081086E-2</v>
      </c>
      <c r="Y62" s="1">
        <v>11</v>
      </c>
      <c r="Z62" s="1">
        <v>13.6</v>
      </c>
      <c r="AA62" s="1">
        <v>21.2</v>
      </c>
      <c r="AB62" s="1">
        <v>22.8</v>
      </c>
      <c r="AC62" s="1">
        <v>38.799999999999997</v>
      </c>
      <c r="AD62" s="1"/>
      <c r="AE62" s="1">
        <f t="shared" si="9"/>
        <v>122.58999999999999</v>
      </c>
      <c r="AF62" s="1">
        <f t="shared" si="10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36</v>
      </c>
      <c r="C63" s="1">
        <v>92.295000000000002</v>
      </c>
      <c r="D63" s="1"/>
      <c r="E63" s="1">
        <v>36.000999999999998</v>
      </c>
      <c r="F63" s="1">
        <v>53.091999999999999</v>
      </c>
      <c r="G63" s="6">
        <v>1</v>
      </c>
      <c r="H63" s="1">
        <v>45</v>
      </c>
      <c r="I63" s="1" t="s">
        <v>33</v>
      </c>
      <c r="J63" s="1">
        <v>35</v>
      </c>
      <c r="K63" s="1">
        <f t="shared" si="12"/>
        <v>1.0009999999999977</v>
      </c>
      <c r="L63" s="1"/>
      <c r="M63" s="1"/>
      <c r="N63" s="1">
        <v>0</v>
      </c>
      <c r="O63" s="1"/>
      <c r="P63" s="1">
        <f t="shared" si="4"/>
        <v>7.2001999999999997</v>
      </c>
      <c r="Q63" s="5">
        <f t="shared" si="17"/>
        <v>40.510599999999997</v>
      </c>
      <c r="R63" s="5">
        <f t="shared" si="16"/>
        <v>41</v>
      </c>
      <c r="S63" s="5">
        <f t="shared" si="14"/>
        <v>41</v>
      </c>
      <c r="T63" s="5"/>
      <c r="U63" s="5"/>
      <c r="V63" s="1"/>
      <c r="W63" s="1">
        <f t="shared" si="15"/>
        <v>13.067970334157385</v>
      </c>
      <c r="X63" s="1">
        <f t="shared" si="8"/>
        <v>7.3736840643315462</v>
      </c>
      <c r="Y63" s="1">
        <v>2.1772</v>
      </c>
      <c r="Z63" s="1">
        <v>1.0651999999999999</v>
      </c>
      <c r="AA63" s="1">
        <v>6.6786000000000003</v>
      </c>
      <c r="AB63" s="1">
        <v>2.7841999999999998</v>
      </c>
      <c r="AC63" s="1">
        <v>2.5703999999999998</v>
      </c>
      <c r="AD63" s="1"/>
      <c r="AE63" s="1">
        <f t="shared" si="9"/>
        <v>41</v>
      </c>
      <c r="AF63" s="1">
        <f t="shared" si="10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32</v>
      </c>
      <c r="C64" s="1">
        <v>215</v>
      </c>
      <c r="D64" s="1">
        <v>80</v>
      </c>
      <c r="E64" s="1">
        <v>160</v>
      </c>
      <c r="F64" s="1">
        <v>78</v>
      </c>
      <c r="G64" s="6">
        <v>0.36</v>
      </c>
      <c r="H64" s="1">
        <v>45</v>
      </c>
      <c r="I64" s="1" t="s">
        <v>33</v>
      </c>
      <c r="J64" s="1">
        <v>238</v>
      </c>
      <c r="K64" s="1">
        <f t="shared" si="12"/>
        <v>-78</v>
      </c>
      <c r="L64" s="1"/>
      <c r="M64" s="1"/>
      <c r="N64" s="1">
        <v>90</v>
      </c>
      <c r="O64" s="1"/>
      <c r="P64" s="1">
        <f t="shared" si="4"/>
        <v>32</v>
      </c>
      <c r="Q64" s="5">
        <f t="shared" si="17"/>
        <v>248</v>
      </c>
      <c r="R64" s="5">
        <f t="shared" si="16"/>
        <v>248</v>
      </c>
      <c r="S64" s="5">
        <f t="shared" si="14"/>
        <v>248</v>
      </c>
      <c r="T64" s="5"/>
      <c r="U64" s="5"/>
      <c r="V64" s="1"/>
      <c r="W64" s="1">
        <f t="shared" si="15"/>
        <v>13</v>
      </c>
      <c r="X64" s="1">
        <f t="shared" si="8"/>
        <v>5.25</v>
      </c>
      <c r="Y64" s="1">
        <v>26</v>
      </c>
      <c r="Z64" s="1">
        <v>29.8</v>
      </c>
      <c r="AA64" s="1">
        <v>33.200000000000003</v>
      </c>
      <c r="AB64" s="1">
        <v>43.2</v>
      </c>
      <c r="AC64" s="1">
        <v>44.2</v>
      </c>
      <c r="AD64" s="1"/>
      <c r="AE64" s="1">
        <f t="shared" si="9"/>
        <v>89.28</v>
      </c>
      <c r="AF64" s="1">
        <f t="shared" si="10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36</v>
      </c>
      <c r="C65" s="1">
        <v>59.5</v>
      </c>
      <c r="D65" s="1">
        <v>17.021999999999998</v>
      </c>
      <c r="E65" s="1">
        <v>29.425000000000001</v>
      </c>
      <c r="F65" s="1">
        <v>40.718000000000004</v>
      </c>
      <c r="G65" s="6">
        <v>1</v>
      </c>
      <c r="H65" s="1">
        <v>45</v>
      </c>
      <c r="I65" s="1" t="s">
        <v>33</v>
      </c>
      <c r="J65" s="1">
        <v>30</v>
      </c>
      <c r="K65" s="1">
        <f t="shared" si="12"/>
        <v>-0.57499999999999929</v>
      </c>
      <c r="L65" s="1"/>
      <c r="M65" s="1"/>
      <c r="N65" s="1">
        <v>0</v>
      </c>
      <c r="O65" s="1"/>
      <c r="P65" s="1">
        <f t="shared" si="4"/>
        <v>5.8849999999999998</v>
      </c>
      <c r="Q65" s="5">
        <f t="shared" si="17"/>
        <v>35.786999999999992</v>
      </c>
      <c r="R65" s="5">
        <f t="shared" si="16"/>
        <v>36</v>
      </c>
      <c r="S65" s="5">
        <f t="shared" si="14"/>
        <v>36</v>
      </c>
      <c r="T65" s="5"/>
      <c r="U65" s="5"/>
      <c r="V65" s="1"/>
      <c r="W65" s="1">
        <f t="shared" si="15"/>
        <v>13.036193712829228</v>
      </c>
      <c r="X65" s="1">
        <f t="shared" si="8"/>
        <v>6.9189464740866615</v>
      </c>
      <c r="Y65" s="1">
        <v>4.2016</v>
      </c>
      <c r="Z65" s="1">
        <v>2.8159999999999998</v>
      </c>
      <c r="AA65" s="1">
        <v>3.2429999999999999</v>
      </c>
      <c r="AB65" s="1">
        <v>8.8656000000000006</v>
      </c>
      <c r="AC65" s="1">
        <v>4.5994000000000002</v>
      </c>
      <c r="AD65" s="1"/>
      <c r="AE65" s="1">
        <f t="shared" si="9"/>
        <v>36</v>
      </c>
      <c r="AF65" s="1">
        <f t="shared" si="10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32</v>
      </c>
      <c r="C66" s="1">
        <v>195</v>
      </c>
      <c r="D66" s="1"/>
      <c r="E66" s="1">
        <v>166</v>
      </c>
      <c r="F66" s="1"/>
      <c r="G66" s="6">
        <v>0.41</v>
      </c>
      <c r="H66" s="1">
        <v>45</v>
      </c>
      <c r="I66" s="1" t="s">
        <v>33</v>
      </c>
      <c r="J66" s="1">
        <v>199</v>
      </c>
      <c r="K66" s="1">
        <f t="shared" si="12"/>
        <v>-33</v>
      </c>
      <c r="L66" s="1"/>
      <c r="M66" s="1"/>
      <c r="N66" s="1">
        <v>0</v>
      </c>
      <c r="O66" s="1"/>
      <c r="P66" s="1">
        <f t="shared" si="4"/>
        <v>33.200000000000003</v>
      </c>
      <c r="Q66" s="5">
        <f>8*P66-O66-N66-F66</f>
        <v>265.60000000000002</v>
      </c>
      <c r="R66" s="5">
        <f t="shared" si="16"/>
        <v>266</v>
      </c>
      <c r="S66" s="5">
        <f t="shared" si="14"/>
        <v>266</v>
      </c>
      <c r="T66" s="5"/>
      <c r="U66" s="5"/>
      <c r="V66" s="1"/>
      <c r="W66" s="1">
        <f t="shared" si="15"/>
        <v>8.0120481927710845</v>
      </c>
      <c r="X66" s="1">
        <f t="shared" si="8"/>
        <v>0</v>
      </c>
      <c r="Y66" s="1">
        <v>12.8</v>
      </c>
      <c r="Z66" s="1">
        <v>16</v>
      </c>
      <c r="AA66" s="1">
        <v>10.8</v>
      </c>
      <c r="AB66" s="1">
        <v>26.6</v>
      </c>
      <c r="AC66" s="1">
        <v>16.399999999999999</v>
      </c>
      <c r="AD66" s="1"/>
      <c r="AE66" s="1">
        <f t="shared" si="9"/>
        <v>109.05999999999999</v>
      </c>
      <c r="AF66" s="1">
        <f t="shared" si="10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32</v>
      </c>
      <c r="C67" s="1">
        <v>137</v>
      </c>
      <c r="D67" s="1"/>
      <c r="E67" s="1">
        <v>69</v>
      </c>
      <c r="F67" s="1">
        <v>21</v>
      </c>
      <c r="G67" s="6">
        <v>0.41</v>
      </c>
      <c r="H67" s="1">
        <v>45</v>
      </c>
      <c r="I67" s="1" t="s">
        <v>33</v>
      </c>
      <c r="J67" s="1">
        <v>114</v>
      </c>
      <c r="K67" s="1">
        <f t="shared" si="12"/>
        <v>-45</v>
      </c>
      <c r="L67" s="1"/>
      <c r="M67" s="1"/>
      <c r="N67" s="1">
        <v>0</v>
      </c>
      <c r="O67" s="1"/>
      <c r="P67" s="1">
        <f t="shared" si="4"/>
        <v>13.8</v>
      </c>
      <c r="Q67" s="5">
        <f>10*P67-O67-N67-F67</f>
        <v>117</v>
      </c>
      <c r="R67" s="5">
        <f t="shared" si="16"/>
        <v>117</v>
      </c>
      <c r="S67" s="5">
        <f t="shared" si="14"/>
        <v>117</v>
      </c>
      <c r="T67" s="5"/>
      <c r="U67" s="5"/>
      <c r="V67" s="1"/>
      <c r="W67" s="1">
        <f t="shared" si="15"/>
        <v>10</v>
      </c>
      <c r="X67" s="1">
        <f t="shared" si="8"/>
        <v>1.5217391304347825</v>
      </c>
      <c r="Y67" s="1">
        <v>7.8</v>
      </c>
      <c r="Z67" s="1">
        <v>11</v>
      </c>
      <c r="AA67" s="1">
        <v>16.8</v>
      </c>
      <c r="AB67" s="1">
        <v>13</v>
      </c>
      <c r="AC67" s="1">
        <v>15.4</v>
      </c>
      <c r="AD67" s="1"/>
      <c r="AE67" s="1">
        <f t="shared" si="9"/>
        <v>47.97</v>
      </c>
      <c r="AF67" s="1">
        <f t="shared" si="10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32</v>
      </c>
      <c r="C68" s="1">
        <v>227</v>
      </c>
      <c r="D68" s="1">
        <v>46</v>
      </c>
      <c r="E68" s="1">
        <v>189</v>
      </c>
      <c r="F68" s="1">
        <v>32</v>
      </c>
      <c r="G68" s="6">
        <v>0.28000000000000003</v>
      </c>
      <c r="H68" s="1">
        <v>45</v>
      </c>
      <c r="I68" s="1" t="s">
        <v>33</v>
      </c>
      <c r="J68" s="1">
        <v>233</v>
      </c>
      <c r="K68" s="1">
        <f t="shared" si="12"/>
        <v>-44</v>
      </c>
      <c r="L68" s="1"/>
      <c r="M68" s="1"/>
      <c r="N68" s="1">
        <v>100</v>
      </c>
      <c r="O68" s="1">
        <v>90</v>
      </c>
      <c r="P68" s="1">
        <f t="shared" si="4"/>
        <v>37.799999999999997</v>
      </c>
      <c r="Q68" s="5">
        <f t="shared" si="17"/>
        <v>269.39999999999998</v>
      </c>
      <c r="R68" s="5">
        <f t="shared" si="16"/>
        <v>269</v>
      </c>
      <c r="S68" s="5">
        <f t="shared" si="14"/>
        <v>269</v>
      </c>
      <c r="T68" s="5"/>
      <c r="U68" s="5"/>
      <c r="V68" s="1"/>
      <c r="W68" s="1">
        <f t="shared" si="15"/>
        <v>12.989417989417991</v>
      </c>
      <c r="X68" s="1">
        <f t="shared" si="8"/>
        <v>5.8730158730158735</v>
      </c>
      <c r="Y68" s="1">
        <v>29.2</v>
      </c>
      <c r="Z68" s="1">
        <v>28.4</v>
      </c>
      <c r="AA68" s="1">
        <v>34.4</v>
      </c>
      <c r="AB68" s="1">
        <v>44</v>
      </c>
      <c r="AC68" s="1">
        <v>39.799999999999997</v>
      </c>
      <c r="AD68" s="1"/>
      <c r="AE68" s="1">
        <f t="shared" si="9"/>
        <v>75.320000000000007</v>
      </c>
      <c r="AF68" s="1">
        <f t="shared" si="10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32</v>
      </c>
      <c r="C69" s="1">
        <v>503</v>
      </c>
      <c r="D69" s="1">
        <v>210</v>
      </c>
      <c r="E69" s="1">
        <v>383</v>
      </c>
      <c r="F69" s="1">
        <v>210</v>
      </c>
      <c r="G69" s="6">
        <v>0.4</v>
      </c>
      <c r="H69" s="1">
        <v>45</v>
      </c>
      <c r="I69" s="1" t="s">
        <v>33</v>
      </c>
      <c r="J69" s="1">
        <v>415</v>
      </c>
      <c r="K69" s="1">
        <f t="shared" si="12"/>
        <v>-32</v>
      </c>
      <c r="L69" s="1"/>
      <c r="M69" s="1"/>
      <c r="N69" s="1">
        <v>220</v>
      </c>
      <c r="O69" s="1">
        <v>200</v>
      </c>
      <c r="P69" s="1">
        <f t="shared" si="4"/>
        <v>76.599999999999994</v>
      </c>
      <c r="Q69" s="5">
        <f t="shared" si="17"/>
        <v>365.79999999999995</v>
      </c>
      <c r="R69" s="5">
        <f t="shared" si="16"/>
        <v>366</v>
      </c>
      <c r="S69" s="5">
        <f t="shared" si="14"/>
        <v>366</v>
      </c>
      <c r="T69" s="5"/>
      <c r="U69" s="5"/>
      <c r="V69" s="1"/>
      <c r="W69" s="1">
        <f t="shared" si="15"/>
        <v>13.002610966057443</v>
      </c>
      <c r="X69" s="1">
        <f t="shared" si="8"/>
        <v>8.2245430809399487</v>
      </c>
      <c r="Y69" s="1">
        <v>75.400000000000006</v>
      </c>
      <c r="Z69" s="1">
        <v>72.400000000000006</v>
      </c>
      <c r="AA69" s="1">
        <v>82</v>
      </c>
      <c r="AB69" s="1">
        <v>88.6</v>
      </c>
      <c r="AC69" s="1">
        <v>111.4</v>
      </c>
      <c r="AD69" s="1"/>
      <c r="AE69" s="1">
        <f t="shared" si="9"/>
        <v>146.4</v>
      </c>
      <c r="AF69" s="1">
        <f t="shared" si="10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32</v>
      </c>
      <c r="C70" s="1">
        <v>73</v>
      </c>
      <c r="D70" s="1">
        <v>16</v>
      </c>
      <c r="E70" s="1">
        <v>55</v>
      </c>
      <c r="F70" s="1">
        <v>21</v>
      </c>
      <c r="G70" s="6">
        <v>0.33</v>
      </c>
      <c r="H70" s="1" t="e">
        <v>#N/A</v>
      </c>
      <c r="I70" s="1" t="s">
        <v>33</v>
      </c>
      <c r="J70" s="1">
        <v>54.3</v>
      </c>
      <c r="K70" s="1">
        <f t="shared" ref="K70:K96" si="18">E70-J70</f>
        <v>0.70000000000000284</v>
      </c>
      <c r="L70" s="1"/>
      <c r="M70" s="1"/>
      <c r="N70" s="1">
        <v>20</v>
      </c>
      <c r="O70" s="1"/>
      <c r="P70" s="1">
        <f t="shared" si="4"/>
        <v>11</v>
      </c>
      <c r="Q70" s="5">
        <f t="shared" si="17"/>
        <v>102</v>
      </c>
      <c r="R70" s="5">
        <f t="shared" si="16"/>
        <v>102</v>
      </c>
      <c r="S70" s="5">
        <f t="shared" si="14"/>
        <v>102</v>
      </c>
      <c r="T70" s="5"/>
      <c r="U70" s="5"/>
      <c r="V70" s="1"/>
      <c r="W70" s="1">
        <f t="shared" si="15"/>
        <v>13</v>
      </c>
      <c r="X70" s="1">
        <f t="shared" si="8"/>
        <v>3.7272727272727271</v>
      </c>
      <c r="Y70" s="1">
        <v>6.6</v>
      </c>
      <c r="Z70" s="1">
        <v>2.2000000000000002</v>
      </c>
      <c r="AA70" s="1">
        <v>4.8</v>
      </c>
      <c r="AB70" s="1">
        <v>7.4</v>
      </c>
      <c r="AC70" s="1">
        <v>3</v>
      </c>
      <c r="AD70" s="1" t="s">
        <v>43</v>
      </c>
      <c r="AE70" s="1">
        <f t="shared" si="9"/>
        <v>33.660000000000004</v>
      </c>
      <c r="AF70" s="1">
        <f t="shared" si="10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36</v>
      </c>
      <c r="C71" s="1">
        <v>19.3</v>
      </c>
      <c r="D71" s="1">
        <v>5.3090000000000002</v>
      </c>
      <c r="E71" s="1">
        <v>11.457000000000001</v>
      </c>
      <c r="F71" s="1">
        <v>9.7789999999999999</v>
      </c>
      <c r="G71" s="6">
        <v>1</v>
      </c>
      <c r="H71" s="1">
        <v>45</v>
      </c>
      <c r="I71" s="1" t="s">
        <v>33</v>
      </c>
      <c r="J71" s="1">
        <v>12.9</v>
      </c>
      <c r="K71" s="1">
        <f t="shared" si="18"/>
        <v>-1.4429999999999996</v>
      </c>
      <c r="L71" s="1"/>
      <c r="M71" s="1"/>
      <c r="N71" s="1">
        <v>0</v>
      </c>
      <c r="O71" s="1"/>
      <c r="P71" s="1">
        <f t="shared" ref="P71:P96" si="19">E71/5</f>
        <v>2.2914000000000003</v>
      </c>
      <c r="Q71" s="5">
        <f t="shared" si="17"/>
        <v>20.009200000000003</v>
      </c>
      <c r="R71" s="5">
        <f t="shared" si="16"/>
        <v>20</v>
      </c>
      <c r="S71" s="5">
        <f t="shared" si="14"/>
        <v>20</v>
      </c>
      <c r="T71" s="5"/>
      <c r="U71" s="5"/>
      <c r="V71" s="1"/>
      <c r="W71" s="1">
        <f t="shared" si="15"/>
        <v>12.995984987343981</v>
      </c>
      <c r="X71" s="1">
        <f t="shared" ref="X71:X96" si="20">(F71+N71+O71)/P71</f>
        <v>4.2676966046958187</v>
      </c>
      <c r="Y71" s="1">
        <v>1.3542000000000001</v>
      </c>
      <c r="Z71" s="1">
        <v>2.4239999999999999</v>
      </c>
      <c r="AA71" s="1">
        <v>2.847</v>
      </c>
      <c r="AB71" s="1">
        <v>1.6195999999999999</v>
      </c>
      <c r="AC71" s="1">
        <v>2.0116000000000001</v>
      </c>
      <c r="AD71" s="1"/>
      <c r="AE71" s="1">
        <f t="shared" ref="AE71:AE96" si="21">S71*G71</f>
        <v>20</v>
      </c>
      <c r="AF71" s="1">
        <f t="shared" ref="AF71:AF96" si="22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32</v>
      </c>
      <c r="C72" s="1">
        <v>201</v>
      </c>
      <c r="D72" s="1"/>
      <c r="E72" s="1">
        <v>154</v>
      </c>
      <c r="F72" s="1"/>
      <c r="G72" s="6">
        <v>0.33</v>
      </c>
      <c r="H72" s="1">
        <v>45</v>
      </c>
      <c r="I72" s="1" t="s">
        <v>33</v>
      </c>
      <c r="J72" s="1">
        <v>216</v>
      </c>
      <c r="K72" s="1">
        <f t="shared" si="18"/>
        <v>-62</v>
      </c>
      <c r="L72" s="1"/>
      <c r="M72" s="1"/>
      <c r="N72" s="1">
        <v>0</v>
      </c>
      <c r="O72" s="1"/>
      <c r="P72" s="1">
        <f t="shared" si="19"/>
        <v>30.8</v>
      </c>
      <c r="Q72" s="5">
        <f>8*P72-O72-N72-F72</f>
        <v>246.4</v>
      </c>
      <c r="R72" s="5">
        <f t="shared" si="16"/>
        <v>246</v>
      </c>
      <c r="S72" s="5">
        <f t="shared" si="14"/>
        <v>246</v>
      </c>
      <c r="T72" s="5"/>
      <c r="U72" s="5"/>
      <c r="V72" s="1"/>
      <c r="W72" s="1">
        <f t="shared" si="15"/>
        <v>7.9870129870129869</v>
      </c>
      <c r="X72" s="1">
        <f t="shared" si="20"/>
        <v>0</v>
      </c>
      <c r="Y72" s="1">
        <v>6.4</v>
      </c>
      <c r="Z72" s="1">
        <v>9.1999999999999993</v>
      </c>
      <c r="AA72" s="1">
        <v>16.399999999999999</v>
      </c>
      <c r="AB72" s="1">
        <v>19</v>
      </c>
      <c r="AC72" s="1">
        <v>31.8</v>
      </c>
      <c r="AD72" s="1"/>
      <c r="AE72" s="1">
        <f t="shared" si="21"/>
        <v>81.180000000000007</v>
      </c>
      <c r="AF72" s="1">
        <f t="shared" si="22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36</v>
      </c>
      <c r="C73" s="1">
        <v>10.5</v>
      </c>
      <c r="D73" s="1">
        <v>31.635999999999999</v>
      </c>
      <c r="E73" s="1">
        <v>4.62</v>
      </c>
      <c r="F73" s="1">
        <v>36.194000000000003</v>
      </c>
      <c r="G73" s="6">
        <v>1</v>
      </c>
      <c r="H73" s="1">
        <v>45</v>
      </c>
      <c r="I73" s="1" t="s">
        <v>33</v>
      </c>
      <c r="J73" s="1">
        <v>5.0999999999999996</v>
      </c>
      <c r="K73" s="1">
        <f t="shared" si="18"/>
        <v>-0.47999999999999954</v>
      </c>
      <c r="L73" s="1"/>
      <c r="M73" s="1"/>
      <c r="N73" s="1">
        <v>0</v>
      </c>
      <c r="O73" s="1"/>
      <c r="P73" s="1">
        <f t="shared" si="19"/>
        <v>0.92400000000000004</v>
      </c>
      <c r="Q73" s="5"/>
      <c r="R73" s="5">
        <f t="shared" si="16"/>
        <v>0</v>
      </c>
      <c r="S73" s="5">
        <f t="shared" si="14"/>
        <v>0</v>
      </c>
      <c r="T73" s="5"/>
      <c r="U73" s="5"/>
      <c r="V73" s="1"/>
      <c r="W73" s="1">
        <f t="shared" si="15"/>
        <v>39.170995670995673</v>
      </c>
      <c r="X73" s="1">
        <f t="shared" si="20"/>
        <v>39.170995670995673</v>
      </c>
      <c r="Y73" s="1">
        <v>1.7267999999999999</v>
      </c>
      <c r="Z73" s="1">
        <v>4.0956000000000001</v>
      </c>
      <c r="AA73" s="1">
        <v>0.66759999999999997</v>
      </c>
      <c r="AB73" s="1">
        <v>-0.1328</v>
      </c>
      <c r="AC73" s="1">
        <v>0.94120000000000004</v>
      </c>
      <c r="AD73" s="16" t="s">
        <v>57</v>
      </c>
      <c r="AE73" s="1">
        <f t="shared" si="21"/>
        <v>0</v>
      </c>
      <c r="AF73" s="1">
        <f t="shared" si="22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32</v>
      </c>
      <c r="C74" s="1">
        <v>331</v>
      </c>
      <c r="D74" s="1"/>
      <c r="E74" s="1">
        <v>304</v>
      </c>
      <c r="F74" s="1"/>
      <c r="G74" s="6">
        <v>0.33</v>
      </c>
      <c r="H74" s="1">
        <v>45</v>
      </c>
      <c r="I74" s="1" t="s">
        <v>33</v>
      </c>
      <c r="J74" s="1">
        <v>318</v>
      </c>
      <c r="K74" s="1">
        <f t="shared" si="18"/>
        <v>-14</v>
      </c>
      <c r="L74" s="1"/>
      <c r="M74" s="1"/>
      <c r="N74" s="1">
        <v>0</v>
      </c>
      <c r="O74" s="1"/>
      <c r="P74" s="1">
        <f t="shared" si="19"/>
        <v>60.8</v>
      </c>
      <c r="Q74" s="5">
        <f>8*P74-O74-N74-F74</f>
        <v>486.4</v>
      </c>
      <c r="R74" s="5">
        <f t="shared" si="16"/>
        <v>486</v>
      </c>
      <c r="S74" s="5">
        <f t="shared" si="14"/>
        <v>486</v>
      </c>
      <c r="T74" s="5"/>
      <c r="U74" s="5"/>
      <c r="V74" s="1"/>
      <c r="W74" s="1">
        <f t="shared" si="15"/>
        <v>7.9934210526315796</v>
      </c>
      <c r="X74" s="1">
        <f t="shared" si="20"/>
        <v>0</v>
      </c>
      <c r="Y74" s="1">
        <v>18.600000000000001</v>
      </c>
      <c r="Z74" s="1">
        <v>25.8</v>
      </c>
      <c r="AA74" s="1">
        <v>39.799999999999997</v>
      </c>
      <c r="AB74" s="1">
        <v>42.8</v>
      </c>
      <c r="AC74" s="1">
        <v>49.2</v>
      </c>
      <c r="AD74" s="1"/>
      <c r="AE74" s="1">
        <f t="shared" si="21"/>
        <v>160.38</v>
      </c>
      <c r="AF74" s="1">
        <f t="shared" si="22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36</v>
      </c>
      <c r="C75" s="1">
        <v>178.905</v>
      </c>
      <c r="D75" s="1"/>
      <c r="E75" s="1">
        <v>69.382999999999996</v>
      </c>
      <c r="F75" s="1">
        <v>91.004000000000005</v>
      </c>
      <c r="G75" s="6">
        <v>1</v>
      </c>
      <c r="H75" s="1">
        <v>45</v>
      </c>
      <c r="I75" s="1" t="s">
        <v>33</v>
      </c>
      <c r="J75" s="1">
        <v>66.8</v>
      </c>
      <c r="K75" s="1">
        <f t="shared" si="18"/>
        <v>2.5829999999999984</v>
      </c>
      <c r="L75" s="1"/>
      <c r="M75" s="1"/>
      <c r="N75" s="1">
        <v>0</v>
      </c>
      <c r="O75" s="1"/>
      <c r="P75" s="1">
        <f t="shared" si="19"/>
        <v>13.8766</v>
      </c>
      <c r="Q75" s="5">
        <f t="shared" si="17"/>
        <v>89.391800000000003</v>
      </c>
      <c r="R75" s="5">
        <f t="shared" si="16"/>
        <v>89</v>
      </c>
      <c r="S75" s="5">
        <f t="shared" si="14"/>
        <v>89</v>
      </c>
      <c r="T75" s="5"/>
      <c r="U75" s="5"/>
      <c r="V75" s="1"/>
      <c r="W75" s="1">
        <f t="shared" si="15"/>
        <v>12.971765418041885</v>
      </c>
      <c r="X75" s="1">
        <f t="shared" si="20"/>
        <v>6.5580905985616074</v>
      </c>
      <c r="Y75" s="1">
        <v>4.4976000000000003</v>
      </c>
      <c r="Z75" s="1">
        <v>3.9788000000000001</v>
      </c>
      <c r="AA75" s="1">
        <v>15.8682</v>
      </c>
      <c r="AB75" s="1">
        <v>6.0055999999999994</v>
      </c>
      <c r="AC75" s="1">
        <v>9.9117999999999995</v>
      </c>
      <c r="AD75" s="1"/>
      <c r="AE75" s="1">
        <f t="shared" si="21"/>
        <v>89</v>
      </c>
      <c r="AF75" s="1">
        <f t="shared" si="22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32</v>
      </c>
      <c r="C76" s="1">
        <v>181</v>
      </c>
      <c r="D76" s="1"/>
      <c r="E76" s="1">
        <v>86</v>
      </c>
      <c r="F76" s="1"/>
      <c r="G76" s="6">
        <v>0.33</v>
      </c>
      <c r="H76" s="1">
        <v>45</v>
      </c>
      <c r="I76" s="1" t="s">
        <v>33</v>
      </c>
      <c r="J76" s="1">
        <v>190</v>
      </c>
      <c r="K76" s="1">
        <f t="shared" si="18"/>
        <v>-104</v>
      </c>
      <c r="L76" s="1"/>
      <c r="M76" s="1"/>
      <c r="N76" s="1">
        <v>0</v>
      </c>
      <c r="O76" s="1"/>
      <c r="P76" s="1">
        <f t="shared" si="19"/>
        <v>17.2</v>
      </c>
      <c r="Q76" s="5">
        <f>8*P76-O76-N76-F76</f>
        <v>137.6</v>
      </c>
      <c r="R76" s="5">
        <f t="shared" si="16"/>
        <v>138</v>
      </c>
      <c r="S76" s="5">
        <f t="shared" si="14"/>
        <v>138</v>
      </c>
      <c r="T76" s="5"/>
      <c r="U76" s="5"/>
      <c r="V76" s="1"/>
      <c r="W76" s="1">
        <f t="shared" si="15"/>
        <v>8.0232558139534884</v>
      </c>
      <c r="X76" s="1">
        <f t="shared" si="20"/>
        <v>0</v>
      </c>
      <c r="Y76" s="1">
        <v>6.6</v>
      </c>
      <c r="Z76" s="1">
        <v>3.4</v>
      </c>
      <c r="AA76" s="1">
        <v>9</v>
      </c>
      <c r="AB76" s="1">
        <v>21.4</v>
      </c>
      <c r="AC76" s="1">
        <v>13.8</v>
      </c>
      <c r="AD76" s="1"/>
      <c r="AE76" s="1">
        <f t="shared" si="21"/>
        <v>45.54</v>
      </c>
      <c r="AF76" s="1">
        <f t="shared" si="22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114</v>
      </c>
      <c r="B77" s="1" t="s">
        <v>36</v>
      </c>
      <c r="C77" s="1">
        <v>9</v>
      </c>
      <c r="D77" s="1">
        <v>5.109</v>
      </c>
      <c r="E77" s="1">
        <v>3.8559999999999999</v>
      </c>
      <c r="F77" s="1">
        <v>6.2489999999999997</v>
      </c>
      <c r="G77" s="6">
        <v>1</v>
      </c>
      <c r="H77" s="1">
        <v>45</v>
      </c>
      <c r="I77" s="1" t="s">
        <v>33</v>
      </c>
      <c r="J77" s="1">
        <v>6.7</v>
      </c>
      <c r="K77" s="1">
        <f t="shared" si="18"/>
        <v>-2.8440000000000003</v>
      </c>
      <c r="L77" s="1"/>
      <c r="M77" s="1"/>
      <c r="N77" s="1">
        <v>9</v>
      </c>
      <c r="O77" s="1"/>
      <c r="P77" s="1">
        <f t="shared" si="19"/>
        <v>0.7712</v>
      </c>
      <c r="Q77" s="5"/>
      <c r="R77" s="5">
        <f t="shared" si="16"/>
        <v>0</v>
      </c>
      <c r="S77" s="5">
        <f t="shared" si="14"/>
        <v>0</v>
      </c>
      <c r="T77" s="5"/>
      <c r="U77" s="5"/>
      <c r="V77" s="1"/>
      <c r="W77" s="1">
        <f t="shared" si="15"/>
        <v>19.773080912863069</v>
      </c>
      <c r="X77" s="1">
        <f t="shared" si="20"/>
        <v>19.773080912863069</v>
      </c>
      <c r="Y77" s="1">
        <v>1.7172000000000001</v>
      </c>
      <c r="Z77" s="1">
        <v>2.2324000000000002</v>
      </c>
      <c r="AA77" s="1">
        <v>2.6292</v>
      </c>
      <c r="AB77" s="1">
        <v>1.1759999999999999</v>
      </c>
      <c r="AC77" s="1">
        <v>1.0620000000000001</v>
      </c>
      <c r="AD77" s="1"/>
      <c r="AE77" s="1">
        <f t="shared" si="21"/>
        <v>0</v>
      </c>
      <c r="AF77" s="1">
        <f t="shared" si="22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32</v>
      </c>
      <c r="C78" s="1">
        <v>75</v>
      </c>
      <c r="D78" s="1">
        <v>120</v>
      </c>
      <c r="E78" s="1">
        <v>75</v>
      </c>
      <c r="F78" s="1">
        <v>117</v>
      </c>
      <c r="G78" s="6">
        <v>0.4</v>
      </c>
      <c r="H78" s="1" t="e">
        <v>#N/A</v>
      </c>
      <c r="I78" s="1" t="s">
        <v>33</v>
      </c>
      <c r="J78" s="1">
        <v>75</v>
      </c>
      <c r="K78" s="1">
        <f t="shared" si="18"/>
        <v>0</v>
      </c>
      <c r="L78" s="1"/>
      <c r="M78" s="1"/>
      <c r="N78" s="1">
        <v>0</v>
      </c>
      <c r="O78" s="1"/>
      <c r="P78" s="1">
        <f t="shared" si="19"/>
        <v>15</v>
      </c>
      <c r="Q78" s="5">
        <f t="shared" si="17"/>
        <v>78</v>
      </c>
      <c r="R78" s="5">
        <v>96</v>
      </c>
      <c r="S78" s="5">
        <f t="shared" si="14"/>
        <v>96</v>
      </c>
      <c r="T78" s="5"/>
      <c r="U78" s="5">
        <v>110</v>
      </c>
      <c r="V78" s="1"/>
      <c r="W78" s="1">
        <f t="shared" si="15"/>
        <v>14.2</v>
      </c>
      <c r="X78" s="1">
        <f t="shared" si="20"/>
        <v>7.8</v>
      </c>
      <c r="Y78" s="1">
        <v>10.4</v>
      </c>
      <c r="Z78" s="1">
        <v>18.8</v>
      </c>
      <c r="AA78" s="1">
        <v>11.4</v>
      </c>
      <c r="AB78" s="1">
        <v>15.2</v>
      </c>
      <c r="AC78" s="1">
        <v>12.2</v>
      </c>
      <c r="AD78" s="1"/>
      <c r="AE78" s="1">
        <f t="shared" si="21"/>
        <v>38.400000000000006</v>
      </c>
      <c r="AF78" s="1">
        <f t="shared" si="22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36</v>
      </c>
      <c r="C79" s="1">
        <v>129.80000000000001</v>
      </c>
      <c r="D79" s="1">
        <v>20.312000000000001</v>
      </c>
      <c r="E79" s="1">
        <v>58.081000000000003</v>
      </c>
      <c r="F79" s="1">
        <v>77.225999999999999</v>
      </c>
      <c r="G79" s="6">
        <v>1</v>
      </c>
      <c r="H79" s="1" t="e">
        <v>#N/A</v>
      </c>
      <c r="I79" s="1" t="s">
        <v>33</v>
      </c>
      <c r="J79" s="1">
        <v>56.5</v>
      </c>
      <c r="K79" s="1">
        <f t="shared" si="18"/>
        <v>1.5810000000000031</v>
      </c>
      <c r="L79" s="1"/>
      <c r="M79" s="1"/>
      <c r="N79" s="1">
        <v>0</v>
      </c>
      <c r="O79" s="1"/>
      <c r="P79" s="1">
        <f t="shared" si="19"/>
        <v>11.616200000000001</v>
      </c>
      <c r="Q79" s="5">
        <f t="shared" si="17"/>
        <v>73.784600000000012</v>
      </c>
      <c r="R79" s="5">
        <v>90</v>
      </c>
      <c r="S79" s="5">
        <f t="shared" si="14"/>
        <v>90</v>
      </c>
      <c r="T79" s="5"/>
      <c r="U79" s="5">
        <v>100</v>
      </c>
      <c r="V79" s="1"/>
      <c r="W79" s="1">
        <f t="shared" si="15"/>
        <v>14.395929822144934</v>
      </c>
      <c r="X79" s="1">
        <f t="shared" si="20"/>
        <v>6.6481293366161047</v>
      </c>
      <c r="Y79" s="1">
        <v>6.4561999999999999</v>
      </c>
      <c r="Z79" s="1">
        <v>9.4223999999999997</v>
      </c>
      <c r="AA79" s="1">
        <v>13.77</v>
      </c>
      <c r="AB79" s="1">
        <v>13.4762</v>
      </c>
      <c r="AC79" s="1">
        <v>3.3588</v>
      </c>
      <c r="AD79" s="1"/>
      <c r="AE79" s="1">
        <f t="shared" si="21"/>
        <v>90</v>
      </c>
      <c r="AF79" s="1">
        <f t="shared" si="22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117</v>
      </c>
      <c r="B80" s="1" t="s">
        <v>32</v>
      </c>
      <c r="C80" s="1">
        <v>36</v>
      </c>
      <c r="D80" s="1">
        <v>54</v>
      </c>
      <c r="E80" s="1">
        <v>20</v>
      </c>
      <c r="F80" s="1">
        <v>48</v>
      </c>
      <c r="G80" s="6">
        <v>0.66</v>
      </c>
      <c r="H80" s="1">
        <v>45</v>
      </c>
      <c r="I80" s="1" t="s">
        <v>33</v>
      </c>
      <c r="J80" s="1">
        <v>45</v>
      </c>
      <c r="K80" s="1">
        <f t="shared" si="18"/>
        <v>-25</v>
      </c>
      <c r="L80" s="1"/>
      <c r="M80" s="1"/>
      <c r="N80" s="1">
        <v>16</v>
      </c>
      <c r="O80" s="1"/>
      <c r="P80" s="1">
        <f t="shared" si="19"/>
        <v>4</v>
      </c>
      <c r="Q80" s="5">
        <v>30</v>
      </c>
      <c r="R80" s="5">
        <f t="shared" si="16"/>
        <v>30</v>
      </c>
      <c r="S80" s="5">
        <f t="shared" si="14"/>
        <v>30</v>
      </c>
      <c r="T80" s="5"/>
      <c r="U80" s="5"/>
      <c r="V80" s="1"/>
      <c r="W80" s="1">
        <f t="shared" si="15"/>
        <v>23.5</v>
      </c>
      <c r="X80" s="1">
        <f t="shared" si="20"/>
        <v>16</v>
      </c>
      <c r="Y80" s="1">
        <v>6</v>
      </c>
      <c r="Z80" s="1">
        <v>9.1999999999999993</v>
      </c>
      <c r="AA80" s="1">
        <v>8.4</v>
      </c>
      <c r="AB80" s="1">
        <v>8.4</v>
      </c>
      <c r="AC80" s="1">
        <v>5.4</v>
      </c>
      <c r="AD80" s="1"/>
      <c r="AE80" s="1">
        <f t="shared" si="21"/>
        <v>19.8</v>
      </c>
      <c r="AF80" s="1">
        <f t="shared" si="22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118</v>
      </c>
      <c r="B81" s="1" t="s">
        <v>32</v>
      </c>
      <c r="C81" s="1">
        <v>60</v>
      </c>
      <c r="D81" s="1"/>
      <c r="E81" s="1">
        <v>28</v>
      </c>
      <c r="F81" s="1"/>
      <c r="G81" s="6">
        <v>0.66</v>
      </c>
      <c r="H81" s="1">
        <v>45</v>
      </c>
      <c r="I81" s="1" t="s">
        <v>33</v>
      </c>
      <c r="J81" s="1">
        <v>46</v>
      </c>
      <c r="K81" s="1">
        <f t="shared" si="18"/>
        <v>-18</v>
      </c>
      <c r="L81" s="1"/>
      <c r="M81" s="1"/>
      <c r="N81" s="1">
        <v>90</v>
      </c>
      <c r="O81" s="1"/>
      <c r="P81" s="1">
        <f t="shared" si="19"/>
        <v>5.6</v>
      </c>
      <c r="Q81" s="5">
        <v>20</v>
      </c>
      <c r="R81" s="5">
        <f t="shared" si="16"/>
        <v>20</v>
      </c>
      <c r="S81" s="5">
        <f t="shared" si="14"/>
        <v>20</v>
      </c>
      <c r="T81" s="5"/>
      <c r="U81" s="5"/>
      <c r="V81" s="1"/>
      <c r="W81" s="1">
        <f t="shared" si="15"/>
        <v>19.642857142857142</v>
      </c>
      <c r="X81" s="1">
        <f t="shared" si="20"/>
        <v>16.071428571428573</v>
      </c>
      <c r="Y81" s="1">
        <v>10</v>
      </c>
      <c r="Z81" s="1">
        <v>7.4</v>
      </c>
      <c r="AA81" s="1">
        <v>9.8000000000000007</v>
      </c>
      <c r="AB81" s="1">
        <v>14.2</v>
      </c>
      <c r="AC81" s="1">
        <v>5.6</v>
      </c>
      <c r="AD81" s="1"/>
      <c r="AE81" s="1">
        <f t="shared" si="21"/>
        <v>13.200000000000001</v>
      </c>
      <c r="AF81" s="1">
        <f t="shared" si="22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119</v>
      </c>
      <c r="B82" s="1" t="s">
        <v>32</v>
      </c>
      <c r="C82" s="1">
        <v>147</v>
      </c>
      <c r="D82" s="1">
        <v>16</v>
      </c>
      <c r="E82" s="1">
        <v>112</v>
      </c>
      <c r="F82" s="1">
        <v>16</v>
      </c>
      <c r="G82" s="6">
        <v>0.33</v>
      </c>
      <c r="H82" s="1">
        <v>45</v>
      </c>
      <c r="I82" s="1" t="s">
        <v>33</v>
      </c>
      <c r="J82" s="1">
        <v>139</v>
      </c>
      <c r="K82" s="1">
        <f t="shared" si="18"/>
        <v>-27</v>
      </c>
      <c r="L82" s="1"/>
      <c r="M82" s="1"/>
      <c r="N82" s="1">
        <v>24</v>
      </c>
      <c r="O82" s="1"/>
      <c r="P82" s="1">
        <f t="shared" si="19"/>
        <v>22.4</v>
      </c>
      <c r="Q82" s="5">
        <f>11*P82-O82-N82-F82</f>
        <v>206.39999999999998</v>
      </c>
      <c r="R82" s="5">
        <v>220</v>
      </c>
      <c r="S82" s="5">
        <f t="shared" si="14"/>
        <v>220</v>
      </c>
      <c r="T82" s="5"/>
      <c r="U82" s="5">
        <v>240</v>
      </c>
      <c r="V82" s="1"/>
      <c r="W82" s="1">
        <f t="shared" si="15"/>
        <v>11.607142857142858</v>
      </c>
      <c r="X82" s="1">
        <f t="shared" si="20"/>
        <v>1.7857142857142858</v>
      </c>
      <c r="Y82" s="1">
        <v>12</v>
      </c>
      <c r="Z82" s="1">
        <v>10.8</v>
      </c>
      <c r="AA82" s="1">
        <v>17.600000000000001</v>
      </c>
      <c r="AB82" s="1">
        <v>17.2</v>
      </c>
      <c r="AC82" s="1">
        <v>16.8</v>
      </c>
      <c r="AD82" s="1"/>
      <c r="AE82" s="1">
        <f t="shared" si="21"/>
        <v>72.600000000000009</v>
      </c>
      <c r="AF82" s="1">
        <f t="shared" si="22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120</v>
      </c>
      <c r="B83" s="1" t="s">
        <v>32</v>
      </c>
      <c r="C83" s="1">
        <v>215</v>
      </c>
      <c r="D83" s="1">
        <v>24</v>
      </c>
      <c r="E83" s="1">
        <v>172</v>
      </c>
      <c r="F83" s="1">
        <v>24</v>
      </c>
      <c r="G83" s="6">
        <v>0.36</v>
      </c>
      <c r="H83" s="1">
        <v>45</v>
      </c>
      <c r="I83" s="1" t="s">
        <v>33</v>
      </c>
      <c r="J83" s="1">
        <v>208</v>
      </c>
      <c r="K83" s="1">
        <f t="shared" si="18"/>
        <v>-36</v>
      </c>
      <c r="L83" s="1"/>
      <c r="M83" s="1"/>
      <c r="N83" s="1">
        <v>110</v>
      </c>
      <c r="O83" s="1"/>
      <c r="P83" s="1">
        <f t="shared" si="19"/>
        <v>34.4</v>
      </c>
      <c r="Q83" s="5">
        <f t="shared" si="17"/>
        <v>313.2</v>
      </c>
      <c r="R83" s="5">
        <v>340</v>
      </c>
      <c r="S83" s="5">
        <f t="shared" si="14"/>
        <v>340</v>
      </c>
      <c r="T83" s="5"/>
      <c r="U83" s="5">
        <v>340</v>
      </c>
      <c r="V83" s="1"/>
      <c r="W83" s="1">
        <f t="shared" si="15"/>
        <v>13.779069767441861</v>
      </c>
      <c r="X83" s="1">
        <f t="shared" si="20"/>
        <v>3.8953488372093026</v>
      </c>
      <c r="Y83" s="1">
        <v>23.2</v>
      </c>
      <c r="Z83" s="1">
        <v>21.6</v>
      </c>
      <c r="AA83" s="1">
        <v>2.8</v>
      </c>
      <c r="AB83" s="1">
        <v>2.6</v>
      </c>
      <c r="AC83" s="1">
        <v>29.2</v>
      </c>
      <c r="AD83" s="1" t="s">
        <v>121</v>
      </c>
      <c r="AE83" s="1">
        <f t="shared" si="21"/>
        <v>122.39999999999999</v>
      </c>
      <c r="AF83" s="1">
        <f t="shared" si="22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32</v>
      </c>
      <c r="C84" s="1">
        <v>79</v>
      </c>
      <c r="D84" s="1">
        <v>60</v>
      </c>
      <c r="E84" s="1">
        <v>28</v>
      </c>
      <c r="F84" s="1">
        <v>101</v>
      </c>
      <c r="G84" s="6">
        <v>0.15</v>
      </c>
      <c r="H84" s="1">
        <v>60</v>
      </c>
      <c r="I84" s="1" t="s">
        <v>33</v>
      </c>
      <c r="J84" s="1">
        <v>33</v>
      </c>
      <c r="K84" s="1">
        <f t="shared" si="18"/>
        <v>-5</v>
      </c>
      <c r="L84" s="1"/>
      <c r="M84" s="1"/>
      <c r="N84" s="1">
        <v>0</v>
      </c>
      <c r="O84" s="1"/>
      <c r="P84" s="1">
        <f t="shared" si="19"/>
        <v>5.6</v>
      </c>
      <c r="Q84" s="5"/>
      <c r="R84" s="5">
        <f t="shared" si="16"/>
        <v>0</v>
      </c>
      <c r="S84" s="5">
        <f t="shared" si="14"/>
        <v>0</v>
      </c>
      <c r="T84" s="5"/>
      <c r="U84" s="5"/>
      <c r="V84" s="1"/>
      <c r="W84" s="1">
        <f t="shared" si="15"/>
        <v>18.035714285714288</v>
      </c>
      <c r="X84" s="1">
        <f t="shared" si="20"/>
        <v>18.035714285714288</v>
      </c>
      <c r="Y84" s="1">
        <v>1.4</v>
      </c>
      <c r="Z84" s="1">
        <v>8.8000000000000007</v>
      </c>
      <c r="AA84" s="1">
        <v>12</v>
      </c>
      <c r="AB84" s="1">
        <v>10</v>
      </c>
      <c r="AC84" s="1">
        <v>10.199999999999999</v>
      </c>
      <c r="AD84" s="15" t="s">
        <v>34</v>
      </c>
      <c r="AE84" s="1">
        <f t="shared" si="21"/>
        <v>0</v>
      </c>
      <c r="AF84" s="1">
        <f t="shared" si="22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32</v>
      </c>
      <c r="C85" s="1">
        <v>32</v>
      </c>
      <c r="D85" s="1">
        <v>96</v>
      </c>
      <c r="E85" s="1">
        <v>28</v>
      </c>
      <c r="F85" s="1">
        <v>96</v>
      </c>
      <c r="G85" s="6">
        <v>0.15</v>
      </c>
      <c r="H85" s="1">
        <v>60</v>
      </c>
      <c r="I85" s="1" t="s">
        <v>33</v>
      </c>
      <c r="J85" s="1">
        <v>31</v>
      </c>
      <c r="K85" s="1">
        <f t="shared" si="18"/>
        <v>-3</v>
      </c>
      <c r="L85" s="1"/>
      <c r="M85" s="1"/>
      <c r="N85" s="1">
        <v>0</v>
      </c>
      <c r="O85" s="1"/>
      <c r="P85" s="1">
        <f t="shared" si="19"/>
        <v>5.6</v>
      </c>
      <c r="Q85" s="5"/>
      <c r="R85" s="5">
        <f t="shared" si="16"/>
        <v>0</v>
      </c>
      <c r="S85" s="5">
        <f t="shared" si="14"/>
        <v>0</v>
      </c>
      <c r="T85" s="5"/>
      <c r="U85" s="5"/>
      <c r="V85" s="1"/>
      <c r="W85" s="1">
        <f t="shared" si="15"/>
        <v>17.142857142857142</v>
      </c>
      <c r="X85" s="1">
        <f t="shared" si="20"/>
        <v>17.142857142857142</v>
      </c>
      <c r="Y85" s="1">
        <v>6.8</v>
      </c>
      <c r="Z85" s="1">
        <v>10.8</v>
      </c>
      <c r="AA85" s="1">
        <v>9.8000000000000007</v>
      </c>
      <c r="AB85" s="1">
        <v>10.4</v>
      </c>
      <c r="AC85" s="1">
        <v>6.8</v>
      </c>
      <c r="AD85" s="1"/>
      <c r="AE85" s="1">
        <f t="shared" si="21"/>
        <v>0</v>
      </c>
      <c r="AF85" s="1">
        <f t="shared" si="22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32</v>
      </c>
      <c r="C86" s="1">
        <v>48</v>
      </c>
      <c r="D86" s="1">
        <v>48</v>
      </c>
      <c r="E86" s="1">
        <v>43</v>
      </c>
      <c r="F86" s="1">
        <v>48</v>
      </c>
      <c r="G86" s="6">
        <v>0.15</v>
      </c>
      <c r="H86" s="1">
        <v>60</v>
      </c>
      <c r="I86" s="1" t="s">
        <v>33</v>
      </c>
      <c r="J86" s="1">
        <v>47</v>
      </c>
      <c r="K86" s="1">
        <f t="shared" si="18"/>
        <v>-4</v>
      </c>
      <c r="L86" s="1"/>
      <c r="M86" s="1"/>
      <c r="N86" s="1">
        <v>70</v>
      </c>
      <c r="O86" s="1"/>
      <c r="P86" s="1">
        <f t="shared" si="19"/>
        <v>8.6</v>
      </c>
      <c r="Q86" s="5">
        <v>12</v>
      </c>
      <c r="R86" s="5">
        <f t="shared" si="16"/>
        <v>12</v>
      </c>
      <c r="S86" s="5">
        <f t="shared" si="14"/>
        <v>12</v>
      </c>
      <c r="T86" s="5"/>
      <c r="U86" s="5"/>
      <c r="V86" s="1"/>
      <c r="W86" s="1">
        <f t="shared" si="15"/>
        <v>15.116279069767442</v>
      </c>
      <c r="X86" s="1">
        <f t="shared" si="20"/>
        <v>13.720930232558141</v>
      </c>
      <c r="Y86" s="1">
        <v>11.2</v>
      </c>
      <c r="Z86" s="1">
        <v>6</v>
      </c>
      <c r="AA86" s="1">
        <v>10.4</v>
      </c>
      <c r="AB86" s="1">
        <v>10.8</v>
      </c>
      <c r="AC86" s="1">
        <v>9.1999999999999993</v>
      </c>
      <c r="AD86" s="1"/>
      <c r="AE86" s="1">
        <f t="shared" si="21"/>
        <v>1.7999999999999998</v>
      </c>
      <c r="AF86" s="1">
        <f t="shared" si="22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36</v>
      </c>
      <c r="C87" s="1">
        <v>1318.135</v>
      </c>
      <c r="D87" s="1">
        <v>408.005</v>
      </c>
      <c r="E87" s="1">
        <v>858.83699999999999</v>
      </c>
      <c r="F87" s="1">
        <v>751.83500000000004</v>
      </c>
      <c r="G87" s="6">
        <v>1</v>
      </c>
      <c r="H87" s="1">
        <v>45</v>
      </c>
      <c r="I87" s="1" t="s">
        <v>38</v>
      </c>
      <c r="J87" s="1">
        <v>795</v>
      </c>
      <c r="K87" s="1">
        <f t="shared" si="18"/>
        <v>63.836999999999989</v>
      </c>
      <c r="L87" s="1"/>
      <c r="M87" s="1"/>
      <c r="N87" s="1">
        <v>110</v>
      </c>
      <c r="O87" s="1">
        <v>100</v>
      </c>
      <c r="P87" s="1">
        <f t="shared" si="19"/>
        <v>171.76740000000001</v>
      </c>
      <c r="Q87" s="5">
        <f t="shared" si="17"/>
        <v>1271.1412</v>
      </c>
      <c r="R87" s="5">
        <v>1250</v>
      </c>
      <c r="S87" s="5">
        <f t="shared" si="14"/>
        <v>730</v>
      </c>
      <c r="T87" s="5">
        <v>520</v>
      </c>
      <c r="U87" s="5"/>
      <c r="V87" s="1"/>
      <c r="W87" s="1">
        <f t="shared" si="15"/>
        <v>12.876919601740493</v>
      </c>
      <c r="X87" s="1">
        <f t="shared" si="20"/>
        <v>5.5996364851537601</v>
      </c>
      <c r="Y87" s="1">
        <v>121.642</v>
      </c>
      <c r="Z87" s="1">
        <v>158.13679999999999</v>
      </c>
      <c r="AA87" s="1">
        <v>163.26679999999999</v>
      </c>
      <c r="AB87" s="1">
        <v>174.85740000000001</v>
      </c>
      <c r="AC87" s="1">
        <v>155.38980000000001</v>
      </c>
      <c r="AD87" s="1"/>
      <c r="AE87" s="1">
        <f t="shared" si="21"/>
        <v>730</v>
      </c>
      <c r="AF87" s="1">
        <f t="shared" si="22"/>
        <v>520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32</v>
      </c>
      <c r="C88" s="1">
        <v>104</v>
      </c>
      <c r="D88" s="1"/>
      <c r="E88" s="1">
        <v>84</v>
      </c>
      <c r="F88" s="1">
        <v>20</v>
      </c>
      <c r="G88" s="6">
        <v>0.1</v>
      </c>
      <c r="H88" s="1">
        <v>60</v>
      </c>
      <c r="I88" s="1" t="s">
        <v>33</v>
      </c>
      <c r="J88" s="1">
        <v>84</v>
      </c>
      <c r="K88" s="1">
        <f t="shared" si="18"/>
        <v>0</v>
      </c>
      <c r="L88" s="1"/>
      <c r="M88" s="1"/>
      <c r="N88" s="1">
        <v>30</v>
      </c>
      <c r="O88" s="1"/>
      <c r="P88" s="1">
        <f t="shared" si="19"/>
        <v>16.8</v>
      </c>
      <c r="Q88" s="5">
        <f>12*P88-O88-N88-F88</f>
        <v>151.60000000000002</v>
      </c>
      <c r="R88" s="5">
        <f t="shared" si="16"/>
        <v>152</v>
      </c>
      <c r="S88" s="5">
        <f t="shared" si="14"/>
        <v>152</v>
      </c>
      <c r="T88" s="5"/>
      <c r="U88" s="5"/>
      <c r="V88" s="1"/>
      <c r="W88" s="1">
        <f t="shared" si="15"/>
        <v>12.023809523809524</v>
      </c>
      <c r="X88" s="1">
        <f t="shared" si="20"/>
        <v>2.9761904761904763</v>
      </c>
      <c r="Y88" s="1">
        <v>9</v>
      </c>
      <c r="Z88" s="1">
        <v>4.4000000000000004</v>
      </c>
      <c r="AA88" s="1">
        <v>6</v>
      </c>
      <c r="AB88" s="1">
        <v>14.4</v>
      </c>
      <c r="AC88" s="1">
        <v>14.8</v>
      </c>
      <c r="AD88" s="1"/>
      <c r="AE88" s="1">
        <f t="shared" si="21"/>
        <v>15.200000000000001</v>
      </c>
      <c r="AF88" s="1">
        <f t="shared" si="22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127</v>
      </c>
      <c r="B89" s="1" t="s">
        <v>36</v>
      </c>
      <c r="C89" s="1">
        <v>122.6</v>
      </c>
      <c r="D89" s="1">
        <v>45.869</v>
      </c>
      <c r="E89" s="1">
        <v>105.681</v>
      </c>
      <c r="F89" s="1">
        <v>43.335999999999999</v>
      </c>
      <c r="G89" s="6">
        <v>1</v>
      </c>
      <c r="H89" s="1">
        <v>45</v>
      </c>
      <c r="I89" s="1" t="s">
        <v>33</v>
      </c>
      <c r="J89" s="1">
        <v>124.6</v>
      </c>
      <c r="K89" s="1">
        <f t="shared" si="18"/>
        <v>-18.918999999999997</v>
      </c>
      <c r="L89" s="1"/>
      <c r="M89" s="1"/>
      <c r="N89" s="1">
        <v>50</v>
      </c>
      <c r="O89" s="1">
        <v>50</v>
      </c>
      <c r="P89" s="1">
        <f t="shared" si="19"/>
        <v>21.136199999999999</v>
      </c>
      <c r="Q89" s="5">
        <f t="shared" si="17"/>
        <v>131.43459999999999</v>
      </c>
      <c r="R89" s="5">
        <f t="shared" si="16"/>
        <v>131</v>
      </c>
      <c r="S89" s="5">
        <f t="shared" si="14"/>
        <v>131</v>
      </c>
      <c r="T89" s="5"/>
      <c r="U89" s="5"/>
      <c r="V89" s="1"/>
      <c r="W89" s="1">
        <f t="shared" si="15"/>
        <v>12.979438120381149</v>
      </c>
      <c r="X89" s="1">
        <f t="shared" si="20"/>
        <v>6.7815406742933932</v>
      </c>
      <c r="Y89" s="1">
        <v>17.931000000000001</v>
      </c>
      <c r="Z89" s="1">
        <v>18.5718</v>
      </c>
      <c r="AA89" s="1">
        <v>7.1353999999999997</v>
      </c>
      <c r="AB89" s="1">
        <v>21.347000000000001</v>
      </c>
      <c r="AC89" s="1">
        <v>23.885400000000001</v>
      </c>
      <c r="AD89" s="1"/>
      <c r="AE89" s="1">
        <f t="shared" si="21"/>
        <v>131</v>
      </c>
      <c r="AF89" s="1">
        <f t="shared" si="22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128</v>
      </c>
      <c r="B90" s="1" t="s">
        <v>32</v>
      </c>
      <c r="C90" s="1">
        <v>258</v>
      </c>
      <c r="D90" s="1"/>
      <c r="E90" s="1">
        <v>137</v>
      </c>
      <c r="F90" s="1">
        <v>88</v>
      </c>
      <c r="G90" s="6">
        <v>0.6</v>
      </c>
      <c r="H90" s="1" t="e">
        <v>#N/A</v>
      </c>
      <c r="I90" s="1" t="s">
        <v>33</v>
      </c>
      <c r="J90" s="1">
        <v>141</v>
      </c>
      <c r="K90" s="1">
        <f t="shared" si="18"/>
        <v>-4</v>
      </c>
      <c r="L90" s="1"/>
      <c r="M90" s="1"/>
      <c r="N90" s="1">
        <v>90</v>
      </c>
      <c r="O90" s="1"/>
      <c r="P90" s="1">
        <f t="shared" si="19"/>
        <v>27.4</v>
      </c>
      <c r="Q90" s="5">
        <f t="shared" si="17"/>
        <v>178.2</v>
      </c>
      <c r="R90" s="5">
        <f t="shared" si="16"/>
        <v>178</v>
      </c>
      <c r="S90" s="5">
        <f t="shared" si="14"/>
        <v>178</v>
      </c>
      <c r="T90" s="5"/>
      <c r="U90" s="5"/>
      <c r="V90" s="1"/>
      <c r="W90" s="1">
        <f t="shared" si="15"/>
        <v>12.992700729927009</v>
      </c>
      <c r="X90" s="1">
        <f t="shared" si="20"/>
        <v>6.4963503649635044</v>
      </c>
      <c r="Y90" s="1">
        <v>22.8</v>
      </c>
      <c r="Z90" s="1">
        <v>5</v>
      </c>
      <c r="AA90" s="1">
        <v>26.2</v>
      </c>
      <c r="AB90" s="1">
        <v>17</v>
      </c>
      <c r="AC90" s="1">
        <v>3.4</v>
      </c>
      <c r="AD90" s="1" t="s">
        <v>43</v>
      </c>
      <c r="AE90" s="1">
        <f t="shared" si="21"/>
        <v>106.8</v>
      </c>
      <c r="AF90" s="1">
        <f t="shared" si="22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36</v>
      </c>
      <c r="C91" s="1">
        <v>122</v>
      </c>
      <c r="D91" s="1"/>
      <c r="E91" s="1">
        <v>37.212000000000003</v>
      </c>
      <c r="F91" s="1">
        <v>80.8</v>
      </c>
      <c r="G91" s="6">
        <v>1</v>
      </c>
      <c r="H91" s="1">
        <v>60</v>
      </c>
      <c r="I91" s="1" t="s">
        <v>33</v>
      </c>
      <c r="J91" s="1">
        <v>39.6</v>
      </c>
      <c r="K91" s="1">
        <f t="shared" si="18"/>
        <v>-2.3879999999999981</v>
      </c>
      <c r="L91" s="1"/>
      <c r="M91" s="1"/>
      <c r="N91" s="1">
        <v>0</v>
      </c>
      <c r="O91" s="1"/>
      <c r="P91" s="1">
        <f t="shared" si="19"/>
        <v>7.442400000000001</v>
      </c>
      <c r="Q91" s="5">
        <f t="shared" si="17"/>
        <v>15.951200000000014</v>
      </c>
      <c r="R91" s="5">
        <f t="shared" si="16"/>
        <v>16</v>
      </c>
      <c r="S91" s="5">
        <f t="shared" si="14"/>
        <v>16</v>
      </c>
      <c r="T91" s="5"/>
      <c r="U91" s="5"/>
      <c r="V91" s="1"/>
      <c r="W91" s="1">
        <f t="shared" si="15"/>
        <v>13.006557024615713</v>
      </c>
      <c r="X91" s="1">
        <f t="shared" si="20"/>
        <v>10.856712888315595</v>
      </c>
      <c r="Y91" s="1">
        <v>9.0597999999999992</v>
      </c>
      <c r="Z91" s="1">
        <v>9.1232000000000006</v>
      </c>
      <c r="AA91" s="1">
        <v>12.2216</v>
      </c>
      <c r="AB91" s="1">
        <v>18.085000000000001</v>
      </c>
      <c r="AC91" s="1">
        <v>9.0385999999999989</v>
      </c>
      <c r="AD91" s="17" t="s">
        <v>34</v>
      </c>
      <c r="AE91" s="1">
        <f t="shared" si="21"/>
        <v>16</v>
      </c>
      <c r="AF91" s="1">
        <f t="shared" si="22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130</v>
      </c>
      <c r="B92" s="1" t="s">
        <v>36</v>
      </c>
      <c r="C92" s="1">
        <v>16.399999999999999</v>
      </c>
      <c r="D92" s="1">
        <v>38.692</v>
      </c>
      <c r="E92" s="1">
        <v>11.679</v>
      </c>
      <c r="F92" s="1">
        <v>38.692</v>
      </c>
      <c r="G92" s="6">
        <v>1</v>
      </c>
      <c r="H92" s="1">
        <v>60</v>
      </c>
      <c r="I92" s="1" t="s">
        <v>33</v>
      </c>
      <c r="J92" s="1">
        <v>13.9</v>
      </c>
      <c r="K92" s="1">
        <f t="shared" si="18"/>
        <v>-2.2210000000000001</v>
      </c>
      <c r="L92" s="1"/>
      <c r="M92" s="1"/>
      <c r="N92" s="1">
        <v>0</v>
      </c>
      <c r="O92" s="1"/>
      <c r="P92" s="1">
        <f t="shared" si="19"/>
        <v>2.3357999999999999</v>
      </c>
      <c r="Q92" s="5">
        <v>10</v>
      </c>
      <c r="R92" s="5">
        <f t="shared" si="16"/>
        <v>10</v>
      </c>
      <c r="S92" s="5">
        <f t="shared" si="14"/>
        <v>10</v>
      </c>
      <c r="T92" s="5"/>
      <c r="U92" s="5"/>
      <c r="V92" s="1"/>
      <c r="W92" s="1">
        <f t="shared" si="15"/>
        <v>20.845962839284187</v>
      </c>
      <c r="X92" s="1">
        <f t="shared" si="20"/>
        <v>16.56477438136827</v>
      </c>
      <c r="Y92" s="1">
        <v>3.8959999999999999</v>
      </c>
      <c r="Z92" s="1">
        <v>5.8521999999999998</v>
      </c>
      <c r="AA92" s="1">
        <v>3.5206</v>
      </c>
      <c r="AB92" s="1">
        <v>5.5274000000000001</v>
      </c>
      <c r="AC92" s="1">
        <v>1.5760000000000001</v>
      </c>
      <c r="AD92" s="1"/>
      <c r="AE92" s="1">
        <f t="shared" si="21"/>
        <v>10</v>
      </c>
      <c r="AF92" s="1">
        <f t="shared" si="22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2" t="s">
        <v>131</v>
      </c>
      <c r="B93" s="12" t="s">
        <v>36</v>
      </c>
      <c r="C93" s="12">
        <v>297</v>
      </c>
      <c r="D93" s="12"/>
      <c r="E93" s="12">
        <v>111.093</v>
      </c>
      <c r="F93" s="12">
        <v>172.17099999999999</v>
      </c>
      <c r="G93" s="13">
        <v>0</v>
      </c>
      <c r="H93" s="12">
        <v>60</v>
      </c>
      <c r="I93" s="12" t="s">
        <v>82</v>
      </c>
      <c r="J93" s="12">
        <v>110.8</v>
      </c>
      <c r="K93" s="12">
        <f t="shared" si="18"/>
        <v>0.29300000000000637</v>
      </c>
      <c r="L93" s="12"/>
      <c r="M93" s="12"/>
      <c r="N93" s="12"/>
      <c r="O93" s="12"/>
      <c r="P93" s="12">
        <f t="shared" si="19"/>
        <v>22.218600000000002</v>
      </c>
      <c r="Q93" s="14"/>
      <c r="R93" s="14"/>
      <c r="S93" s="14"/>
      <c r="T93" s="14"/>
      <c r="U93" s="14"/>
      <c r="V93" s="12"/>
      <c r="W93" s="12">
        <f t="shared" ref="W93" si="23">(F93+N93+O93+Q93)/P93</f>
        <v>7.7489580801670659</v>
      </c>
      <c r="X93" s="12">
        <f t="shared" si="20"/>
        <v>7.7489580801670659</v>
      </c>
      <c r="Y93" s="12">
        <v>23.676200000000001</v>
      </c>
      <c r="Z93" s="12">
        <v>11.990399999999999</v>
      </c>
      <c r="AA93" s="12">
        <v>24.084800000000001</v>
      </c>
      <c r="AB93" s="12">
        <v>39.633200000000002</v>
      </c>
      <c r="AC93" s="12">
        <v>25.005600000000001</v>
      </c>
      <c r="AD93" s="12" t="s">
        <v>137</v>
      </c>
      <c r="AE93" s="12">
        <f t="shared" si="21"/>
        <v>0</v>
      </c>
      <c r="AF93" s="12">
        <f t="shared" si="22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132</v>
      </c>
      <c r="B94" s="1" t="s">
        <v>36</v>
      </c>
      <c r="C94" s="1">
        <v>48</v>
      </c>
      <c r="D94" s="1"/>
      <c r="E94" s="1">
        <v>16.45</v>
      </c>
      <c r="F94" s="1">
        <v>31.55</v>
      </c>
      <c r="G94" s="6">
        <v>1</v>
      </c>
      <c r="H94" s="1">
        <v>60</v>
      </c>
      <c r="I94" s="1" t="s">
        <v>40</v>
      </c>
      <c r="J94" s="1">
        <v>12.1</v>
      </c>
      <c r="K94" s="1">
        <f t="shared" si="18"/>
        <v>4.3499999999999996</v>
      </c>
      <c r="L94" s="1"/>
      <c r="M94" s="1"/>
      <c r="N94" s="1">
        <v>0</v>
      </c>
      <c r="O94" s="1"/>
      <c r="P94" s="1">
        <f t="shared" si="19"/>
        <v>3.29</v>
      </c>
      <c r="Q94" s="5">
        <f>13*(P94+P93)-O94-N94-F94-O93-N93-F93</f>
        <v>127.89080000000001</v>
      </c>
      <c r="R94" s="5">
        <v>110</v>
      </c>
      <c r="S94" s="5">
        <f t="shared" ref="S94:S96" si="24">R94-T94</f>
        <v>110</v>
      </c>
      <c r="T94" s="5"/>
      <c r="U94" s="5"/>
      <c r="V94" s="1"/>
      <c r="W94" s="1">
        <f t="shared" ref="W94:W96" si="25">(F94+N94+O94+R94)/P94</f>
        <v>43.024316109422493</v>
      </c>
      <c r="X94" s="1">
        <f t="shared" si="20"/>
        <v>9.589665653495441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 t="s">
        <v>133</v>
      </c>
      <c r="AE94" s="1">
        <f t="shared" si="21"/>
        <v>110</v>
      </c>
      <c r="AF94" s="1">
        <f t="shared" si="22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134</v>
      </c>
      <c r="B95" s="1" t="s">
        <v>32</v>
      </c>
      <c r="C95" s="1">
        <v>180</v>
      </c>
      <c r="D95" s="1"/>
      <c r="E95" s="1">
        <v>128</v>
      </c>
      <c r="F95" s="1"/>
      <c r="G95" s="6">
        <v>0.33</v>
      </c>
      <c r="H95" s="1" t="e">
        <v>#N/A</v>
      </c>
      <c r="I95" s="1" t="s">
        <v>33</v>
      </c>
      <c r="J95" s="1">
        <v>132</v>
      </c>
      <c r="K95" s="1">
        <f t="shared" si="18"/>
        <v>-4</v>
      </c>
      <c r="L95" s="1"/>
      <c r="M95" s="1"/>
      <c r="N95" s="1">
        <v>115</v>
      </c>
      <c r="O95" s="1">
        <v>100</v>
      </c>
      <c r="P95" s="1">
        <f t="shared" si="19"/>
        <v>25.6</v>
      </c>
      <c r="Q95" s="5">
        <f t="shared" ref="Q95" si="26">13*P95-O95-N95-F95</f>
        <v>117.80000000000001</v>
      </c>
      <c r="R95" s="5">
        <f t="shared" ref="R95" si="27">ROUND(Q95,0)</f>
        <v>118</v>
      </c>
      <c r="S95" s="5">
        <f t="shared" si="24"/>
        <v>118</v>
      </c>
      <c r="T95" s="5"/>
      <c r="U95" s="5"/>
      <c r="V95" s="1"/>
      <c r="W95" s="1">
        <f t="shared" si="25"/>
        <v>13.0078125</v>
      </c>
      <c r="X95" s="1">
        <f t="shared" si="20"/>
        <v>8.3984375</v>
      </c>
      <c r="Y95" s="1">
        <v>27.6</v>
      </c>
      <c r="Z95" s="1">
        <v>2.8</v>
      </c>
      <c r="AA95" s="1">
        <v>19.2</v>
      </c>
      <c r="AB95" s="1">
        <v>15.2</v>
      </c>
      <c r="AC95" s="1">
        <v>11.8</v>
      </c>
      <c r="AD95" s="1" t="s">
        <v>43</v>
      </c>
      <c r="AE95" s="1">
        <f t="shared" si="21"/>
        <v>38.940000000000005</v>
      </c>
      <c r="AF95" s="1">
        <f t="shared" si="22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135</v>
      </c>
      <c r="B96" s="1" t="s">
        <v>32</v>
      </c>
      <c r="C96" s="1">
        <v>485</v>
      </c>
      <c r="D96" s="1"/>
      <c r="E96" s="1">
        <v>279</v>
      </c>
      <c r="F96" s="1">
        <v>164</v>
      </c>
      <c r="G96" s="6">
        <v>0.18</v>
      </c>
      <c r="H96" s="1">
        <v>45</v>
      </c>
      <c r="I96" s="1" t="s">
        <v>33</v>
      </c>
      <c r="J96" s="1">
        <v>311</v>
      </c>
      <c r="K96" s="1">
        <f t="shared" si="18"/>
        <v>-32</v>
      </c>
      <c r="L96" s="1"/>
      <c r="M96" s="1"/>
      <c r="N96" s="1">
        <v>0</v>
      </c>
      <c r="O96" s="1"/>
      <c r="P96" s="1">
        <f t="shared" si="19"/>
        <v>55.8</v>
      </c>
      <c r="Q96" s="5">
        <f>11*P96-O96-N96-F96</f>
        <v>449.79999999999995</v>
      </c>
      <c r="R96" s="5">
        <v>510</v>
      </c>
      <c r="S96" s="5">
        <f t="shared" si="24"/>
        <v>510</v>
      </c>
      <c r="T96" s="5"/>
      <c r="U96" s="5">
        <v>550</v>
      </c>
      <c r="V96" s="1"/>
      <c r="W96" s="1">
        <f t="shared" si="25"/>
        <v>12.078853046594983</v>
      </c>
      <c r="X96" s="1">
        <f t="shared" si="20"/>
        <v>2.9390681003584231</v>
      </c>
      <c r="Y96" s="1">
        <v>22.4</v>
      </c>
      <c r="Z96" s="1">
        <v>30.2</v>
      </c>
      <c r="AA96" s="1">
        <v>38.200000000000003</v>
      </c>
      <c r="AB96" s="1">
        <v>62</v>
      </c>
      <c r="AC96" s="1">
        <v>50.6</v>
      </c>
      <c r="AD96" s="1"/>
      <c r="AE96" s="1">
        <f t="shared" si="21"/>
        <v>91.8</v>
      </c>
      <c r="AF96" s="1">
        <f t="shared" si="22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E96" xr:uid="{441BD94B-313B-44BB-80B4-61B031C08A3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2024-11-12T12:43:12Z</dcterms:created>
  <dcterms:modified xsi:type="dcterms:W3CDTF">2024-11-13T09:51:49Z</dcterms:modified>
</cp:coreProperties>
</file>