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1'!$A$9:$J$144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8"/>
  <sheetViews>
    <sheetView tabSelected="1" zoomScale="87" zoomScaleNormal="87" workbookViewId="0">
      <pane ySplit="9" topLeftCell="A139" activePane="bottomLeft" state="frozen"/>
      <selection pane="bottomLeft" activeCell="I151" sqref="I151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45599</v>
      </c>
      <c r="E3" s="7" t="inlineStr">
        <is>
          <t xml:space="preserve">Доставка: </t>
        </is>
      </c>
      <c r="F3" s="101" t="n"/>
      <c r="G3" s="101" t="n">
        <v>45602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RIGHT(D11:D143,4)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RIGHT(D12:D144,4)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RIGHT(D13:D144,4)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RIGHT(D14:D145,4)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RIGHT(D15:D146,4)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40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RIGHT(D16:D146,4)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RIGHT(D17:D147,4)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80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RIGHT(D18:D148,4)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RIGHT(D19:D149,4)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120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RIGHT(D20:D150,4)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RIGHT(D21:D151,4)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>
        <v>800</v>
      </c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RIGHT(D22:D152,4)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>
        <v>70</v>
      </c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RIGHT(D23:D153,4)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RIGHT(D24:D157,4)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RIGHT(D25:D157,4)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>
        <v>40</v>
      </c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RIGHT(D26:D158,4)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RIGHT(D27:D161,4)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100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RIGHT(D28:D162,4)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>
        <v>600</v>
      </c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RIGHT(D29:D163,4)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RIGHT(D30:D164,4)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RIGHT(D31:D164,4)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RIGHT(D32:D165,4)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20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RIGHT(D33:D165,4)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1000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RIGHT(D34:D167,4)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400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RIGHT(D35:D165,4)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200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RIGHT(D36:D166,4)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RIGHT(D37:D169,4)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RIGHT(D38:D170,4)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RIGHT(D39:D171,4)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>
        <v>80</v>
      </c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RIGHT(D40:D172,4)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>
        <v>340</v>
      </c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RIGHT(D41:D170,4)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>
        <v>10</v>
      </c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RIGHT(D42:D169,4)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RIGHT(D43:D172,4)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>
        <v>30</v>
      </c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RIGHT(D44:D173,4)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RIGHT(D45:D176,4)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/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RIGHT(D46:D181,4)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/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RIGHT(D47:D182,4)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480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RIGHT(D48:D183,4)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RIGHT(D49:D184,4)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RIGHT(D50:D183,4)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RIGHT(D51:D184,4)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>
        <v>80</v>
      </c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RIGHT(D52:D184,4)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>
        <v>500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RIGHT(D53:D185,4)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/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RIGHT(D54:D185,4)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RIGHT(D55:D186,4)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>
        <v>40</v>
      </c>
      <c r="F55" s="23" t="n"/>
      <c r="G55" s="23">
        <f>E55*1</f>
        <v/>
      </c>
      <c r="H55" s="14" t="n"/>
      <c r="I55" s="14" t="n"/>
      <c r="J55" s="39" t="n"/>
      <c r="K55" s="82" t="n"/>
    </row>
    <row r="56" ht="16.5" customHeight="1" s="92">
      <c r="A56" s="94">
        <f>RIGHT(D56:D187,4)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RIGHT(D57:D189,4)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RIGHT(D58:D190,4)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>
        <v>10</v>
      </c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RIGHT(D59:D190,4)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30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RIGHT(D60:D191,4)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40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RIGHT(D61:D190,4)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2200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RIGHT(D62:D191,4)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160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RIGHT(D63:D193,4)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RIGHT(D64:D194,4)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RIGHT(D65:D190,4)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RIGHT(D66:D191,4)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>
        <v>20</v>
      </c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RIGHT(D67:D194,4)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RIGHT(D68:D195,4)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>
        <v>40</v>
      </c>
      <c r="F68" s="23" t="n">
        <v>0.3</v>
      </c>
      <c r="G68" s="23">
        <f>F68*E68</f>
        <v/>
      </c>
      <c r="H68" s="14" t="n"/>
      <c r="I68" s="14" t="n"/>
      <c r="J68" s="39" t="n"/>
      <c r="K68" s="82" t="n"/>
    </row>
    <row r="69" ht="16.5" customHeight="1" s="92">
      <c r="A69" s="94">
        <f>RIGHT(D69:D195,4)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  <c r="K69" s="82" t="n"/>
    </row>
    <row r="70" ht="16.5" customHeight="1" s="92" thickBot="1">
      <c r="A70" s="94">
        <f>RIGHT(D70:D196,4)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/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RIGHT(D71:D197,4)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RIGHT(D72:D198,4)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>
        <v>360</v>
      </c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RIGHT(D73:D199,4)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RIGHT(D74:D200,4)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/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RIGHT(D75:D200,4)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RIGHT(D76:D201,4)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RIGHT(D77:D201,4)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/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RIGHT(D78:D199,4)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40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RIGHT(D79:D202,4)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RIGHT(D80:D203,4)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>
        <v>800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RIGHT(D81:D205,4)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RIGHT(D82:D206,4)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RIGHT(D83:D206,4)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>
        <v>40</v>
      </c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RIGHT(D84:D206,4)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800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RIGHT(D85:D208,4)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>
        <v>40</v>
      </c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RIGHT(D86:D209,4)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RIGHT(D87:D210,4)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RIGHT(D88:D209,4)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600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RIGHT(D89:D210,4)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>
        <v>40</v>
      </c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RIGHT(D90:D211,4)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RIGHT(D91:D212,4)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/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RIGHT(D92:D213,4)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240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RIGHT(D93:D211,4)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80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RIGHT(D94:D211,4)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/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RIGHT(D95:D213,4)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1000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RIGHT(D96:D214,4)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RIGHT(D97:D215,4)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RIGHT(D98:D216,4)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/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RIGHT(D99:D217,4)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RIGHT(D100:D218,4)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200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RIGHT(D101:D220,4)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RIGHT(D102:D221,4)</f>
        <v/>
      </c>
      <c r="B102" s="27" t="inlineStr">
        <is>
          <t>ПОСОЛЬСКАЯ ПМ с/к с/н в/у 1/100 10шт</t>
        </is>
      </c>
      <c r="C102" s="33" t="inlineStr">
        <is>
          <t>ШТ</t>
        </is>
      </c>
      <c r="D102" s="28" t="n">
        <v>1001203146834</v>
      </c>
      <c r="E102" s="24" t="n"/>
      <c r="F102" s="23" t="n"/>
      <c r="G102" s="23">
        <f>E102*0.1</f>
        <v/>
      </c>
      <c r="H102" s="14" t="n"/>
      <c r="I102" s="14" t="n"/>
      <c r="J102" s="39" t="n"/>
    </row>
    <row r="103" ht="16.5" customHeight="1" s="92">
      <c r="A103" s="94">
        <f>RIGHT(D103:D222,4)</f>
        <v/>
      </c>
      <c r="B103" s="27" t="inlineStr">
        <is>
          <t>СВИНИНА МАДЕРА с/к с/н в/у 1/100</t>
        </is>
      </c>
      <c r="C103" s="33" t="inlineStr">
        <is>
          <t>ШТ</t>
        </is>
      </c>
      <c r="D103" s="28" t="n">
        <v>1001234146448</v>
      </c>
      <c r="E103" s="24" t="n">
        <v>160</v>
      </c>
      <c r="F103" s="23" t="n">
        <v>0.1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RIGHT(D104:D223,4)</f>
        <v/>
      </c>
      <c r="B104" s="27" t="inlineStr">
        <is>
          <t>НЕАПОЛИТАНСКИЙ ДУЭТ с/к с/н мгс 1/90</t>
        </is>
      </c>
      <c r="C104" s="33" t="inlineStr">
        <is>
          <t>ШТ</t>
        </is>
      </c>
      <c r="D104" s="28" t="n">
        <v>1001205376221</v>
      </c>
      <c r="E104" s="24" t="n">
        <v>240</v>
      </c>
      <c r="F104" s="23" t="n">
        <v>0.09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RIGHT(D105:D223,4)</f>
        <v/>
      </c>
      <c r="B105" s="27" t="inlineStr">
        <is>
          <t>САЛЯМИ ИТАЛЬЯНСКАЯ с/к в/у 1/150_60с</t>
        </is>
      </c>
      <c r="C105" s="33" t="inlineStr">
        <is>
          <t>ШТ</t>
        </is>
      </c>
      <c r="D105" s="28" t="n">
        <v>1001190765679</v>
      </c>
      <c r="E105" s="24" t="n">
        <v>80</v>
      </c>
      <c r="F105" s="23" t="n">
        <v>0.15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1/250*8_120c</t>
        </is>
      </c>
      <c r="C106" s="33" t="inlineStr">
        <is>
          <t>ШТ</t>
        </is>
      </c>
      <c r="D106" s="28" t="n">
        <v>1001060764993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39" t="n"/>
    </row>
    <row r="107" ht="16.5" customHeight="1" s="92">
      <c r="A107" s="94">
        <f>RIGHT(D107:D226,4)</f>
        <v/>
      </c>
      <c r="B107" s="27" t="inlineStr">
        <is>
          <t>ПРЕСИЖН с/к в/у 1/250 8шт.</t>
        </is>
      </c>
      <c r="C107" s="33" t="inlineStr">
        <is>
          <t>ШТ</t>
        </is>
      </c>
      <c r="D107" s="28" t="n">
        <v>1001062353684</v>
      </c>
      <c r="E107" s="24" t="n">
        <v>320</v>
      </c>
      <c r="F107" s="23" t="n">
        <v>0.25</v>
      </c>
      <c r="G107" s="23">
        <f>F107*E107</f>
        <v/>
      </c>
      <c r="H107" s="14" t="n"/>
      <c r="I107" s="14" t="n"/>
      <c r="J107" s="39" t="n"/>
    </row>
    <row r="108" ht="16.5" customHeight="1" s="92">
      <c r="A108" s="94">
        <f>RIGHT(D108:D226,4)</f>
        <v/>
      </c>
      <c r="B108" s="27" t="inlineStr">
        <is>
          <t>САЛЯМИ МЕЛКОЗЕРНЕНАЯ с/к в/у 1/120_60с</t>
        </is>
      </c>
      <c r="C108" s="33" t="inlineStr">
        <is>
          <t>ШТ</t>
        </is>
      </c>
      <c r="D108" s="28" t="n">
        <v>1001193115682</v>
      </c>
      <c r="E108" s="24" t="n"/>
      <c r="F108" s="23" t="n">
        <v>0.12</v>
      </c>
      <c r="G108" s="23">
        <f>E108*0.12</f>
        <v/>
      </c>
      <c r="H108" s="14" t="n">
        <v>0.96</v>
      </c>
      <c r="I108" s="14" t="n">
        <v>60</v>
      </c>
      <c r="J108" s="39" t="n"/>
    </row>
    <row r="109" ht="16.5" customHeight="1" s="92">
      <c r="A109" s="94">
        <f>RIGHT(D109:D229,4)</f>
        <v/>
      </c>
      <c r="B109" s="27" t="inlineStr">
        <is>
          <t>ЭКСТРА Папа может с/к в/у_Л</t>
        </is>
      </c>
      <c r="C109" s="30" t="inlineStr">
        <is>
          <t>КГ</t>
        </is>
      </c>
      <c r="D109" s="28" t="n">
        <v>1001062504117</v>
      </c>
      <c r="E109" s="24" t="n"/>
      <c r="F109" s="23" t="n">
        <v>0.4875</v>
      </c>
      <c r="G109" s="23">
        <f>E109*1</f>
        <v/>
      </c>
      <c r="H109" s="14" t="n">
        <v>3.9</v>
      </c>
      <c r="I109" s="14" t="n">
        <v>120</v>
      </c>
      <c r="J109" s="39" t="n"/>
    </row>
    <row r="110" ht="16.5" customHeight="1" s="92">
      <c r="A110" s="94">
        <f>RIGHT(D110:D230,4)</f>
        <v/>
      </c>
      <c r="B110" s="27" t="inlineStr">
        <is>
          <t>ЭКСТРА Папа может с/к в/у 1/250 8шт.</t>
        </is>
      </c>
      <c r="C110" s="33" t="inlineStr">
        <is>
          <t>ШТ</t>
        </is>
      </c>
      <c r="D110" s="28" t="n">
        <v>1001062505483</v>
      </c>
      <c r="E110" s="24" t="n"/>
      <c r="F110" s="23" t="n">
        <v>0.25</v>
      </c>
      <c r="G110" s="23">
        <f>E110*0.25</f>
        <v/>
      </c>
      <c r="H110" s="14" t="n">
        <v>2</v>
      </c>
      <c r="I110" s="14" t="n">
        <v>120</v>
      </c>
      <c r="J110" s="39" t="n"/>
    </row>
    <row r="111" ht="16.5" customHeight="1" s="92" thickBot="1">
      <c r="A111" s="94">
        <f>RIGHT(D111:D231,4)</f>
        <v/>
      </c>
      <c r="B111" s="27" t="inlineStr">
        <is>
          <t>ЭКСТРА Папа может с/к с/н в/у 1/100_60с</t>
        </is>
      </c>
      <c r="C111" s="33" t="inlineStr">
        <is>
          <t>ШТ</t>
        </is>
      </c>
      <c r="D111" s="28" t="n">
        <v>1001202506453</v>
      </c>
      <c r="E111" s="24" t="n">
        <v>280</v>
      </c>
      <c r="F111" s="23" t="n">
        <v>0.1</v>
      </c>
      <c r="G111" s="23">
        <f>E111*0.1</f>
        <v/>
      </c>
      <c r="H111" s="14" t="n">
        <v>0.8</v>
      </c>
      <c r="I111" s="14" t="n">
        <v>60</v>
      </c>
      <c r="J111" s="39" t="n"/>
    </row>
    <row r="112" ht="16.5" customHeight="1" s="92" thickBot="1" thickTop="1">
      <c r="A112" s="94">
        <f>RIGHT(D112:D232,4)</f>
        <v/>
      </c>
      <c r="B112" s="74" t="inlineStr">
        <is>
          <t>Ветчины</t>
        </is>
      </c>
      <c r="C112" s="74" t="n"/>
      <c r="D112" s="74" t="n"/>
      <c r="E112" s="74" t="n"/>
      <c r="F112" s="73" t="n"/>
      <c r="G112" s="74" t="n"/>
      <c r="H112" s="74" t="n"/>
      <c r="I112" s="74" t="n"/>
      <c r="J112" s="75" t="n"/>
    </row>
    <row r="113" ht="16.5" customHeight="1" s="92" thickTop="1">
      <c r="A113" s="94">
        <f>RIGHT(D113:D236,4)</f>
        <v/>
      </c>
      <c r="B113" s="29" t="inlineStr">
        <is>
          <t xml:space="preserve">ВЕТЧ.МРАМОРНАЯ в/у_45с </t>
        </is>
      </c>
      <c r="C113" s="32" t="inlineStr">
        <is>
          <t>КГ</t>
        </is>
      </c>
      <c r="D113" s="80" t="n">
        <v>1001092436470</v>
      </c>
      <c r="E113" s="24" t="n"/>
      <c r="F113" s="23" t="n"/>
      <c r="G113" s="23">
        <f>E113*1</f>
        <v/>
      </c>
      <c r="H113" s="14" t="n"/>
      <c r="I113" s="14" t="n"/>
      <c r="J113" s="39" t="n"/>
    </row>
    <row r="114" ht="16.5" customHeight="1" s="92">
      <c r="A114" s="94">
        <f>RIGHT(D114:D237,4)</f>
        <v/>
      </c>
      <c r="B114" s="29" t="inlineStr">
        <is>
          <t>ВЕТЧ.МРАМОРНАЯ в/у срез 0.3кг 6шт_45с</t>
        </is>
      </c>
      <c r="C114" s="32" t="inlineStr">
        <is>
          <t>ШТ</t>
        </is>
      </c>
      <c r="D114" s="80" t="n">
        <v>1001092436495</v>
      </c>
      <c r="E114" s="24" t="n">
        <v>90</v>
      </c>
      <c r="F114" s="23" t="n">
        <v>0.3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RIGHT(D115:D237,4)</f>
        <v/>
      </c>
      <c r="B115" s="29" t="inlineStr">
        <is>
          <t>ВЕТЧ.НЕЖНАЯ Коровино п/о_Маяк</t>
        </is>
      </c>
      <c r="C115" s="32" t="inlineStr">
        <is>
          <t>КГ</t>
        </is>
      </c>
      <c r="D115" s="80" t="n">
        <v>1001095716866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 thickBot="1">
      <c r="A116" s="94">
        <f>RIGHT(D116:D234,4)</f>
        <v/>
      </c>
      <c r="B116" s="27" t="inlineStr">
        <is>
          <t>ВЕТЧ.МЯСНАЯ Папа может п/о 0.4кг 8шт.</t>
        </is>
      </c>
      <c r="C116" s="37" t="inlineStr">
        <is>
          <t>ШТ</t>
        </is>
      </c>
      <c r="D116" s="51" t="n">
        <v>1001094053215</v>
      </c>
      <c r="E116" s="24" t="n"/>
      <c r="F116" s="23" t="n">
        <v>0.4</v>
      </c>
      <c r="G116" s="23">
        <f>E116*0.4</f>
        <v/>
      </c>
      <c r="H116" s="14" t="n">
        <v>3.2</v>
      </c>
      <c r="I116" s="14" t="n">
        <v>60</v>
      </c>
      <c r="J116" s="39" t="n"/>
    </row>
    <row r="117" ht="16.5" customHeight="1" s="92" thickBot="1" thickTop="1">
      <c r="A117" s="94">
        <f>RIGHT(D117:D237,4)</f>
        <v/>
      </c>
      <c r="B117" s="74" t="inlineStr">
        <is>
          <t>Копчености варенокопченые</t>
        </is>
      </c>
      <c r="C117" s="74" t="n"/>
      <c r="D117" s="74" t="n"/>
      <c r="E117" s="74" t="n"/>
      <c r="F117" s="73" t="n"/>
      <c r="G117" s="74" t="n"/>
      <c r="H117" s="74" t="n"/>
      <c r="I117" s="74" t="n"/>
      <c r="J117" s="75" t="n"/>
    </row>
    <row r="118" ht="16.5" customHeight="1" s="92" thickTop="1">
      <c r="A118" s="94">
        <f>RIGHT(D118:D240,4)</f>
        <v/>
      </c>
      <c r="B118" s="47" t="inlineStr">
        <is>
          <t>СВИНИНА ПО-ДОМАШНЕМУ к/в мл/к в/у 0.3кг</t>
        </is>
      </c>
      <c r="C118" s="35" t="inlineStr">
        <is>
          <t>ШТ</t>
        </is>
      </c>
      <c r="D118" s="28" t="n">
        <v>1001084216206</v>
      </c>
      <c r="E118" s="24" t="n">
        <v>240</v>
      </c>
      <c r="F118" s="23" t="n">
        <v>0.3</v>
      </c>
      <c r="G118" s="23">
        <f>E118*0.3</f>
        <v/>
      </c>
      <c r="H118" s="14" t="n">
        <v>1.8</v>
      </c>
      <c r="I118" s="14" t="n">
        <v>30</v>
      </c>
      <c r="J118" s="39" t="n"/>
    </row>
    <row r="119" ht="16.5" customHeight="1" s="92">
      <c r="A119" s="94">
        <f>RIGHT(D119:D241,4)</f>
        <v/>
      </c>
      <c r="B119" s="47" t="inlineStr">
        <is>
          <t>ШЕЙКА КОПЧЕНАЯ к/в мл/к в/у 300*6</t>
        </is>
      </c>
      <c r="C119" s="35" t="inlineStr">
        <is>
          <t>ШТ</t>
        </is>
      </c>
      <c r="D119" s="28" t="n">
        <v>1001083424691</v>
      </c>
      <c r="E119" s="24" t="n"/>
      <c r="F119" s="23" t="n">
        <v>0.3</v>
      </c>
      <c r="G119" s="23">
        <f>F119*E119</f>
        <v/>
      </c>
      <c r="H119" s="14" t="n"/>
      <c r="I119" s="14" t="n"/>
      <c r="J119" s="93" t="n"/>
    </row>
    <row r="120" ht="16.5" customHeight="1" s="92">
      <c r="A120" s="94">
        <f>RIGHT(D120:D242,4)</f>
        <v/>
      </c>
      <c r="B120" s="47" t="inlineStr">
        <is>
          <t>ГРУДИНКА ПРЕМИУМ к/в мл/к в/у 0.3кг</t>
        </is>
      </c>
      <c r="C120" s="35" t="inlineStr">
        <is>
          <t>ШТ</t>
        </is>
      </c>
      <c r="D120" s="28" t="n">
        <v>1001085636200</v>
      </c>
      <c r="E120" s="24" t="n">
        <v>160</v>
      </c>
      <c r="F120" s="23" t="n">
        <v>0.3</v>
      </c>
      <c r="G120" s="23">
        <f>F120*E120</f>
        <v/>
      </c>
      <c r="H120" s="14" t="n"/>
      <c r="I120" s="14" t="n"/>
      <c r="J120" s="93" t="n"/>
    </row>
    <row r="121" ht="16.5" customHeight="1" s="92">
      <c r="A121" s="94">
        <f>RIGHT(D121:D243,4)</f>
        <v/>
      </c>
      <c r="B121" s="47" t="inlineStr">
        <is>
          <t>ДЫМОВИЦА ИЗ ОКОРОКА к/в мл/к в/у 0.3кг</t>
        </is>
      </c>
      <c r="C121" s="35" t="inlineStr">
        <is>
          <t>ШТ</t>
        </is>
      </c>
      <c r="D121" s="28" t="n">
        <v>1001080216842</v>
      </c>
      <c r="E121" s="24" t="n">
        <v>200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RIGHT(D122:D243,4)</f>
        <v/>
      </c>
      <c r="B122" s="47" t="inlineStr">
        <is>
          <t>ШПИК С ЧЕСНОК.И ПЕРЦЕМ к/в в/у 0.3кг_45c</t>
        </is>
      </c>
      <c r="C122" s="35" t="inlineStr">
        <is>
          <t>ШТ</t>
        </is>
      </c>
      <c r="D122" s="28" t="n">
        <v>1001084226492</v>
      </c>
      <c r="E122" s="24" t="n">
        <v>280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RIGHT(D123:D241,4)</f>
        <v/>
      </c>
      <c r="B123" s="47" t="inlineStr">
        <is>
          <t>КОРЕЙКА ПО-ОСТ.к/в в/с с/н в/у 1/150_45с</t>
        </is>
      </c>
      <c r="C123" s="35" t="inlineStr">
        <is>
          <t>ШТ</t>
        </is>
      </c>
      <c r="D123" s="28" t="n">
        <v>1001220286279</v>
      </c>
      <c r="E123" s="24" t="n">
        <v>240</v>
      </c>
      <c r="F123" s="23" t="n">
        <v>0.15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RIGHT(D124:D242,4)</f>
        <v/>
      </c>
      <c r="B124" s="47" t="inlineStr">
        <is>
          <t>КОЛБ.СНЭКИ Папа может в/к мгс 1/70_5</t>
        </is>
      </c>
      <c r="C124" s="35" t="inlineStr">
        <is>
          <t>ШТ</t>
        </is>
      </c>
      <c r="D124" s="28" t="n">
        <v>1001053944786</v>
      </c>
      <c r="E124" s="24" t="n">
        <v>40</v>
      </c>
      <c r="F124" s="23" t="n">
        <v>0.07000000000000001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27" t="inlineStr">
        <is>
          <t>БЕКОН Папа может с/к с/н в/у 1/140 10шт</t>
        </is>
      </c>
      <c r="C125" s="33" t="inlineStr">
        <is>
          <t>ШТ</t>
        </is>
      </c>
      <c r="D125" s="28" t="n">
        <v>1001223296921</v>
      </c>
      <c r="E125" s="24" t="n">
        <v>100</v>
      </c>
      <c r="F125" s="23" t="n">
        <v>0.14</v>
      </c>
      <c r="G125" s="23">
        <f>F125*E125</f>
        <v/>
      </c>
      <c r="H125" s="14" t="n"/>
      <c r="I125" s="14" t="n"/>
      <c r="J125" s="39" t="n"/>
    </row>
    <row r="126" ht="16.5" customHeight="1" s="92" thickBot="1">
      <c r="A126" s="94">
        <f>RIGHT(D126:D241,4)</f>
        <v/>
      </c>
      <c r="B126" s="47" t="inlineStr">
        <is>
          <t>БЕКОН с/к с/н в/у 1/180 10шт.</t>
        </is>
      </c>
      <c r="C126" s="35" t="inlineStr">
        <is>
          <t>ШТ</t>
        </is>
      </c>
      <c r="D126" s="28" t="n">
        <v>1001223296919</v>
      </c>
      <c r="E126" s="24" t="n">
        <v>40</v>
      </c>
      <c r="F126" s="23" t="n"/>
      <c r="G126" s="23">
        <f>E126*0.18</f>
        <v/>
      </c>
      <c r="H126" s="14" t="n"/>
      <c r="I126" s="14" t="n"/>
      <c r="J126" s="93" t="n"/>
    </row>
    <row r="127" ht="16.5" customHeight="1" s="92" thickBot="1" thickTop="1">
      <c r="A127" s="94">
        <f>RIGHT(D127:D242,4)</f>
        <v/>
      </c>
      <c r="B127" s="74" t="inlineStr">
        <is>
          <t>Паштеты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Bot="1" thickTop="1">
      <c r="A128" s="94">
        <f>RIGHT(D128:D245,4)</f>
        <v/>
      </c>
      <c r="B128" s="74" t="inlineStr">
        <is>
          <t>Пельмени</t>
        </is>
      </c>
      <c r="C128" s="74" t="n"/>
      <c r="D128" s="74" t="n"/>
      <c r="E128" s="74" t="n"/>
      <c r="F128" s="73" t="n"/>
      <c r="G128" s="74" t="n"/>
      <c r="H128" s="74" t="n"/>
      <c r="I128" s="74" t="n"/>
      <c r="J128" s="75" t="n"/>
    </row>
    <row r="129" ht="16.5" customHeight="1" s="92" thickTop="1">
      <c r="A129" s="94">
        <f>RIGHT(D129:D246,4)</f>
        <v/>
      </c>
      <c r="B129" s="47" t="inlineStr">
        <is>
          <t>ОСТАН.ТРАДИЦ. пельм кор.0.5кг зам._120с</t>
        </is>
      </c>
      <c r="C129" s="33" t="inlineStr">
        <is>
          <t>ШТ</t>
        </is>
      </c>
      <c r="D129" s="28" t="n">
        <v>1002112606314</v>
      </c>
      <c r="E129" s="24" t="n"/>
      <c r="F129" s="23" t="n">
        <v>0.5</v>
      </c>
      <c r="G129" s="23">
        <f>E129*0.5</f>
        <v/>
      </c>
      <c r="H129" s="14" t="n">
        <v>8</v>
      </c>
      <c r="I129" s="72" t="n">
        <v>120</v>
      </c>
      <c r="J129" s="39" t="n"/>
    </row>
    <row r="130" ht="16.5" customHeight="1" s="92">
      <c r="A130" s="94">
        <f>RIGHT(D130:D247,4)</f>
        <v/>
      </c>
      <c r="B130" s="47" t="inlineStr">
        <is>
          <t xml:space="preserve">ПЕЛЬМ.С АДЖИКОЙ пл.0.45кг зам. </t>
        </is>
      </c>
      <c r="C130" s="33" t="inlineStr">
        <is>
          <t>ШТ</t>
        </is>
      </c>
      <c r="D130" s="28" t="n">
        <v>1002115036155</v>
      </c>
      <c r="E130" s="24" t="n"/>
      <c r="F130" s="23" t="n"/>
      <c r="G130" s="23">
        <f>E130*0.45</f>
        <v/>
      </c>
      <c r="H130" s="14" t="n"/>
      <c r="I130" s="72" t="n"/>
      <c r="J130" s="39" t="n"/>
    </row>
    <row r="131" ht="16.5" customHeight="1" s="92">
      <c r="A131" s="94">
        <f>RIGHT(D131:D248,4)</f>
        <v/>
      </c>
      <c r="B131" s="47" t="inlineStr">
        <is>
          <t xml:space="preserve">ПЕЛЬМ.С БЕЛ.ГРИБАМИ пл.0.45кг зам. </t>
        </is>
      </c>
      <c r="C131" s="33" t="inlineStr">
        <is>
          <t>ШТ</t>
        </is>
      </c>
      <c r="D131" s="28" t="n">
        <v>1002115056157</v>
      </c>
      <c r="E131" s="24" t="n"/>
      <c r="F131" s="23" t="n"/>
      <c r="G131" s="23">
        <f>E131*0.45</f>
        <v/>
      </c>
      <c r="H131" s="14" t="n"/>
      <c r="I131" s="72" t="n"/>
      <c r="J131" s="39" t="n"/>
    </row>
    <row r="132" ht="16.5" customHeight="1" s="92" thickBot="1">
      <c r="A132" s="94">
        <f>RIGHT(D132:D247,4)</f>
        <v/>
      </c>
      <c r="B132" s="47" t="inlineStr">
        <is>
          <t>ОСТАН.ТРАДИЦ.пельм пл.0.9кг зам._120с</t>
        </is>
      </c>
      <c r="C132" s="36" t="inlineStr">
        <is>
          <t>ШТ</t>
        </is>
      </c>
      <c r="D132" s="28" t="n">
        <v>1002112606313</v>
      </c>
      <c r="E132" s="24" t="n"/>
      <c r="F132" s="23" t="n">
        <v>0.9</v>
      </c>
      <c r="G132" s="23">
        <f>E132*0.9</f>
        <v/>
      </c>
      <c r="H132" s="14" t="n">
        <v>9</v>
      </c>
      <c r="I132" s="72" t="n">
        <v>120</v>
      </c>
      <c r="J132" s="39" t="n"/>
    </row>
    <row r="133" ht="16.5" customHeight="1" s="92" thickBot="1" thickTop="1">
      <c r="A133" s="94">
        <f>RIGHT(D133:D248,4)</f>
        <v/>
      </c>
      <c r="B133" s="74" t="inlineStr">
        <is>
          <t>Полуфабрикаты с картофелем</t>
        </is>
      </c>
      <c r="C133" s="74" t="n"/>
      <c r="D133" s="74" t="n"/>
      <c r="E133" s="74" t="n"/>
      <c r="F133" s="73" t="n"/>
      <c r="G133" s="74" t="n"/>
      <c r="H133" s="74" t="n"/>
      <c r="I133" s="74" t="n"/>
      <c r="J133" s="75" t="n"/>
    </row>
    <row r="134" ht="16.5" customHeight="1" s="92" thickBot="1" thickTop="1">
      <c r="A134" s="94">
        <f>RIGHT(D134:D249,4)</f>
        <v/>
      </c>
      <c r="B134" s="47" t="inlineStr">
        <is>
          <t>С КАРТОФЕЛЕМ вареники кор.0.5кг зам_120</t>
        </is>
      </c>
      <c r="C134" s="36" t="inlineStr">
        <is>
          <t>ШТ</t>
        </is>
      </c>
      <c r="D134" s="28" t="n">
        <v>1002151784945</v>
      </c>
      <c r="E134" s="24" t="n"/>
      <c r="F134" s="23" t="n">
        <v>0.5</v>
      </c>
      <c r="G134" s="23">
        <f>E134*0.5</f>
        <v/>
      </c>
      <c r="H134" s="14" t="n">
        <v>8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Блины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Format="1" customHeight="1" s="88" thickBot="1" thickTop="1">
      <c r="A136" s="94">
        <f>RIGHT(D136:D251,4)</f>
        <v/>
      </c>
      <c r="B136" s="89" t="inlineStr">
        <is>
          <t>С КУРИЦЕЙ И ГРИБАМИ 1/420 10шт.зам.</t>
        </is>
      </c>
      <c r="C136" s="90" t="inlineStr">
        <is>
          <t>ШТ</t>
        </is>
      </c>
      <c r="D136" s="83" t="n">
        <v>1002133974956</v>
      </c>
      <c r="E136" s="84" t="n"/>
      <c r="F136" s="85" t="n">
        <v>0.42</v>
      </c>
      <c r="G136" s="85">
        <f>E136*0.42</f>
        <v/>
      </c>
      <c r="H136" s="86" t="n">
        <v>4.2</v>
      </c>
      <c r="I136" s="91" t="n">
        <v>120</v>
      </c>
      <c r="J136" s="86" t="n"/>
      <c r="K136" s="87" t="n"/>
    </row>
    <row r="137" ht="16.5" customHeight="1" s="92" thickTop="1">
      <c r="A137" s="94">
        <f>RIGHT(D137:D252,4)</f>
        <v/>
      </c>
      <c r="B137" s="47" t="inlineStr">
        <is>
          <t>БЛИНЧ.С МЯСОМ пл.1/420 10шт.зам.</t>
        </is>
      </c>
      <c r="C137" s="33" t="inlineStr">
        <is>
          <t>ШТ</t>
        </is>
      </c>
      <c r="D137" s="28" t="n">
        <v>1002131151762</v>
      </c>
      <c r="E137" s="24" t="n"/>
      <c r="F137" s="23" t="n">
        <v>0.42</v>
      </c>
      <c r="G137" s="23">
        <f>E137*0.42</f>
        <v/>
      </c>
      <c r="H137" s="14" t="n">
        <v>4.2</v>
      </c>
      <c r="I137" s="72" t="n">
        <v>120</v>
      </c>
      <c r="J137" s="39" t="n"/>
    </row>
    <row r="138" ht="16.5" customHeight="1" s="92" thickBot="1">
      <c r="A138" s="94">
        <f>RIGHT(D138:D253,4)</f>
        <v/>
      </c>
      <c r="B138" s="47" t="inlineStr">
        <is>
          <t>БЛИНЧ. С ТВОРОГОМ 1/420 12шт.зам.</t>
        </is>
      </c>
      <c r="C138" s="36" t="inlineStr">
        <is>
          <t>ШТ</t>
        </is>
      </c>
      <c r="D138" s="28" t="n">
        <v>1002131181764</v>
      </c>
      <c r="E138" s="24" t="n"/>
      <c r="F138" s="23" t="n">
        <v>0.42</v>
      </c>
      <c r="G138" s="23">
        <f>E138*0.42</f>
        <v/>
      </c>
      <c r="H138" s="14" t="n">
        <v>4.2</v>
      </c>
      <c r="I138" s="72" t="n">
        <v>120</v>
      </c>
      <c r="J138" s="39" t="n"/>
    </row>
    <row r="139" ht="16.5" customHeight="1" s="92" thickBot="1" thickTop="1">
      <c r="A139" s="94">
        <f>RIGHT(D139:D254,4)</f>
        <v/>
      </c>
      <c r="B139" s="74" t="inlineStr">
        <is>
          <t>Консервы мясные</t>
        </is>
      </c>
      <c r="C139" s="74" t="n"/>
      <c r="D139" s="74" t="n"/>
      <c r="E139" s="74" t="n"/>
      <c r="F139" s="73" t="n"/>
      <c r="G139" s="74" t="n"/>
      <c r="H139" s="74" t="n"/>
      <c r="I139" s="74" t="n"/>
      <c r="J139" s="75" t="n"/>
    </row>
    <row r="140" ht="16.5" customHeight="1" s="92" thickBot="1" thickTop="1">
      <c r="A140" s="94">
        <f>RIGHT(D140:D255,4)</f>
        <v/>
      </c>
      <c r="B140" s="74" t="inlineStr">
        <is>
          <t>Мясокостные замороженные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s="92" thickBot="1" thickTop="1">
      <c r="A141" s="94">
        <f>RIGHT(D141:D256,4)</f>
        <v/>
      </c>
      <c r="B141" s="47" t="inlineStr">
        <is>
          <t xml:space="preserve"> РАГУ СВИНОЕ 1кг 8шт.зам_120с </t>
        </is>
      </c>
      <c r="C141" s="36" t="inlineStr">
        <is>
          <t>ШТ</t>
        </is>
      </c>
      <c r="D141" s="68" t="inlineStr">
        <is>
          <t>1002162156004</t>
        </is>
      </c>
      <c r="E141" s="24" t="n"/>
      <c r="F141" s="23" t="n">
        <v>1</v>
      </c>
      <c r="G141" s="23">
        <f>E141*1</f>
        <v/>
      </c>
      <c r="H141" s="14" t="n">
        <v>8</v>
      </c>
      <c r="I141" s="72" t="n">
        <v>120</v>
      </c>
      <c r="J141" s="39" t="n"/>
    </row>
    <row r="142" ht="15.75" customHeight="1" s="92" thickTop="1">
      <c r="A142" s="94">
        <f>RIGHT(D142:D257,4)</f>
        <v/>
      </c>
      <c r="B142" s="47" t="inlineStr">
        <is>
          <t>ШАШЛЫК ИЗ СВИНИНЫ зам.</t>
        </is>
      </c>
      <c r="C142" s="30" t="inlineStr">
        <is>
          <t>КГ</t>
        </is>
      </c>
      <c r="D142" s="68" t="inlineStr">
        <is>
          <t>1002162215417</t>
        </is>
      </c>
      <c r="E142" s="24" t="n"/>
      <c r="F142" s="23" t="n">
        <v>2</v>
      </c>
      <c r="G142" s="23">
        <f>E142*1</f>
        <v/>
      </c>
      <c r="H142" s="14" t="n">
        <v>6</v>
      </c>
      <c r="I142" s="72" t="n">
        <v>90</v>
      </c>
      <c r="J142" s="39" t="n"/>
    </row>
    <row r="143" ht="15.75" customHeight="1" s="92" thickBot="1">
      <c r="A143" s="94">
        <f>RIGHT(D143:D258,4)</f>
        <v/>
      </c>
      <c r="B143" s="47" t="inlineStr">
        <is>
          <t>РЕБРЫШКИ ОБЫКНОВЕННЫЕ 1кг 12шт.зам.</t>
        </is>
      </c>
      <c r="C143" s="36" t="inlineStr">
        <is>
          <t>ШТ</t>
        </is>
      </c>
      <c r="D143" s="69" t="inlineStr">
        <is>
          <t>1002162166019</t>
        </is>
      </c>
      <c r="E143" s="24" t="n"/>
      <c r="F143" s="23" t="n">
        <v>1</v>
      </c>
      <c r="G143" s="23">
        <f>E143*1</f>
        <v/>
      </c>
      <c r="H143" s="14" t="n">
        <v>12</v>
      </c>
      <c r="I143" s="72" t="n">
        <v>120</v>
      </c>
      <c r="J143" s="39" t="n"/>
    </row>
    <row r="144" ht="16.5" customHeight="1" s="92" thickBot="1" thickTop="1">
      <c r="A144" s="77" t="n"/>
      <c r="B144" s="77" t="inlineStr">
        <is>
          <t>ВСЕГО:</t>
        </is>
      </c>
      <c r="C144" s="16" t="n"/>
      <c r="D144" s="48" t="n"/>
      <c r="E144" s="17">
        <f>SUM(E5:E143)</f>
        <v/>
      </c>
      <c r="F144" s="17">
        <f>SUM(F10:F143)</f>
        <v/>
      </c>
      <c r="G144" s="17">
        <f>SUM(G11:G143)</f>
        <v/>
      </c>
      <c r="H144" s="17">
        <f>SUM(H10:H140)</f>
        <v/>
      </c>
      <c r="I144" s="17" t="n"/>
      <c r="J144" s="17" t="n"/>
    </row>
    <row r="145" ht="15.75" customHeight="1" s="92" thickTop="1">
      <c r="B145" s="53" t="n"/>
      <c r="C145" s="18" t="n"/>
      <c r="D145" s="52" t="n"/>
      <c r="F145" s="19" t="n"/>
      <c r="G145" s="19" t="n"/>
      <c r="H145" s="20" t="n"/>
      <c r="I145" s="20" t="n"/>
      <c r="J145" s="21" t="n"/>
    </row>
    <row r="146">
      <c r="B146" s="53" t="n"/>
      <c r="C146" s="18" t="n"/>
      <c r="D146" s="52" t="n"/>
      <c r="F146" s="19" t="n"/>
      <c r="G146" s="19" t="n"/>
      <c r="H146" s="20" t="n"/>
      <c r="I146" s="20" t="n"/>
      <c r="J146" s="21" t="n"/>
    </row>
    <row r="147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</sheetData>
  <autoFilter ref="A9:J144"/>
  <mergeCells count="2">
    <mergeCell ref="E1:J1"/>
    <mergeCell ref="G3:J3"/>
  </mergeCells>
  <dataValidations disablePrompts="1" count="2">
    <dataValidation sqref="B137" showDropDown="0" showInputMessage="1" showErrorMessage="1" allowBlank="0" type="textLength" operator="lessThanOrEqual">
      <formula1>40</formula1>
    </dataValidation>
    <dataValidation sqref="D141:D143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2024-11-22T11:52:37Z</dcterms:modified>
  <cp:lastModifiedBy>Uaer4</cp:lastModifiedBy>
  <cp:lastPrinted>2023-11-08T08:22:20Z</cp:lastPrinted>
</cp:coreProperties>
</file>