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11" i="1" l="1"/>
  <c r="AC13" i="1"/>
  <c r="AC19" i="1"/>
  <c r="AC23" i="1"/>
  <c r="AC25" i="1"/>
  <c r="AC27" i="1"/>
  <c r="AC31" i="1"/>
  <c r="AC32" i="1"/>
  <c r="AC33" i="1"/>
  <c r="AC39" i="1"/>
  <c r="AC43" i="1"/>
  <c r="AC45" i="1"/>
  <c r="AC47" i="1"/>
  <c r="AC51" i="1"/>
  <c r="AC52" i="1"/>
  <c r="AC57" i="1"/>
  <c r="AC59" i="1"/>
  <c r="AC63" i="1"/>
  <c r="AC65" i="1"/>
  <c r="AC67" i="1"/>
  <c r="T72" i="1"/>
  <c r="AC75" i="1"/>
  <c r="AC77" i="1"/>
  <c r="AC79" i="1"/>
  <c r="AC81" i="1"/>
  <c r="AC83" i="1"/>
  <c r="T87" i="1"/>
  <c r="T88" i="1"/>
  <c r="AC15" i="1"/>
  <c r="AC35" i="1"/>
  <c r="AC55" i="1"/>
  <c r="AC71" i="1"/>
  <c r="AC12" i="1"/>
  <c r="AC16" i="1"/>
  <c r="AC28" i="1"/>
  <c r="T40" i="1"/>
  <c r="T44" i="1"/>
  <c r="AC48" i="1"/>
  <c r="T56" i="1"/>
  <c r="T60" i="1"/>
  <c r="AC64" i="1"/>
  <c r="T76" i="1"/>
  <c r="AC84" i="1"/>
  <c r="T91" i="1"/>
  <c r="T92" i="1"/>
  <c r="AC7" i="1"/>
  <c r="AC78" i="1"/>
  <c r="AC82" i="1"/>
  <c r="AC86" i="1"/>
  <c r="AC90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4" i="1"/>
  <c r="AC17" i="1"/>
  <c r="AC18" i="1"/>
  <c r="AC20" i="1"/>
  <c r="AC21" i="1"/>
  <c r="AC22" i="1"/>
  <c r="AC24" i="1"/>
  <c r="AC26" i="1"/>
  <c r="AC29" i="1"/>
  <c r="AC30" i="1"/>
  <c r="AC34" i="1"/>
  <c r="AC36" i="1"/>
  <c r="AC37" i="1"/>
  <c r="AC38" i="1"/>
  <c r="AC40" i="1"/>
  <c r="AC41" i="1"/>
  <c r="AC42" i="1"/>
  <c r="AC46" i="1"/>
  <c r="AC49" i="1"/>
  <c r="AC50" i="1"/>
  <c r="AC53" i="1"/>
  <c r="AC54" i="1"/>
  <c r="AC56" i="1"/>
  <c r="AC58" i="1"/>
  <c r="AC61" i="1"/>
  <c r="AC62" i="1"/>
  <c r="AC66" i="1"/>
  <c r="AC68" i="1"/>
  <c r="AC69" i="1"/>
  <c r="AC70" i="1"/>
  <c r="AC72" i="1"/>
  <c r="AC73" i="1"/>
  <c r="AC74" i="1"/>
  <c r="AC80" i="1"/>
  <c r="AC85" i="1"/>
  <c r="AC89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1" i="1"/>
  <c r="Y92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1" i="1"/>
  <c r="X92" i="1"/>
  <c r="X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4" i="1"/>
  <c r="U85" i="1"/>
  <c r="U86" i="1"/>
  <c r="U87" i="1"/>
  <c r="U88" i="1"/>
  <c r="U89" i="1"/>
  <c r="U90" i="1"/>
  <c r="U91" i="1"/>
  <c r="U92" i="1"/>
  <c r="U7" i="1"/>
  <c r="T8" i="1"/>
  <c r="T9" i="1"/>
  <c r="T10" i="1"/>
  <c r="T12" i="1"/>
  <c r="T13" i="1"/>
  <c r="T14" i="1"/>
  <c r="T16" i="1"/>
  <c r="T17" i="1"/>
  <c r="T20" i="1"/>
  <c r="T21" i="1"/>
  <c r="T22" i="1"/>
  <c r="T24" i="1"/>
  <c r="T25" i="1"/>
  <c r="T26" i="1"/>
  <c r="T28" i="1"/>
  <c r="T29" i="1"/>
  <c r="T30" i="1"/>
  <c r="T32" i="1"/>
  <c r="T33" i="1"/>
  <c r="T34" i="1"/>
  <c r="T36" i="1"/>
  <c r="T37" i="1"/>
  <c r="T38" i="1"/>
  <c r="T41" i="1"/>
  <c r="T42" i="1"/>
  <c r="T45" i="1"/>
  <c r="T46" i="1"/>
  <c r="T48" i="1"/>
  <c r="T49" i="1"/>
  <c r="T50" i="1"/>
  <c r="T52" i="1"/>
  <c r="T53" i="1"/>
  <c r="T54" i="1"/>
  <c r="T57" i="1"/>
  <c r="T58" i="1"/>
  <c r="T61" i="1"/>
  <c r="T62" i="1"/>
  <c r="T64" i="1"/>
  <c r="T65" i="1"/>
  <c r="T66" i="1"/>
  <c r="T68" i="1"/>
  <c r="T69" i="1"/>
  <c r="T70" i="1"/>
  <c r="T73" i="1"/>
  <c r="T74" i="1"/>
  <c r="T77" i="1"/>
  <c r="T78" i="1"/>
  <c r="T80" i="1"/>
  <c r="T81" i="1"/>
  <c r="T82" i="1"/>
  <c r="T84" i="1"/>
  <c r="T85" i="1"/>
  <c r="T86" i="1"/>
  <c r="T89" i="1"/>
  <c r="T9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1" i="1"/>
  <c r="K92" i="1"/>
  <c r="K7" i="1"/>
  <c r="R8" i="1"/>
  <c r="R9" i="1"/>
  <c r="R10" i="1"/>
  <c r="R11" i="1"/>
  <c r="R12" i="1"/>
  <c r="R13" i="1"/>
  <c r="R14" i="1"/>
  <c r="R15" i="1"/>
  <c r="R16" i="1"/>
  <c r="R17" i="1"/>
  <c r="R18" i="1"/>
  <c r="U18" i="1" s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U63" i="1" s="1"/>
  <c r="R64" i="1"/>
  <c r="U64" i="1" s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U83" i="1" s="1"/>
  <c r="R84" i="1"/>
  <c r="R85" i="1"/>
  <c r="R86" i="1"/>
  <c r="R87" i="1"/>
  <c r="R88" i="1"/>
  <c r="R89" i="1"/>
  <c r="R90" i="1"/>
  <c r="R91" i="1"/>
  <c r="R92" i="1"/>
  <c r="R7" i="1"/>
  <c r="AC88" i="1" l="1"/>
  <c r="AC92" i="1"/>
  <c r="AC76" i="1"/>
  <c r="AC60" i="1"/>
  <c r="AC44" i="1"/>
  <c r="T7" i="1"/>
  <c r="T15" i="1"/>
  <c r="T11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AC91" i="1"/>
  <c r="AC87" i="1"/>
  <c r="T83" i="1"/>
  <c r="T1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7" i="1"/>
  <c r="W6" i="1"/>
  <c r="X6" i="1"/>
  <c r="Y6" i="1"/>
  <c r="Z6" i="1"/>
  <c r="AD6" i="1"/>
  <c r="AE6" i="1"/>
  <c r="V6" i="1"/>
  <c r="K6" i="1"/>
  <c r="L6" i="1"/>
  <c r="M6" i="1"/>
  <c r="N6" i="1"/>
  <c r="O6" i="1"/>
  <c r="P6" i="1"/>
  <c r="Q6" i="1"/>
  <c r="R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7" i="1"/>
  <c r="F6" i="1"/>
  <c r="E6" i="1"/>
  <c r="AC6" i="1" l="1"/>
  <c r="J6" i="1"/>
  <c r="I6" i="1"/>
</calcChain>
</file>

<file path=xl/sharedStrings.xml><?xml version="1.0" encoding="utf-8"?>
<sst xmlns="http://schemas.openxmlformats.org/spreadsheetml/2006/main" count="223" uniqueCount="124">
  <si>
    <t>Период: 15.12.2023 - 22.12.2023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</si>
  <si>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</si>
  <si>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</si>
  <si>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</si>
  <si>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</si>
  <si>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</si>
  <si>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</si>
  <si>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</si>
  <si>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</si>
  <si>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</si>
  <si>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</si>
  <si>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</si>
  <si>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</si>
  <si>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</si>
  <si>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</si>
  <si>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</si>
  <si>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</si>
  <si>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</si>
  <si>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</si>
  <si>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</si>
  <si>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</si>
  <si>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</si>
  <si>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</si>
  <si>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</si>
  <si>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</si>
  <si>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</si>
  <si>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</si>
  <si>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</si>
  <si>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</si>
  <si>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</si>
  <si>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</si>
  <si>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</si>
  <si>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</si>
  <si>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</si>
  <si>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</si>
  <si>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</si>
  <si>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</si>
  <si>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</si>
  <si>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</si>
  <si>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6169 КАРБОНАД к/в с/н в/у 1/100*10_Х5 СТМ МФ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</si>
  <si>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</si>
  <si>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</si>
  <si>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</si>
  <si>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</si>
  <si>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</si>
  <si>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</si>
  <si>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</si>
  <si>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</si>
  <si>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</si>
  <si>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</si>
  <si>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</si>
  <si>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</si>
  <si>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</si>
  <si>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</si>
  <si>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</si>
  <si>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</si>
  <si>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</si>
  <si>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</si>
  <si>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</si>
  <si>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</si>
  <si>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</si>
  <si>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</si>
  <si>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</si>
  <si>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</si>
  <si>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</si>
  <si>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</si>
  <si>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</si>
  <si>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</si>
  <si>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</si>
  <si>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</si>
  <si>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</si>
  <si>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</si>
  <si>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</si>
  <si>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</si>
  <si>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</si>
  <si>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</si>
  <si>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</si>
  <si>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</si>
  <si>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</si>
  <si>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</si>
  <si>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</si>
  <si>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</si>
  <si>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</si>
  <si>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</si>
  <si>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</si>
  <si>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</si>
  <si>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</si>
  <si>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</si>
  <si>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</si>
  <si>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6751 СЛИВОЧНЫЕ СН сос п/о мгс 0,41кг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</si>
  <si>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</si>
  <si>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</si>
  <si>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</si>
  <si>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</si>
  <si>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</si>
  <si>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</si>
  <si>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</si>
  <si>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</si>
  <si>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</si>
  <si>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</si>
  <si>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</si>
  <si>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</si>
  <si>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</si>
  <si>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</si>
  <si>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</si>
  <si>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</si>
  <si>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</si>
  <si>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</si>
  <si>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</si>
  <si>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21,12,</t>
  </si>
  <si>
    <t>22,12ц</t>
  </si>
  <si>
    <t>22,12п</t>
  </si>
  <si>
    <t>24,12,</t>
  </si>
  <si>
    <t>27,12-1</t>
  </si>
  <si>
    <t>27,12-2</t>
  </si>
  <si>
    <t>28,12,</t>
  </si>
  <si>
    <t>29,12,</t>
  </si>
  <si>
    <t>08,12,</t>
  </si>
  <si>
    <t>15,12,</t>
  </si>
  <si>
    <t>22,12,</t>
  </si>
  <si>
    <t>9д</t>
  </si>
  <si>
    <t>17т</t>
  </si>
  <si>
    <t>0,5т</t>
  </si>
  <si>
    <t>3,6т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</si>
</sst>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12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12.12.2023 - 19.12.2023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20,12,</v>
          </cell>
          <cell r="L5" t="str">
            <v>21,12,</v>
          </cell>
          <cell r="M5" t="str">
            <v>22,12ц</v>
          </cell>
          <cell r="N5" t="str">
            <v>22,12п</v>
          </cell>
          <cell r="S5" t="str">
            <v>24,12,</v>
          </cell>
          <cell r="X5" t="str">
            <v>08,15,</v>
          </cell>
          <cell r="Y5" t="str">
            <v>15,12,</v>
          </cell>
          <cell r="Z5" t="str">
            <v>19,12,</v>
          </cell>
        </row>
        <row r="6">
          <cell r="E6">
            <v>75537.241999999998</v>
          </cell>
          <cell r="F6">
            <v>64062.673999999992</v>
          </cell>
          <cell r="I6">
            <v>76183.549999999988</v>
          </cell>
          <cell r="J6">
            <v>-646.30799999999999</v>
          </cell>
          <cell r="K6">
            <v>13030</v>
          </cell>
          <cell r="L6">
            <v>21174</v>
          </cell>
          <cell r="M6">
            <v>19300</v>
          </cell>
          <cell r="N6">
            <v>2800</v>
          </cell>
          <cell r="O6">
            <v>0</v>
          </cell>
          <cell r="P6">
            <v>0</v>
          </cell>
          <cell r="Q6">
            <v>0</v>
          </cell>
          <cell r="R6">
            <v>15107.448400000001</v>
          </cell>
          <cell r="S6">
            <v>27180</v>
          </cell>
          <cell r="V6">
            <v>0</v>
          </cell>
          <cell r="W6">
            <v>0</v>
          </cell>
          <cell r="X6">
            <v>15255.205000000002</v>
          </cell>
          <cell r="Y6">
            <v>14334.512200000005</v>
          </cell>
          <cell r="Z6">
            <v>22929.940999999999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40</v>
          </cell>
          <cell r="D7">
            <v>379</v>
          </cell>
          <cell r="E7">
            <v>201</v>
          </cell>
          <cell r="F7">
            <v>215</v>
          </cell>
          <cell r="G7">
            <v>0.4</v>
          </cell>
          <cell r="H7">
            <v>60</v>
          </cell>
          <cell r="I7">
            <v>204</v>
          </cell>
          <cell r="J7">
            <v>-3</v>
          </cell>
          <cell r="K7">
            <v>80</v>
          </cell>
          <cell r="L7">
            <v>80</v>
          </cell>
          <cell r="M7">
            <v>0</v>
          </cell>
          <cell r="N7">
            <v>0</v>
          </cell>
          <cell r="R7">
            <v>40.200000000000003</v>
          </cell>
          <cell r="S7">
            <v>40</v>
          </cell>
          <cell r="T7">
            <v>10.323383084577113</v>
          </cell>
          <cell r="U7">
            <v>5.3482587064676617</v>
          </cell>
          <cell r="X7">
            <v>48.2</v>
          </cell>
          <cell r="Y7">
            <v>46.6</v>
          </cell>
          <cell r="Z7">
            <v>41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51.030999999999999</v>
          </cell>
          <cell r="D8">
            <v>172.23500000000001</v>
          </cell>
          <cell r="E8">
            <v>140.49799999999999</v>
          </cell>
          <cell r="F8">
            <v>82.768000000000001</v>
          </cell>
          <cell r="G8">
            <v>1</v>
          </cell>
          <cell r="H8" t="e">
            <v>#N/A</v>
          </cell>
          <cell r="I8">
            <v>141</v>
          </cell>
          <cell r="J8">
            <v>-0.50200000000000955</v>
          </cell>
          <cell r="K8">
            <v>70</v>
          </cell>
          <cell r="L8">
            <v>50</v>
          </cell>
          <cell r="M8">
            <v>0</v>
          </cell>
          <cell r="N8">
            <v>0</v>
          </cell>
          <cell r="R8">
            <v>28.099599999999999</v>
          </cell>
          <cell r="S8">
            <v>50</v>
          </cell>
          <cell r="T8">
            <v>8.9954305399365122</v>
          </cell>
          <cell r="U8">
            <v>2.945522356190124</v>
          </cell>
          <cell r="X8">
            <v>26.862200000000001</v>
          </cell>
          <cell r="Y8">
            <v>30.252400000000002</v>
          </cell>
          <cell r="Z8">
            <v>39.362000000000002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1599.2249999999999</v>
          </cell>
          <cell r="D9">
            <v>818.39300000000003</v>
          </cell>
          <cell r="E9">
            <v>1363.7360000000001</v>
          </cell>
          <cell r="F9">
            <v>786.04499999999996</v>
          </cell>
          <cell r="G9">
            <v>1</v>
          </cell>
          <cell r="H9">
            <v>45</v>
          </cell>
          <cell r="I9">
            <v>1364</v>
          </cell>
          <cell r="J9">
            <v>-0.26399999999989632</v>
          </cell>
          <cell r="K9">
            <v>500</v>
          </cell>
          <cell r="L9">
            <v>300</v>
          </cell>
          <cell r="M9">
            <v>200</v>
          </cell>
          <cell r="N9">
            <v>0</v>
          </cell>
          <cell r="R9">
            <v>272.74720000000002</v>
          </cell>
          <cell r="S9">
            <v>500</v>
          </cell>
          <cell r="T9">
            <v>8.3815525878909103</v>
          </cell>
          <cell r="U9">
            <v>2.8819544251966653</v>
          </cell>
          <cell r="X9">
            <v>227.7576</v>
          </cell>
          <cell r="Y9">
            <v>243.5686</v>
          </cell>
          <cell r="Z9">
            <v>377.05900000000003</v>
          </cell>
          <cell r="AA9">
            <v>0</v>
          </cell>
          <cell r="AB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1552.2</v>
          </cell>
          <cell r="D10">
            <v>3383.7429999999999</v>
          </cell>
          <cell r="E10">
            <v>2035.508</v>
          </cell>
          <cell r="F10">
            <v>2431.6030000000001</v>
          </cell>
          <cell r="G10">
            <v>1</v>
          </cell>
          <cell r="H10">
            <v>60</v>
          </cell>
          <cell r="I10">
            <v>2014.75</v>
          </cell>
          <cell r="J10">
            <v>20.758000000000038</v>
          </cell>
          <cell r="K10">
            <v>0</v>
          </cell>
          <cell r="L10">
            <v>850</v>
          </cell>
          <cell r="M10">
            <v>1600</v>
          </cell>
          <cell r="N10">
            <v>2150</v>
          </cell>
          <cell r="R10">
            <v>407.10160000000002</v>
          </cell>
          <cell r="T10">
            <v>17.27235412486711</v>
          </cell>
          <cell r="U10">
            <v>5.9729635059159678</v>
          </cell>
          <cell r="X10">
            <v>380.62620000000004</v>
          </cell>
          <cell r="Y10">
            <v>392.09859999999998</v>
          </cell>
          <cell r="Z10">
            <v>599.91200000000003</v>
          </cell>
          <cell r="AA10">
            <v>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80.397999999999996</v>
          </cell>
          <cell r="D11">
            <v>209.19900000000001</v>
          </cell>
          <cell r="E11">
            <v>66.256</v>
          </cell>
          <cell r="F11">
            <v>220.83099999999999</v>
          </cell>
          <cell r="G11">
            <v>1</v>
          </cell>
          <cell r="H11">
            <v>120</v>
          </cell>
          <cell r="I11">
            <v>68.099999999999994</v>
          </cell>
          <cell r="J11">
            <v>-1.8439999999999941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R11">
            <v>13.251200000000001</v>
          </cell>
          <cell r="T11">
            <v>16.664981284713836</v>
          </cell>
          <cell r="U11">
            <v>16.664981284713836</v>
          </cell>
          <cell r="X11">
            <v>7.2447999999999997</v>
          </cell>
          <cell r="Y11">
            <v>16.340199999999999</v>
          </cell>
          <cell r="Z11">
            <v>7.0659999999999998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96.290999999999997</v>
          </cell>
          <cell r="D12">
            <v>134.49</v>
          </cell>
          <cell r="E12">
            <v>133.05099999999999</v>
          </cell>
          <cell r="F12">
            <v>67.698999999999998</v>
          </cell>
          <cell r="G12">
            <v>1</v>
          </cell>
          <cell r="H12">
            <v>60</v>
          </cell>
          <cell r="I12">
            <v>131.69999999999999</v>
          </cell>
          <cell r="J12">
            <v>1.3509999999999991</v>
          </cell>
          <cell r="K12">
            <v>30</v>
          </cell>
          <cell r="L12">
            <v>30</v>
          </cell>
          <cell r="M12">
            <v>0</v>
          </cell>
          <cell r="N12">
            <v>0</v>
          </cell>
          <cell r="R12">
            <v>26.610199999999999</v>
          </cell>
          <cell r="S12">
            <v>120</v>
          </cell>
          <cell r="T12">
            <v>9.3084230858843604</v>
          </cell>
          <cell r="U12">
            <v>2.5440996309685762</v>
          </cell>
          <cell r="X12">
            <v>27.261200000000002</v>
          </cell>
          <cell r="Y12">
            <v>21.8264</v>
          </cell>
          <cell r="Z12">
            <v>38.066000000000003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127.35299999999999</v>
          </cell>
          <cell r="D13">
            <v>221.749</v>
          </cell>
          <cell r="E13">
            <v>107.70699999999999</v>
          </cell>
          <cell r="F13">
            <v>238.33199999999999</v>
          </cell>
          <cell r="G13">
            <v>1</v>
          </cell>
          <cell r="H13">
            <v>60</v>
          </cell>
          <cell r="I13">
            <v>107.8</v>
          </cell>
          <cell r="J13">
            <v>-9.3000000000003524E-2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R13">
            <v>21.541399999999999</v>
          </cell>
          <cell r="T13">
            <v>11.063904852980771</v>
          </cell>
          <cell r="U13">
            <v>11.063904852980771</v>
          </cell>
          <cell r="X13">
            <v>43.957000000000001</v>
          </cell>
          <cell r="Y13">
            <v>22.494199999999999</v>
          </cell>
          <cell r="Z13">
            <v>22.66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536.58600000000001</v>
          </cell>
          <cell r="D14">
            <v>230.06</v>
          </cell>
          <cell r="E14">
            <v>473.79199999999997</v>
          </cell>
          <cell r="F14">
            <v>201.04499999999999</v>
          </cell>
          <cell r="G14">
            <v>1</v>
          </cell>
          <cell r="H14">
            <v>60</v>
          </cell>
          <cell r="I14">
            <v>462.83600000000001</v>
          </cell>
          <cell r="J14">
            <v>10.95599999999996</v>
          </cell>
          <cell r="K14">
            <v>50</v>
          </cell>
          <cell r="L14">
            <v>120</v>
          </cell>
          <cell r="M14">
            <v>0</v>
          </cell>
          <cell r="N14">
            <v>0</v>
          </cell>
          <cell r="R14">
            <v>94.758399999999995</v>
          </cell>
          <cell r="S14">
            <v>600</v>
          </cell>
          <cell r="T14">
            <v>10.247587548966635</v>
          </cell>
          <cell r="U14">
            <v>2.121658871403485</v>
          </cell>
          <cell r="X14">
            <v>93.952399999999997</v>
          </cell>
          <cell r="Y14">
            <v>80.092200000000005</v>
          </cell>
          <cell r="Z14">
            <v>143.32400000000001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1267</v>
          </cell>
          <cell r="D15">
            <v>423</v>
          </cell>
          <cell r="E15">
            <v>524</v>
          </cell>
          <cell r="F15">
            <v>1148</v>
          </cell>
          <cell r="G15">
            <v>0.25</v>
          </cell>
          <cell r="H15">
            <v>120</v>
          </cell>
          <cell r="I15">
            <v>541</v>
          </cell>
          <cell r="J15">
            <v>-17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R15">
            <v>104.8</v>
          </cell>
          <cell r="T15">
            <v>10.954198473282442</v>
          </cell>
          <cell r="U15">
            <v>10.954198473282442</v>
          </cell>
          <cell r="X15">
            <v>107.8</v>
          </cell>
          <cell r="Y15">
            <v>102.6</v>
          </cell>
          <cell r="Z15">
            <v>94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14.948</v>
          </cell>
          <cell r="D16">
            <v>80.960999999999999</v>
          </cell>
          <cell r="E16">
            <v>28.039000000000001</v>
          </cell>
          <cell r="F16">
            <v>36.704000000000001</v>
          </cell>
          <cell r="G16">
            <v>1</v>
          </cell>
          <cell r="H16">
            <v>30</v>
          </cell>
          <cell r="I16">
            <v>28.5</v>
          </cell>
          <cell r="J16">
            <v>-0.46099999999999852</v>
          </cell>
          <cell r="K16">
            <v>10</v>
          </cell>
          <cell r="L16">
            <v>0</v>
          </cell>
          <cell r="M16">
            <v>0</v>
          </cell>
          <cell r="N16">
            <v>0</v>
          </cell>
          <cell r="R16">
            <v>5.6078000000000001</v>
          </cell>
          <cell r="T16">
            <v>8.3283997289489644</v>
          </cell>
          <cell r="U16">
            <v>6.5451692285744851</v>
          </cell>
          <cell r="X16">
            <v>5.3315999999999999</v>
          </cell>
          <cell r="Y16">
            <v>8.5960000000000001</v>
          </cell>
          <cell r="Z16">
            <v>17.591999999999999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13.442</v>
          </cell>
          <cell r="D17">
            <v>153.38</v>
          </cell>
          <cell r="E17">
            <v>71.572000000000003</v>
          </cell>
          <cell r="F17">
            <v>32.871000000000002</v>
          </cell>
          <cell r="G17">
            <v>1</v>
          </cell>
          <cell r="H17">
            <v>30</v>
          </cell>
          <cell r="I17">
            <v>72</v>
          </cell>
          <cell r="J17">
            <v>-0.42799999999999727</v>
          </cell>
          <cell r="K17">
            <v>20</v>
          </cell>
          <cell r="L17">
            <v>20</v>
          </cell>
          <cell r="M17">
            <v>0</v>
          </cell>
          <cell r="N17">
            <v>0</v>
          </cell>
          <cell r="R17">
            <v>14.314400000000001</v>
          </cell>
          <cell r="S17">
            <v>50</v>
          </cell>
          <cell r="T17">
            <v>8.5837338624042925</v>
          </cell>
          <cell r="U17">
            <v>2.2963589113060974</v>
          </cell>
          <cell r="X17">
            <v>15.140199999999998</v>
          </cell>
          <cell r="Y17">
            <v>14.303000000000001</v>
          </cell>
          <cell r="Z17">
            <v>41.712000000000003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76.135999999999996</v>
          </cell>
          <cell r="D18">
            <v>550.50400000000002</v>
          </cell>
          <cell r="E18">
            <v>176.553</v>
          </cell>
          <cell r="F18">
            <v>335.53699999999998</v>
          </cell>
          <cell r="G18">
            <v>1</v>
          </cell>
          <cell r="H18">
            <v>60</v>
          </cell>
          <cell r="I18">
            <v>171.6</v>
          </cell>
          <cell r="J18">
            <v>4.953000000000003</v>
          </cell>
          <cell r="K18">
            <v>0</v>
          </cell>
          <cell r="L18">
            <v>0</v>
          </cell>
          <cell r="M18">
            <v>0</v>
          </cell>
          <cell r="N18">
            <v>200</v>
          </cell>
          <cell r="R18">
            <v>35.310600000000001</v>
          </cell>
          <cell r="T18">
            <v>15.166465593900982</v>
          </cell>
          <cell r="U18">
            <v>9.502444025306847</v>
          </cell>
          <cell r="X18">
            <v>28.037400000000002</v>
          </cell>
          <cell r="Y18">
            <v>20.476400000000002</v>
          </cell>
          <cell r="Z18">
            <v>33.984000000000002</v>
          </cell>
          <cell r="AA18" t="str">
            <v>увел</v>
          </cell>
          <cell r="AB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36.159999999999997</v>
          </cell>
          <cell r="D19">
            <v>96.236999999999995</v>
          </cell>
          <cell r="E19">
            <v>54.234999999999999</v>
          </cell>
          <cell r="F19">
            <v>78.162000000000006</v>
          </cell>
          <cell r="G19">
            <v>1</v>
          </cell>
          <cell r="H19">
            <v>60</v>
          </cell>
          <cell r="I19">
            <v>53.3</v>
          </cell>
          <cell r="J19">
            <v>0.93500000000000227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R19">
            <v>10.847</v>
          </cell>
          <cell r="S19">
            <v>20</v>
          </cell>
          <cell r="T19">
            <v>9.0496911588457642</v>
          </cell>
          <cell r="U19">
            <v>7.2058633723610219</v>
          </cell>
          <cell r="X19">
            <v>12.8536</v>
          </cell>
          <cell r="Y19">
            <v>8.8412000000000006</v>
          </cell>
          <cell r="Z19">
            <v>4.0250000000000004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190.779</v>
          </cell>
          <cell r="D20">
            <v>368.71699999999998</v>
          </cell>
          <cell r="E20">
            <v>336.904</v>
          </cell>
          <cell r="F20">
            <v>204.369</v>
          </cell>
          <cell r="G20">
            <v>1</v>
          </cell>
          <cell r="H20">
            <v>45</v>
          </cell>
          <cell r="I20">
            <v>346.22</v>
          </cell>
          <cell r="J20">
            <v>-9.3160000000000309</v>
          </cell>
          <cell r="K20">
            <v>50</v>
          </cell>
          <cell r="L20">
            <v>100</v>
          </cell>
          <cell r="M20">
            <v>100</v>
          </cell>
          <cell r="N20">
            <v>0</v>
          </cell>
          <cell r="R20">
            <v>67.380799999999994</v>
          </cell>
          <cell r="S20">
            <v>200</v>
          </cell>
          <cell r="T20">
            <v>9.7115053546410852</v>
          </cell>
          <cell r="U20">
            <v>3.0330450217272578</v>
          </cell>
          <cell r="X20">
            <v>67.368600000000001</v>
          </cell>
          <cell r="Y20">
            <v>55.361800000000002</v>
          </cell>
          <cell r="Z20">
            <v>124.869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1771</v>
          </cell>
          <cell r="D21">
            <v>631</v>
          </cell>
          <cell r="E21">
            <v>806</v>
          </cell>
          <cell r="F21">
            <v>1572</v>
          </cell>
          <cell r="G21">
            <v>0.25</v>
          </cell>
          <cell r="H21">
            <v>120</v>
          </cell>
          <cell r="I21">
            <v>826</v>
          </cell>
          <cell r="J21">
            <v>-20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R21">
            <v>161.19999999999999</v>
          </cell>
          <cell r="S21">
            <v>800</v>
          </cell>
          <cell r="T21">
            <v>14.714640198511168</v>
          </cell>
          <cell r="U21">
            <v>9.7518610421836236</v>
          </cell>
          <cell r="X21">
            <v>149.80000000000001</v>
          </cell>
          <cell r="Y21">
            <v>145</v>
          </cell>
          <cell r="Z21">
            <v>317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131.76900000000001</v>
          </cell>
          <cell r="D22">
            <v>1824.0820000000001</v>
          </cell>
          <cell r="E22">
            <v>1183.6489999999999</v>
          </cell>
          <cell r="F22">
            <v>733.75599999999997</v>
          </cell>
          <cell r="G22">
            <v>1</v>
          </cell>
          <cell r="H22">
            <v>45</v>
          </cell>
          <cell r="I22">
            <v>1182.1679999999999</v>
          </cell>
          <cell r="J22">
            <v>1.4809999999999945</v>
          </cell>
          <cell r="K22">
            <v>330</v>
          </cell>
          <cell r="L22">
            <v>350</v>
          </cell>
          <cell r="M22">
            <v>600</v>
          </cell>
          <cell r="N22">
            <v>0</v>
          </cell>
          <cell r="R22">
            <v>236.72979999999998</v>
          </cell>
          <cell r="S22">
            <v>200</v>
          </cell>
          <cell r="T22">
            <v>9.351404005748325</v>
          </cell>
          <cell r="U22">
            <v>3.0995506269172703</v>
          </cell>
          <cell r="X22">
            <v>209.14180000000002</v>
          </cell>
          <cell r="Y22">
            <v>220.44839999999999</v>
          </cell>
          <cell r="Z22">
            <v>339.91800000000001</v>
          </cell>
          <cell r="AA22" t="str">
            <v>борд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563</v>
          </cell>
          <cell r="D23">
            <v>2454</v>
          </cell>
          <cell r="E23">
            <v>1736</v>
          </cell>
          <cell r="F23">
            <v>1247</v>
          </cell>
          <cell r="G23">
            <v>0.12</v>
          </cell>
          <cell r="H23">
            <v>60</v>
          </cell>
          <cell r="I23">
            <v>1782</v>
          </cell>
          <cell r="J23">
            <v>-46</v>
          </cell>
          <cell r="K23">
            <v>200</v>
          </cell>
          <cell r="L23">
            <v>600</v>
          </cell>
          <cell r="M23">
            <v>0</v>
          </cell>
          <cell r="N23">
            <v>0</v>
          </cell>
          <cell r="R23">
            <v>347.2</v>
          </cell>
          <cell r="S23">
            <v>1400</v>
          </cell>
          <cell r="T23">
            <v>9.9279953917050694</v>
          </cell>
          <cell r="U23">
            <v>3.5915898617511521</v>
          </cell>
          <cell r="X23">
            <v>328</v>
          </cell>
          <cell r="Y23">
            <v>333.8</v>
          </cell>
          <cell r="Z23">
            <v>706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2322</v>
          </cell>
          <cell r="D24">
            <v>439</v>
          </cell>
          <cell r="E24">
            <v>850</v>
          </cell>
          <cell r="F24">
            <v>1883</v>
          </cell>
          <cell r="G24">
            <v>0.25</v>
          </cell>
          <cell r="H24">
            <v>120</v>
          </cell>
          <cell r="I24">
            <v>875</v>
          </cell>
          <cell r="J24">
            <v>-25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R24">
            <v>170</v>
          </cell>
          <cell r="S24">
            <v>600</v>
          </cell>
          <cell r="T24">
            <v>14.605882352941176</v>
          </cell>
          <cell r="U24">
            <v>11.076470588235294</v>
          </cell>
          <cell r="X24">
            <v>154.6</v>
          </cell>
          <cell r="Y24">
            <v>163</v>
          </cell>
          <cell r="Z24">
            <v>208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47.929000000000002</v>
          </cell>
          <cell r="D25">
            <v>501.84300000000002</v>
          </cell>
          <cell r="E25">
            <v>111.92</v>
          </cell>
          <cell r="F25">
            <v>435.697</v>
          </cell>
          <cell r="G25">
            <v>1</v>
          </cell>
          <cell r="H25">
            <v>120</v>
          </cell>
          <cell r="I25">
            <v>106.8</v>
          </cell>
          <cell r="J25">
            <v>5.1200000000000045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R25">
            <v>22.384</v>
          </cell>
          <cell r="T25">
            <v>19.464662258756253</v>
          </cell>
          <cell r="U25">
            <v>19.464662258756253</v>
          </cell>
          <cell r="X25">
            <v>46.476399999999998</v>
          </cell>
          <cell r="Y25">
            <v>14.5566</v>
          </cell>
          <cell r="Z25">
            <v>47.209000000000003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52.923999999999999</v>
          </cell>
          <cell r="D26">
            <v>154.251</v>
          </cell>
          <cell r="E26">
            <v>103.947</v>
          </cell>
          <cell r="F26">
            <v>61.503999999999998</v>
          </cell>
          <cell r="G26">
            <v>1</v>
          </cell>
          <cell r="H26">
            <v>45</v>
          </cell>
          <cell r="I26">
            <v>104.1</v>
          </cell>
          <cell r="J26">
            <v>-0.15299999999999159</v>
          </cell>
          <cell r="K26">
            <v>60</v>
          </cell>
          <cell r="L26">
            <v>30</v>
          </cell>
          <cell r="M26">
            <v>0</v>
          </cell>
          <cell r="N26">
            <v>0</v>
          </cell>
          <cell r="R26">
            <v>20.789400000000001</v>
          </cell>
          <cell r="S26">
            <v>30</v>
          </cell>
          <cell r="T26">
            <v>8.7306030958084406</v>
          </cell>
          <cell r="U26">
            <v>2.9584307387418587</v>
          </cell>
          <cell r="X26">
            <v>22.537799999999997</v>
          </cell>
          <cell r="Y26">
            <v>20.793600000000001</v>
          </cell>
          <cell r="Z26">
            <v>16.228000000000002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251.53899999999999</v>
          </cell>
          <cell r="D27">
            <v>808.46299999999997</v>
          </cell>
          <cell r="E27">
            <v>429.03699999999998</v>
          </cell>
          <cell r="F27">
            <v>360.44499999999999</v>
          </cell>
          <cell r="G27">
            <v>1</v>
          </cell>
          <cell r="H27">
            <v>60</v>
          </cell>
          <cell r="I27">
            <v>431.95</v>
          </cell>
          <cell r="J27">
            <v>-2.9130000000000109</v>
          </cell>
          <cell r="K27">
            <v>0</v>
          </cell>
          <cell r="L27">
            <v>150</v>
          </cell>
          <cell r="M27">
            <v>0</v>
          </cell>
          <cell r="N27">
            <v>0</v>
          </cell>
          <cell r="R27">
            <v>85.807400000000001</v>
          </cell>
          <cell r="S27">
            <v>500</v>
          </cell>
          <cell r="T27">
            <v>11.775732629120565</v>
          </cell>
          <cell r="U27">
            <v>4.2006283840321466</v>
          </cell>
          <cell r="X27">
            <v>100.2594</v>
          </cell>
          <cell r="Y27">
            <v>77.214799999999997</v>
          </cell>
          <cell r="Z27">
            <v>126.57899999999999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16</v>
          </cell>
          <cell r="D28">
            <v>812</v>
          </cell>
          <cell r="E28">
            <v>244</v>
          </cell>
          <cell r="F28">
            <v>580</v>
          </cell>
          <cell r="G28">
            <v>0.22</v>
          </cell>
          <cell r="H28">
            <v>120</v>
          </cell>
          <cell r="I28">
            <v>786</v>
          </cell>
          <cell r="J28">
            <v>-542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R28">
            <v>48.8</v>
          </cell>
          <cell r="S28">
            <v>400</v>
          </cell>
          <cell r="T28">
            <v>20.081967213114755</v>
          </cell>
          <cell r="U28">
            <v>11.885245901639346</v>
          </cell>
          <cell r="X28">
            <v>141.80000000000001</v>
          </cell>
          <cell r="Y28">
            <v>44</v>
          </cell>
          <cell r="Z28">
            <v>238</v>
          </cell>
          <cell r="AA28">
            <v>0</v>
          </cell>
          <cell r="AB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162.595</v>
          </cell>
          <cell r="D29">
            <v>219.691</v>
          </cell>
          <cell r="E29">
            <v>181.72200000000001</v>
          </cell>
          <cell r="F29">
            <v>135.62799999999999</v>
          </cell>
          <cell r="G29">
            <v>1</v>
          </cell>
          <cell r="H29">
            <v>45</v>
          </cell>
          <cell r="I29">
            <v>178.5</v>
          </cell>
          <cell r="J29">
            <v>3.2220000000000084</v>
          </cell>
          <cell r="K29">
            <v>40</v>
          </cell>
          <cell r="L29">
            <v>60</v>
          </cell>
          <cell r="M29">
            <v>0</v>
          </cell>
          <cell r="N29">
            <v>0</v>
          </cell>
          <cell r="R29">
            <v>36.3444</v>
          </cell>
          <cell r="S29">
            <v>50</v>
          </cell>
          <cell r="T29">
            <v>7.8589273725800943</v>
          </cell>
          <cell r="U29">
            <v>3.7317440926249983</v>
          </cell>
          <cell r="X29">
            <v>45.479199999999999</v>
          </cell>
          <cell r="Y29">
            <v>36.545000000000002</v>
          </cell>
          <cell r="Z29">
            <v>43.406999999999996</v>
          </cell>
          <cell r="AA29" t="str">
            <v>увел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98.552999999999997</v>
          </cell>
          <cell r="D30">
            <v>393.62099999999998</v>
          </cell>
          <cell r="E30">
            <v>230.31399999999999</v>
          </cell>
          <cell r="F30">
            <v>134.72499999999999</v>
          </cell>
          <cell r="G30">
            <v>1</v>
          </cell>
          <cell r="H30">
            <v>45</v>
          </cell>
          <cell r="I30">
            <v>233.71</v>
          </cell>
          <cell r="J30">
            <v>-3.396000000000015</v>
          </cell>
          <cell r="K30">
            <v>70</v>
          </cell>
          <cell r="L30">
            <v>60</v>
          </cell>
          <cell r="M30">
            <v>0</v>
          </cell>
          <cell r="N30">
            <v>0</v>
          </cell>
          <cell r="R30">
            <v>46.062799999999996</v>
          </cell>
          <cell r="S30">
            <v>100</v>
          </cell>
          <cell r="T30">
            <v>7.9179945639431395</v>
          </cell>
          <cell r="U30">
            <v>2.9248113445122748</v>
          </cell>
          <cell r="X30">
            <v>45.512599999999999</v>
          </cell>
          <cell r="Y30">
            <v>45.568400000000004</v>
          </cell>
          <cell r="Z30">
            <v>70.477999999999994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685</v>
          </cell>
          <cell r="D31">
            <v>718</v>
          </cell>
          <cell r="E31">
            <v>908</v>
          </cell>
          <cell r="F31">
            <v>474</v>
          </cell>
          <cell r="G31">
            <v>0.4</v>
          </cell>
          <cell r="H31">
            <v>45</v>
          </cell>
          <cell r="I31">
            <v>927</v>
          </cell>
          <cell r="J31">
            <v>-19</v>
          </cell>
          <cell r="K31">
            <v>200</v>
          </cell>
          <cell r="L31">
            <v>240</v>
          </cell>
          <cell r="M31">
            <v>0</v>
          </cell>
          <cell r="N31">
            <v>0</v>
          </cell>
          <cell r="R31">
            <v>181.6</v>
          </cell>
          <cell r="S31">
            <v>600</v>
          </cell>
          <cell r="T31">
            <v>8.3370044052863435</v>
          </cell>
          <cell r="U31">
            <v>2.6101321585903086</v>
          </cell>
          <cell r="X31">
            <v>196</v>
          </cell>
          <cell r="Y31">
            <v>162.80000000000001</v>
          </cell>
          <cell r="Z31">
            <v>297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-45.408000000000001</v>
          </cell>
          <cell r="D32">
            <v>5609.6009999999997</v>
          </cell>
          <cell r="E32">
            <v>2247</v>
          </cell>
          <cell r="F32">
            <v>2426</v>
          </cell>
          <cell r="G32">
            <v>1</v>
          </cell>
          <cell r="H32">
            <v>45</v>
          </cell>
          <cell r="I32">
            <v>1779.55</v>
          </cell>
          <cell r="J32">
            <v>467.45000000000005</v>
          </cell>
          <cell r="K32">
            <v>0</v>
          </cell>
          <cell r="L32">
            <v>600</v>
          </cell>
          <cell r="M32">
            <v>500</v>
          </cell>
          <cell r="N32">
            <v>450</v>
          </cell>
          <cell r="R32">
            <v>449.4</v>
          </cell>
          <cell r="S32">
            <v>500</v>
          </cell>
          <cell r="T32">
            <v>9.9599465954606146</v>
          </cell>
          <cell r="U32">
            <v>5.3983088562527817</v>
          </cell>
          <cell r="X32">
            <v>520.4</v>
          </cell>
          <cell r="Y32">
            <v>461.6</v>
          </cell>
          <cell r="Z32">
            <v>537.21900000000005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345.23</v>
          </cell>
          <cell r="D33">
            <v>513.42200000000003</v>
          </cell>
          <cell r="E33">
            <v>423.404</v>
          </cell>
          <cell r="F33">
            <v>278.90800000000002</v>
          </cell>
          <cell r="G33">
            <v>1</v>
          </cell>
          <cell r="H33">
            <v>45</v>
          </cell>
          <cell r="I33">
            <v>398</v>
          </cell>
          <cell r="J33">
            <v>25.403999999999996</v>
          </cell>
          <cell r="K33">
            <v>200</v>
          </cell>
          <cell r="L33">
            <v>200</v>
          </cell>
          <cell r="M33">
            <v>0</v>
          </cell>
          <cell r="N33">
            <v>0</v>
          </cell>
          <cell r="R33">
            <v>84.680800000000005</v>
          </cell>
          <cell r="T33">
            <v>8.0172601109106196</v>
          </cell>
          <cell r="U33">
            <v>3.2936391720437217</v>
          </cell>
          <cell r="X33">
            <v>73.842999999999989</v>
          </cell>
          <cell r="Y33">
            <v>100.32759999999999</v>
          </cell>
          <cell r="Z33">
            <v>87.783000000000001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26</v>
          </cell>
          <cell r="D34">
            <v>211</v>
          </cell>
          <cell r="E34">
            <v>145</v>
          </cell>
          <cell r="F34">
            <v>81</v>
          </cell>
          <cell r="G34">
            <v>0.36</v>
          </cell>
          <cell r="H34">
            <v>45</v>
          </cell>
          <cell r="I34">
            <v>157</v>
          </cell>
          <cell r="J34">
            <v>-12</v>
          </cell>
          <cell r="K34">
            <v>40</v>
          </cell>
          <cell r="L34">
            <v>40</v>
          </cell>
          <cell r="M34">
            <v>0</v>
          </cell>
          <cell r="N34">
            <v>0</v>
          </cell>
          <cell r="R34">
            <v>29</v>
          </cell>
          <cell r="S34">
            <v>50</v>
          </cell>
          <cell r="T34">
            <v>7.2758620689655169</v>
          </cell>
          <cell r="U34">
            <v>2.7931034482758621</v>
          </cell>
          <cell r="X34">
            <v>34.799999999999997</v>
          </cell>
          <cell r="Y34">
            <v>24.8</v>
          </cell>
          <cell r="Z34">
            <v>34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987</v>
          </cell>
          <cell r="D35">
            <v>213</v>
          </cell>
          <cell r="E35">
            <v>1154</v>
          </cell>
          <cell r="F35">
            <v>35</v>
          </cell>
          <cell r="G35">
            <v>0.4</v>
          </cell>
          <cell r="H35">
            <v>60</v>
          </cell>
          <cell r="I35">
            <v>1161</v>
          </cell>
          <cell r="J35">
            <v>-7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R35">
            <v>230.8</v>
          </cell>
          <cell r="S35">
            <v>1400</v>
          </cell>
          <cell r="T35">
            <v>6.2175043327556319</v>
          </cell>
          <cell r="U35">
            <v>0.15164644714038128</v>
          </cell>
          <cell r="X35">
            <v>113</v>
          </cell>
          <cell r="Y35">
            <v>96.6</v>
          </cell>
          <cell r="Z35">
            <v>765</v>
          </cell>
          <cell r="AA35" t="str">
            <v>костик</v>
          </cell>
          <cell r="AB35" t="str">
            <v>кос</v>
          </cell>
        </row>
        <row r="36">
          <cell r="A36" t="str">
            <v>6169 КАРБОНАД к/в с/н в/у 1/100*10_Х5 СТМ МФ  ОСТАНКИНО</v>
          </cell>
          <cell r="B36" t="str">
            <v>шт</v>
          </cell>
          <cell r="D36">
            <v>1003</v>
          </cell>
          <cell r="E36">
            <v>431</v>
          </cell>
          <cell r="F36">
            <v>569</v>
          </cell>
          <cell r="G36">
            <v>0</v>
          </cell>
          <cell r="H36" t="e">
            <v>#N/A</v>
          </cell>
          <cell r="I36">
            <v>434</v>
          </cell>
          <cell r="J36">
            <v>-3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R36">
            <v>86.2</v>
          </cell>
          <cell r="T36">
            <v>6.6009280742459397</v>
          </cell>
          <cell r="U36">
            <v>6.6009280742459397</v>
          </cell>
          <cell r="X36">
            <v>0</v>
          </cell>
          <cell r="Y36">
            <v>25.6</v>
          </cell>
          <cell r="Z36">
            <v>164</v>
          </cell>
          <cell r="AA36" t="str">
            <v>увел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11</v>
          </cell>
          <cell r="D37">
            <v>1001</v>
          </cell>
          <cell r="E37">
            <v>307</v>
          </cell>
          <cell r="F37">
            <v>186</v>
          </cell>
          <cell r="G37">
            <v>0.35</v>
          </cell>
          <cell r="H37">
            <v>45</v>
          </cell>
          <cell r="I37">
            <v>343</v>
          </cell>
          <cell r="J37">
            <v>-36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R37">
            <v>61.4</v>
          </cell>
          <cell r="S37">
            <v>240</v>
          </cell>
          <cell r="T37">
            <v>6.9381107491856682</v>
          </cell>
          <cell r="U37">
            <v>3.0293159609120521</v>
          </cell>
          <cell r="X37">
            <v>62.6</v>
          </cell>
          <cell r="Y37">
            <v>42.6</v>
          </cell>
          <cell r="Z37">
            <v>155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14</v>
          </cell>
          <cell r="D38">
            <v>120</v>
          </cell>
          <cell r="E38">
            <v>125</v>
          </cell>
          <cell r="F38">
            <v>8</v>
          </cell>
          <cell r="G38">
            <v>0.35</v>
          </cell>
          <cell r="H38">
            <v>45</v>
          </cell>
          <cell r="I38">
            <v>294</v>
          </cell>
          <cell r="J38">
            <v>-169</v>
          </cell>
          <cell r="K38">
            <v>40</v>
          </cell>
          <cell r="L38">
            <v>0</v>
          </cell>
          <cell r="M38">
            <v>0</v>
          </cell>
          <cell r="N38">
            <v>0</v>
          </cell>
          <cell r="R38">
            <v>25</v>
          </cell>
          <cell r="S38">
            <v>160</v>
          </cell>
          <cell r="T38">
            <v>8.32</v>
          </cell>
          <cell r="U38">
            <v>0.32</v>
          </cell>
          <cell r="X38">
            <v>50.8</v>
          </cell>
          <cell r="Y38">
            <v>14.6</v>
          </cell>
          <cell r="Z38">
            <v>80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122</v>
          </cell>
          <cell r="D39">
            <v>126</v>
          </cell>
          <cell r="E39">
            <v>112</v>
          </cell>
          <cell r="F39">
            <v>132</v>
          </cell>
          <cell r="G39">
            <v>0.4</v>
          </cell>
          <cell r="H39">
            <v>45</v>
          </cell>
          <cell r="I39">
            <v>116</v>
          </cell>
          <cell r="J39">
            <v>-4</v>
          </cell>
          <cell r="K39">
            <v>50</v>
          </cell>
          <cell r="L39">
            <v>40</v>
          </cell>
          <cell r="M39">
            <v>0</v>
          </cell>
          <cell r="N39">
            <v>0</v>
          </cell>
          <cell r="R39">
            <v>22.4</v>
          </cell>
          <cell r="T39">
            <v>9.9107142857142865</v>
          </cell>
          <cell r="U39">
            <v>5.8928571428571432</v>
          </cell>
          <cell r="X39">
            <v>30.4</v>
          </cell>
          <cell r="Y39">
            <v>28.2</v>
          </cell>
          <cell r="Z39">
            <v>13</v>
          </cell>
          <cell r="AA39" t="str">
            <v>магаз</v>
          </cell>
          <cell r="AB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596</v>
          </cell>
          <cell r="D40">
            <v>206</v>
          </cell>
          <cell r="E40">
            <v>286</v>
          </cell>
          <cell r="F40">
            <v>515</v>
          </cell>
          <cell r="G40">
            <v>0.09</v>
          </cell>
          <cell r="H40" t="e">
            <v>#N/A</v>
          </cell>
          <cell r="I40">
            <v>289</v>
          </cell>
          <cell r="J40">
            <v>-3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R40">
            <v>57.2</v>
          </cell>
          <cell r="T40">
            <v>9.0034965034965033</v>
          </cell>
          <cell r="U40">
            <v>9.0034965034965033</v>
          </cell>
          <cell r="X40">
            <v>54.6</v>
          </cell>
          <cell r="Y40">
            <v>60</v>
          </cell>
          <cell r="Z40">
            <v>36</v>
          </cell>
          <cell r="AA40" t="str">
            <v>костик</v>
          </cell>
          <cell r="AB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786</v>
          </cell>
          <cell r="D41">
            <v>82</v>
          </cell>
          <cell r="E41">
            <v>293</v>
          </cell>
          <cell r="F41">
            <v>522</v>
          </cell>
          <cell r="G41">
            <v>0.6</v>
          </cell>
          <cell r="H41">
            <v>45</v>
          </cell>
          <cell r="I41">
            <v>346</v>
          </cell>
          <cell r="J41">
            <v>-53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R41">
            <v>58.6</v>
          </cell>
          <cell r="T41">
            <v>8.9078498293515356</v>
          </cell>
          <cell r="U41">
            <v>8.9078498293515356</v>
          </cell>
          <cell r="X41">
            <v>33.6</v>
          </cell>
          <cell r="Y41">
            <v>54.8</v>
          </cell>
          <cell r="Z41">
            <v>78</v>
          </cell>
          <cell r="AA41" t="str">
            <v>см кода</v>
          </cell>
          <cell r="AB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461</v>
          </cell>
          <cell r="D42">
            <v>263</v>
          </cell>
          <cell r="E42">
            <v>482</v>
          </cell>
          <cell r="F42">
            <v>235</v>
          </cell>
          <cell r="G42">
            <v>0.09</v>
          </cell>
          <cell r="H42" t="e">
            <v>#N/A</v>
          </cell>
          <cell r="I42">
            <v>490</v>
          </cell>
          <cell r="J42">
            <v>-8</v>
          </cell>
          <cell r="K42">
            <v>200</v>
          </cell>
          <cell r="L42">
            <v>160</v>
          </cell>
          <cell r="M42">
            <v>0</v>
          </cell>
          <cell r="N42">
            <v>0</v>
          </cell>
          <cell r="R42">
            <v>96.4</v>
          </cell>
          <cell r="S42">
            <v>280</v>
          </cell>
          <cell r="T42">
            <v>9.0767634854771782</v>
          </cell>
          <cell r="U42">
            <v>2.4377593360995848</v>
          </cell>
          <cell r="X42">
            <v>60.6</v>
          </cell>
          <cell r="Y42">
            <v>89.2</v>
          </cell>
          <cell r="Z42">
            <v>93</v>
          </cell>
          <cell r="AA42" t="str">
            <v>костик</v>
          </cell>
          <cell r="AB42">
            <v>0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7</v>
          </cell>
          <cell r="D43">
            <v>329</v>
          </cell>
          <cell r="E43">
            <v>272</v>
          </cell>
          <cell r="F43">
            <v>57</v>
          </cell>
          <cell r="G43">
            <v>0.38</v>
          </cell>
          <cell r="H43">
            <v>45</v>
          </cell>
          <cell r="I43">
            <v>361</v>
          </cell>
          <cell r="J43">
            <v>-89</v>
          </cell>
          <cell r="K43">
            <v>240</v>
          </cell>
          <cell r="L43">
            <v>120</v>
          </cell>
          <cell r="M43">
            <v>0</v>
          </cell>
          <cell r="N43">
            <v>0</v>
          </cell>
          <cell r="R43">
            <v>54.4</v>
          </cell>
          <cell r="S43">
            <v>120</v>
          </cell>
          <cell r="T43">
            <v>9.8713235294117645</v>
          </cell>
          <cell r="U43">
            <v>1.0477941176470589</v>
          </cell>
          <cell r="X43">
            <v>33.4</v>
          </cell>
          <cell r="Y43">
            <v>54.4</v>
          </cell>
          <cell r="Z43">
            <v>105</v>
          </cell>
          <cell r="AA43">
            <v>0</v>
          </cell>
          <cell r="AB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184</v>
          </cell>
          <cell r="D44">
            <v>122</v>
          </cell>
          <cell r="E44">
            <v>178</v>
          </cell>
          <cell r="F44">
            <v>126</v>
          </cell>
          <cell r="G44">
            <v>0.4</v>
          </cell>
          <cell r="H44">
            <v>60</v>
          </cell>
          <cell r="I44">
            <v>180</v>
          </cell>
          <cell r="J44">
            <v>-2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R44">
            <v>35.6</v>
          </cell>
          <cell r="S44">
            <v>200</v>
          </cell>
          <cell r="T44">
            <v>9.1573033707865168</v>
          </cell>
          <cell r="U44">
            <v>3.5393258426966292</v>
          </cell>
          <cell r="X44">
            <v>41.8</v>
          </cell>
          <cell r="Y44">
            <v>25.6</v>
          </cell>
          <cell r="Z44">
            <v>65</v>
          </cell>
          <cell r="AA44" t="str">
            <v>костик</v>
          </cell>
          <cell r="AB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11.923999999999999</v>
          </cell>
          <cell r="D45">
            <v>1.121</v>
          </cell>
          <cell r="E45">
            <v>6.74</v>
          </cell>
          <cell r="F45">
            <v>1.08</v>
          </cell>
          <cell r="G45">
            <v>1</v>
          </cell>
          <cell r="H45">
            <v>30</v>
          </cell>
          <cell r="I45">
            <v>6.5</v>
          </cell>
          <cell r="J45">
            <v>0.24000000000000021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R45">
            <v>1.3480000000000001</v>
          </cell>
          <cell r="S45">
            <v>10</v>
          </cell>
          <cell r="T45">
            <v>8.2195845697329375</v>
          </cell>
          <cell r="U45">
            <v>0.80118694362017806</v>
          </cell>
          <cell r="X45">
            <v>0.2918</v>
          </cell>
          <cell r="Y45">
            <v>1.0448</v>
          </cell>
          <cell r="Z45">
            <v>3.1589999999999998</v>
          </cell>
          <cell r="AA45" t="str">
            <v>увел</v>
          </cell>
          <cell r="AB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209</v>
          </cell>
          <cell r="D46">
            <v>407</v>
          </cell>
          <cell r="E46">
            <v>360</v>
          </cell>
          <cell r="F46">
            <v>253</v>
          </cell>
          <cell r="G46">
            <v>0.4</v>
          </cell>
          <cell r="H46">
            <v>60</v>
          </cell>
          <cell r="I46">
            <v>363</v>
          </cell>
          <cell r="J46">
            <v>-3</v>
          </cell>
          <cell r="K46">
            <v>40</v>
          </cell>
          <cell r="L46">
            <v>80</v>
          </cell>
          <cell r="M46">
            <v>0</v>
          </cell>
          <cell r="N46">
            <v>0</v>
          </cell>
          <cell r="R46">
            <v>72</v>
          </cell>
          <cell r="S46">
            <v>280</v>
          </cell>
          <cell r="T46">
            <v>9.0694444444444446</v>
          </cell>
          <cell r="U46">
            <v>3.5138888888888888</v>
          </cell>
          <cell r="X46">
            <v>79.8</v>
          </cell>
          <cell r="Y46">
            <v>61.8</v>
          </cell>
          <cell r="Z46">
            <v>117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36</v>
          </cell>
          <cell r="D47">
            <v>1027</v>
          </cell>
          <cell r="E47">
            <v>779</v>
          </cell>
          <cell r="F47">
            <v>260</v>
          </cell>
          <cell r="G47">
            <v>0.3</v>
          </cell>
          <cell r="H47">
            <v>45</v>
          </cell>
          <cell r="I47">
            <v>792</v>
          </cell>
          <cell r="J47">
            <v>-13</v>
          </cell>
          <cell r="K47">
            <v>240</v>
          </cell>
          <cell r="L47">
            <v>240</v>
          </cell>
          <cell r="M47">
            <v>0</v>
          </cell>
          <cell r="N47">
            <v>0</v>
          </cell>
          <cell r="R47">
            <v>155.80000000000001</v>
          </cell>
          <cell r="S47">
            <v>720</v>
          </cell>
          <cell r="T47">
            <v>9.3709884467265727</v>
          </cell>
          <cell r="U47">
            <v>1.6688061617458279</v>
          </cell>
          <cell r="X47">
            <v>103.8</v>
          </cell>
          <cell r="Y47">
            <v>121</v>
          </cell>
          <cell r="Z47">
            <v>214</v>
          </cell>
          <cell r="AA47">
            <v>0</v>
          </cell>
          <cell r="AB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1041</v>
          </cell>
          <cell r="D48">
            <v>2436</v>
          </cell>
          <cell r="E48">
            <v>2002</v>
          </cell>
          <cell r="F48">
            <v>1441</v>
          </cell>
          <cell r="G48">
            <v>0.27</v>
          </cell>
          <cell r="H48">
            <v>45</v>
          </cell>
          <cell r="I48">
            <v>2028</v>
          </cell>
          <cell r="J48">
            <v>-26</v>
          </cell>
          <cell r="K48">
            <v>600</v>
          </cell>
          <cell r="L48">
            <v>600</v>
          </cell>
          <cell r="M48">
            <v>0</v>
          </cell>
          <cell r="N48">
            <v>0</v>
          </cell>
          <cell r="R48">
            <v>400.4</v>
          </cell>
          <cell r="S48">
            <v>960</v>
          </cell>
          <cell r="T48">
            <v>8.9935064935064943</v>
          </cell>
          <cell r="U48">
            <v>3.598901098901099</v>
          </cell>
          <cell r="X48">
            <v>403.6</v>
          </cell>
          <cell r="Y48">
            <v>408.4</v>
          </cell>
          <cell r="Z48">
            <v>551</v>
          </cell>
          <cell r="AA48">
            <v>0</v>
          </cell>
          <cell r="AB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81</v>
          </cell>
          <cell r="D49">
            <v>132</v>
          </cell>
          <cell r="E49">
            <v>158</v>
          </cell>
          <cell r="F49">
            <v>43</v>
          </cell>
          <cell r="G49">
            <v>0.35</v>
          </cell>
          <cell r="H49">
            <v>45</v>
          </cell>
          <cell r="I49">
            <v>170</v>
          </cell>
          <cell r="J49">
            <v>-12</v>
          </cell>
          <cell r="K49">
            <v>40</v>
          </cell>
          <cell r="L49">
            <v>40</v>
          </cell>
          <cell r="M49">
            <v>0</v>
          </cell>
          <cell r="N49">
            <v>0</v>
          </cell>
          <cell r="R49">
            <v>31.6</v>
          </cell>
          <cell r="S49">
            <v>160</v>
          </cell>
          <cell r="T49">
            <v>8.9556962025316444</v>
          </cell>
          <cell r="U49">
            <v>1.360759493670886</v>
          </cell>
          <cell r="X49">
            <v>29.4</v>
          </cell>
          <cell r="Y49">
            <v>21.6</v>
          </cell>
          <cell r="Z49">
            <v>58</v>
          </cell>
          <cell r="AA49" t="e">
            <v>#N/A</v>
          </cell>
          <cell r="AB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196.69200000000001</v>
          </cell>
          <cell r="D50">
            <v>276.44200000000001</v>
          </cell>
          <cell r="E50">
            <v>278.14299999999997</v>
          </cell>
          <cell r="F50">
            <v>113.92</v>
          </cell>
          <cell r="G50">
            <v>1</v>
          </cell>
          <cell r="H50">
            <v>45</v>
          </cell>
          <cell r="I50">
            <v>259.31599999999997</v>
          </cell>
          <cell r="J50">
            <v>18.826999999999998</v>
          </cell>
          <cell r="K50">
            <v>120</v>
          </cell>
          <cell r="L50">
            <v>120</v>
          </cell>
          <cell r="M50">
            <v>0</v>
          </cell>
          <cell r="N50">
            <v>0</v>
          </cell>
          <cell r="R50">
            <v>55.628599999999992</v>
          </cell>
          <cell r="S50">
            <v>120</v>
          </cell>
          <cell r="T50">
            <v>8.5193587471192895</v>
          </cell>
          <cell r="U50">
            <v>2.0478674638585193</v>
          </cell>
          <cell r="X50">
            <v>48.191600000000001</v>
          </cell>
          <cell r="Y50">
            <v>52.386400000000002</v>
          </cell>
          <cell r="Z50">
            <v>62.469000000000001</v>
          </cell>
          <cell r="AA50" t="e">
            <v>#N/A</v>
          </cell>
          <cell r="AB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252</v>
          </cell>
          <cell r="D51">
            <v>820</v>
          </cell>
          <cell r="E51">
            <v>634</v>
          </cell>
          <cell r="F51">
            <v>421</v>
          </cell>
          <cell r="G51">
            <v>0.4</v>
          </cell>
          <cell r="H51">
            <v>60</v>
          </cell>
          <cell r="I51">
            <v>653</v>
          </cell>
          <cell r="J51">
            <v>-19</v>
          </cell>
          <cell r="K51">
            <v>200</v>
          </cell>
          <cell r="L51">
            <v>200</v>
          </cell>
          <cell r="M51">
            <v>0</v>
          </cell>
          <cell r="N51">
            <v>0</v>
          </cell>
          <cell r="R51">
            <v>126.8</v>
          </cell>
          <cell r="S51">
            <v>320</v>
          </cell>
          <cell r="T51">
            <v>8.9984227129337544</v>
          </cell>
          <cell r="U51">
            <v>3.3201892744479498</v>
          </cell>
          <cell r="X51">
            <v>123.4</v>
          </cell>
          <cell r="Y51">
            <v>121</v>
          </cell>
          <cell r="Z51">
            <v>118</v>
          </cell>
          <cell r="AA51">
            <v>0</v>
          </cell>
          <cell r="AB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2497</v>
          </cell>
          <cell r="D52">
            <v>15520</v>
          </cell>
          <cell r="E52">
            <v>7669</v>
          </cell>
          <cell r="F52">
            <v>10258</v>
          </cell>
          <cell r="G52">
            <v>0.4</v>
          </cell>
          <cell r="H52">
            <v>60</v>
          </cell>
          <cell r="I52">
            <v>7767</v>
          </cell>
          <cell r="J52">
            <v>-98</v>
          </cell>
          <cell r="K52">
            <v>0</v>
          </cell>
          <cell r="L52">
            <v>1400</v>
          </cell>
          <cell r="M52">
            <v>4200</v>
          </cell>
          <cell r="N52">
            <v>0</v>
          </cell>
          <cell r="R52">
            <v>1533.8</v>
          </cell>
          <cell r="S52">
            <v>1000</v>
          </cell>
          <cell r="T52">
            <v>10.991002738297041</v>
          </cell>
          <cell r="U52">
            <v>6.6879645325335773</v>
          </cell>
          <cell r="X52">
            <v>1902.8</v>
          </cell>
          <cell r="Y52">
            <v>1527.8</v>
          </cell>
          <cell r="Z52">
            <v>2535</v>
          </cell>
          <cell r="AA52" t="str">
            <v>м1800</v>
          </cell>
          <cell r="AB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1184</v>
          </cell>
          <cell r="D53">
            <v>2183</v>
          </cell>
          <cell r="E53">
            <v>2414</v>
          </cell>
          <cell r="F53">
            <v>887</v>
          </cell>
          <cell r="G53">
            <v>0.4</v>
          </cell>
          <cell r="H53">
            <v>60</v>
          </cell>
          <cell r="I53">
            <v>2468</v>
          </cell>
          <cell r="J53">
            <v>-54</v>
          </cell>
          <cell r="K53">
            <v>600</v>
          </cell>
          <cell r="L53">
            <v>600</v>
          </cell>
          <cell r="M53">
            <v>1000</v>
          </cell>
          <cell r="N53">
            <v>0</v>
          </cell>
          <cell r="R53">
            <v>482.8</v>
          </cell>
          <cell r="S53">
            <v>1400</v>
          </cell>
          <cell r="T53">
            <v>9.2937033968516989</v>
          </cell>
          <cell r="U53">
            <v>1.8371996685998342</v>
          </cell>
          <cell r="X53">
            <v>403.6</v>
          </cell>
          <cell r="Y53">
            <v>379.4</v>
          </cell>
          <cell r="Z53">
            <v>992</v>
          </cell>
          <cell r="AA53">
            <v>0</v>
          </cell>
          <cell r="AB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1984</v>
          </cell>
          <cell r="D54">
            <v>6244</v>
          </cell>
          <cell r="E54">
            <v>4233</v>
          </cell>
          <cell r="F54">
            <v>3928</v>
          </cell>
          <cell r="G54">
            <v>0.4</v>
          </cell>
          <cell r="H54">
            <v>60</v>
          </cell>
          <cell r="I54">
            <v>4286</v>
          </cell>
          <cell r="J54">
            <v>-53</v>
          </cell>
          <cell r="K54">
            <v>0</v>
          </cell>
          <cell r="L54">
            <v>1200</v>
          </cell>
          <cell r="M54">
            <v>2200</v>
          </cell>
          <cell r="N54">
            <v>0</v>
          </cell>
          <cell r="R54">
            <v>846.6</v>
          </cell>
          <cell r="S54">
            <v>1000</v>
          </cell>
          <cell r="T54">
            <v>9.8369950389794472</v>
          </cell>
          <cell r="U54">
            <v>4.6397354122371839</v>
          </cell>
          <cell r="X54">
            <v>874.6</v>
          </cell>
          <cell r="Y54">
            <v>812</v>
          </cell>
          <cell r="Z54">
            <v>1400</v>
          </cell>
          <cell r="AA54" t="str">
            <v>м1000</v>
          </cell>
          <cell r="AB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109</v>
          </cell>
          <cell r="D55">
            <v>2709</v>
          </cell>
          <cell r="E55">
            <v>1593</v>
          </cell>
          <cell r="F55">
            <v>1202</v>
          </cell>
          <cell r="G55">
            <v>0.35</v>
          </cell>
          <cell r="H55">
            <v>60</v>
          </cell>
          <cell r="I55">
            <v>1605</v>
          </cell>
          <cell r="J55">
            <v>-12</v>
          </cell>
          <cell r="K55">
            <v>400</v>
          </cell>
          <cell r="L55">
            <v>400</v>
          </cell>
          <cell r="M55">
            <v>600</v>
          </cell>
          <cell r="N55">
            <v>0</v>
          </cell>
          <cell r="R55">
            <v>318.60000000000002</v>
          </cell>
          <cell r="S55">
            <v>400</v>
          </cell>
          <cell r="T55">
            <v>9.4224733207784048</v>
          </cell>
          <cell r="U55">
            <v>3.7727558066541116</v>
          </cell>
          <cell r="X55">
            <v>314.60000000000002</v>
          </cell>
          <cell r="Y55">
            <v>302.60000000000002</v>
          </cell>
          <cell r="Z55">
            <v>429</v>
          </cell>
          <cell r="AA55" t="str">
            <v>костик</v>
          </cell>
          <cell r="AB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351</v>
          </cell>
          <cell r="D56">
            <v>338</v>
          </cell>
          <cell r="E56">
            <v>491</v>
          </cell>
          <cell r="F56">
            <v>140</v>
          </cell>
          <cell r="G56">
            <v>0.3</v>
          </cell>
          <cell r="H56">
            <v>45</v>
          </cell>
          <cell r="I56">
            <v>542</v>
          </cell>
          <cell r="J56">
            <v>-51</v>
          </cell>
          <cell r="K56">
            <v>240</v>
          </cell>
          <cell r="L56">
            <v>240</v>
          </cell>
          <cell r="M56">
            <v>0</v>
          </cell>
          <cell r="N56">
            <v>0</v>
          </cell>
          <cell r="R56">
            <v>98.2</v>
          </cell>
          <cell r="S56">
            <v>240</v>
          </cell>
          <cell r="T56">
            <v>8.7576374745417507</v>
          </cell>
          <cell r="U56">
            <v>1.4256619144602851</v>
          </cell>
          <cell r="X56">
            <v>95.2</v>
          </cell>
          <cell r="Y56">
            <v>90.6</v>
          </cell>
          <cell r="Z56">
            <v>111</v>
          </cell>
          <cell r="AA56" t="str">
            <v>м160</v>
          </cell>
          <cell r="AB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408</v>
          </cell>
          <cell r="D57">
            <v>1286</v>
          </cell>
          <cell r="E57">
            <v>859</v>
          </cell>
          <cell r="F57">
            <v>816</v>
          </cell>
          <cell r="G57">
            <v>0.1</v>
          </cell>
          <cell r="H57">
            <v>60</v>
          </cell>
          <cell r="I57">
            <v>876</v>
          </cell>
          <cell r="J57">
            <v>-17</v>
          </cell>
          <cell r="K57">
            <v>140</v>
          </cell>
          <cell r="L57">
            <v>280</v>
          </cell>
          <cell r="M57">
            <v>0</v>
          </cell>
          <cell r="N57">
            <v>0</v>
          </cell>
          <cell r="R57">
            <v>171.8</v>
          </cell>
          <cell r="S57">
            <v>420</v>
          </cell>
          <cell r="T57">
            <v>9.6391152502910362</v>
          </cell>
          <cell r="U57">
            <v>4.7497089639115249</v>
          </cell>
          <cell r="X57">
            <v>193</v>
          </cell>
          <cell r="Y57">
            <v>191.4</v>
          </cell>
          <cell r="Z57">
            <v>275</v>
          </cell>
          <cell r="AA57" t="str">
            <v>костик</v>
          </cell>
          <cell r="AB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531</v>
          </cell>
          <cell r="D58">
            <v>733</v>
          </cell>
          <cell r="E58">
            <v>751</v>
          </cell>
          <cell r="F58">
            <v>487</v>
          </cell>
          <cell r="G58">
            <v>0.1</v>
          </cell>
          <cell r="H58">
            <v>60</v>
          </cell>
          <cell r="I58">
            <v>779</v>
          </cell>
          <cell r="J58">
            <v>-28</v>
          </cell>
          <cell r="K58">
            <v>280</v>
          </cell>
          <cell r="L58">
            <v>280</v>
          </cell>
          <cell r="M58">
            <v>0</v>
          </cell>
          <cell r="N58">
            <v>0</v>
          </cell>
          <cell r="R58">
            <v>150.19999999999999</v>
          </cell>
          <cell r="S58">
            <v>420</v>
          </cell>
          <cell r="T58">
            <v>9.7669773635153145</v>
          </cell>
          <cell r="U58">
            <v>3.2423435419440749</v>
          </cell>
          <cell r="X58">
            <v>154.4</v>
          </cell>
          <cell r="Y58">
            <v>147</v>
          </cell>
          <cell r="Z58">
            <v>172</v>
          </cell>
          <cell r="AA58" t="str">
            <v>костик</v>
          </cell>
          <cell r="AB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116</v>
          </cell>
          <cell r="D59">
            <v>363</v>
          </cell>
          <cell r="E59">
            <v>339</v>
          </cell>
          <cell r="F59">
            <v>137</v>
          </cell>
          <cell r="G59">
            <v>0.4</v>
          </cell>
          <cell r="H59">
            <v>30</v>
          </cell>
          <cell r="I59">
            <v>338</v>
          </cell>
          <cell r="J59">
            <v>1</v>
          </cell>
          <cell r="K59">
            <v>120</v>
          </cell>
          <cell r="L59">
            <v>120</v>
          </cell>
          <cell r="M59">
            <v>0</v>
          </cell>
          <cell r="N59">
            <v>0</v>
          </cell>
          <cell r="R59">
            <v>67.8</v>
          </cell>
          <cell r="S59">
            <v>120</v>
          </cell>
          <cell r="T59">
            <v>7.3303834808259589</v>
          </cell>
          <cell r="U59">
            <v>2.0206489675516224</v>
          </cell>
          <cell r="X59">
            <v>57.8</v>
          </cell>
          <cell r="Y59">
            <v>62.6</v>
          </cell>
          <cell r="Z59">
            <v>80</v>
          </cell>
          <cell r="AA59" t="str">
            <v>костик</v>
          </cell>
          <cell r="AB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226.54900000000001</v>
          </cell>
          <cell r="D60">
            <v>450.07400000000001</v>
          </cell>
          <cell r="E60">
            <v>459.16</v>
          </cell>
          <cell r="F60">
            <v>203.46899999999999</v>
          </cell>
          <cell r="G60">
            <v>1</v>
          </cell>
          <cell r="H60">
            <v>45</v>
          </cell>
          <cell r="I60">
            <v>473</v>
          </cell>
          <cell r="J60">
            <v>-13.839999999999975</v>
          </cell>
          <cell r="K60">
            <v>200</v>
          </cell>
          <cell r="L60">
            <v>150</v>
          </cell>
          <cell r="M60">
            <v>0</v>
          </cell>
          <cell r="N60">
            <v>0</v>
          </cell>
          <cell r="R60">
            <v>91.832000000000008</v>
          </cell>
          <cell r="S60">
            <v>200</v>
          </cell>
          <cell r="T60">
            <v>8.2048632285042249</v>
          </cell>
          <cell r="U60">
            <v>2.2156655632023692</v>
          </cell>
          <cell r="X60">
            <v>81.639399999999995</v>
          </cell>
          <cell r="Y60">
            <v>86.634600000000006</v>
          </cell>
          <cell r="Z60">
            <v>107.83799999999999</v>
          </cell>
          <cell r="AA60" t="e">
            <v>#N/A</v>
          </cell>
          <cell r="AB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59</v>
          </cell>
          <cell r="D61">
            <v>1236</v>
          </cell>
          <cell r="E61">
            <v>882</v>
          </cell>
          <cell r="F61">
            <v>379</v>
          </cell>
          <cell r="G61">
            <v>0.28000000000000003</v>
          </cell>
          <cell r="H61">
            <v>45</v>
          </cell>
          <cell r="I61">
            <v>918</v>
          </cell>
          <cell r="J61">
            <v>-36</v>
          </cell>
          <cell r="K61">
            <v>120</v>
          </cell>
          <cell r="L61">
            <v>240</v>
          </cell>
          <cell r="M61">
            <v>0</v>
          </cell>
          <cell r="N61">
            <v>0</v>
          </cell>
          <cell r="R61">
            <v>176.4</v>
          </cell>
          <cell r="S61">
            <v>600</v>
          </cell>
          <cell r="T61">
            <v>7.5907029478458048</v>
          </cell>
          <cell r="U61">
            <v>2.1485260770975056</v>
          </cell>
          <cell r="X61">
            <v>195.6</v>
          </cell>
          <cell r="Y61">
            <v>151.19999999999999</v>
          </cell>
          <cell r="Z61">
            <v>213</v>
          </cell>
          <cell r="AA61" t="str">
            <v>костик</v>
          </cell>
          <cell r="AB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1.1459999999999999</v>
          </cell>
          <cell r="D62">
            <v>147.60400000000001</v>
          </cell>
          <cell r="E62">
            <v>80.531999999999996</v>
          </cell>
          <cell r="F62">
            <v>66.061000000000007</v>
          </cell>
          <cell r="G62">
            <v>1</v>
          </cell>
          <cell r="H62">
            <v>45</v>
          </cell>
          <cell r="I62">
            <v>79</v>
          </cell>
          <cell r="J62">
            <v>1.5319999999999965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R62">
            <v>16.106400000000001</v>
          </cell>
          <cell r="S62">
            <v>40</v>
          </cell>
          <cell r="T62">
            <v>6.5850221030149507</v>
          </cell>
          <cell r="U62">
            <v>4.1015372771072371</v>
          </cell>
          <cell r="X62">
            <v>15.891</v>
          </cell>
          <cell r="Y62">
            <v>11.0276</v>
          </cell>
          <cell r="Z62">
            <v>20.803999999999998</v>
          </cell>
          <cell r="AA62" t="str">
            <v>магаз</v>
          </cell>
          <cell r="AB62" t="e">
            <v>#N/A</v>
          </cell>
        </row>
        <row r="63">
          <cell r="A63" t="str">
            <v>6589 МОЛОЧНЫЕ ГОСТ СН сос п/о мгс 0.41кг 10шт  ОСТАНКИНО</v>
          </cell>
          <cell r="B63" t="str">
            <v>шт</v>
          </cell>
          <cell r="C63">
            <v>116</v>
          </cell>
          <cell r="D63">
            <v>157</v>
          </cell>
          <cell r="E63">
            <v>218</v>
          </cell>
          <cell r="F63">
            <v>129</v>
          </cell>
          <cell r="G63">
            <v>0.41</v>
          </cell>
          <cell r="H63">
            <v>45</v>
          </cell>
          <cell r="I63">
            <v>225</v>
          </cell>
          <cell r="J63">
            <v>-7</v>
          </cell>
          <cell r="K63">
            <v>80</v>
          </cell>
          <cell r="L63">
            <v>100</v>
          </cell>
          <cell r="M63">
            <v>0</v>
          </cell>
          <cell r="N63">
            <v>0</v>
          </cell>
          <cell r="R63">
            <v>43.6</v>
          </cell>
          <cell r="S63">
            <v>50</v>
          </cell>
          <cell r="T63">
            <v>8.2339449541284395</v>
          </cell>
          <cell r="U63">
            <v>2.9587155963302751</v>
          </cell>
          <cell r="X63">
            <v>51.6</v>
          </cell>
          <cell r="Y63">
            <v>45.4</v>
          </cell>
          <cell r="Z63">
            <v>30</v>
          </cell>
          <cell r="AA63" t="str">
            <v>костик</v>
          </cell>
          <cell r="AB63" t="e">
            <v>#N/A</v>
          </cell>
        </row>
        <row r="64">
          <cell r="A64" t="str">
            <v>6590 СЛИВОЧНЫЕ СН сос п/о мгс 0.41кг 10шт.  ОСТАНКИНО</v>
          </cell>
          <cell r="B64" t="str">
            <v>шт</v>
          </cell>
          <cell r="C64">
            <v>62</v>
          </cell>
          <cell r="D64">
            <v>766</v>
          </cell>
          <cell r="E64">
            <v>533</v>
          </cell>
          <cell r="F64">
            <v>423</v>
          </cell>
          <cell r="G64">
            <v>0.41</v>
          </cell>
          <cell r="H64">
            <v>45</v>
          </cell>
          <cell r="I64">
            <v>545</v>
          </cell>
          <cell r="J64">
            <v>-12</v>
          </cell>
          <cell r="K64">
            <v>40</v>
          </cell>
          <cell r="L64">
            <v>150</v>
          </cell>
          <cell r="M64">
            <v>0</v>
          </cell>
          <cell r="N64">
            <v>0</v>
          </cell>
          <cell r="R64">
            <v>106.6</v>
          </cell>
          <cell r="S64">
            <v>250</v>
          </cell>
          <cell r="T64">
            <v>8.0956848030018769</v>
          </cell>
          <cell r="U64">
            <v>3.9681050656660415</v>
          </cell>
          <cell r="X64">
            <v>124.8</v>
          </cell>
          <cell r="Y64">
            <v>100.2</v>
          </cell>
          <cell r="Z64">
            <v>153</v>
          </cell>
          <cell r="AA64" t="str">
            <v>магаз</v>
          </cell>
          <cell r="AB64" t="e">
            <v>#N/A</v>
          </cell>
        </row>
        <row r="65">
          <cell r="A65" t="str">
            <v>6592 ДОКТОРСКАЯ СН вар п/о  ОСТАНКИНО</v>
          </cell>
          <cell r="B65" t="str">
            <v>кг</v>
          </cell>
          <cell r="C65">
            <v>37.960999999999999</v>
          </cell>
          <cell r="D65">
            <v>73.879000000000005</v>
          </cell>
          <cell r="E65">
            <v>62.006999999999998</v>
          </cell>
          <cell r="F65">
            <v>49.832999999999998</v>
          </cell>
          <cell r="G65">
            <v>1</v>
          </cell>
          <cell r="H65">
            <v>60</v>
          </cell>
          <cell r="I65">
            <v>59.3</v>
          </cell>
          <cell r="J65">
            <v>2.7070000000000007</v>
          </cell>
          <cell r="K65">
            <v>0</v>
          </cell>
          <cell r="L65">
            <v>20</v>
          </cell>
          <cell r="M65">
            <v>0</v>
          </cell>
          <cell r="N65">
            <v>0</v>
          </cell>
          <cell r="R65">
            <v>12.401399999999999</v>
          </cell>
          <cell r="S65">
            <v>60</v>
          </cell>
          <cell r="T65">
            <v>10.469221216959376</v>
          </cell>
          <cell r="U65">
            <v>4.0183366394116797</v>
          </cell>
          <cell r="X65">
            <v>12.993600000000001</v>
          </cell>
          <cell r="Y65">
            <v>9.4657999999999998</v>
          </cell>
          <cell r="Z65">
            <v>20.18</v>
          </cell>
          <cell r="AA65" t="str">
            <v>костик</v>
          </cell>
          <cell r="AB65" t="e">
            <v>#N/A</v>
          </cell>
        </row>
        <row r="66">
          <cell r="A66" t="str">
            <v>6593 ДОКТОРСКАЯ СН вар п/о 0.45кг 8шт.  ОСТАНКИНО</v>
          </cell>
          <cell r="B66" t="str">
            <v>шт</v>
          </cell>
          <cell r="C66">
            <v>111</v>
          </cell>
          <cell r="D66">
            <v>395</v>
          </cell>
          <cell r="E66">
            <v>334</v>
          </cell>
          <cell r="F66">
            <v>161</v>
          </cell>
          <cell r="G66">
            <v>0.45</v>
          </cell>
          <cell r="H66">
            <v>60</v>
          </cell>
          <cell r="I66">
            <v>345</v>
          </cell>
          <cell r="J66">
            <v>-11</v>
          </cell>
          <cell r="K66">
            <v>0</v>
          </cell>
          <cell r="L66">
            <v>80</v>
          </cell>
          <cell r="M66">
            <v>0</v>
          </cell>
          <cell r="N66">
            <v>0</v>
          </cell>
          <cell r="R66">
            <v>66.8</v>
          </cell>
          <cell r="S66">
            <v>400</v>
          </cell>
          <cell r="T66">
            <v>9.5958083832335337</v>
          </cell>
          <cell r="U66">
            <v>2.4101796407185629</v>
          </cell>
          <cell r="X66">
            <v>70.400000000000006</v>
          </cell>
          <cell r="Y66">
            <v>46.6</v>
          </cell>
          <cell r="Z66">
            <v>108</v>
          </cell>
          <cell r="AA66" t="str">
            <v>магаз</v>
          </cell>
          <cell r="AB66" t="e">
            <v>#N/A</v>
          </cell>
        </row>
        <row r="67">
          <cell r="A67" t="str">
            <v>6594 МОЛОЧНАЯ СН вар п/о  ОСТАНКИНО</v>
          </cell>
          <cell r="B67" t="str">
            <v>кг</v>
          </cell>
          <cell r="C67">
            <v>8.2089999999999996</v>
          </cell>
          <cell r="D67">
            <v>123.259</v>
          </cell>
          <cell r="E67">
            <v>50.1</v>
          </cell>
          <cell r="F67">
            <v>81.367999999999995</v>
          </cell>
          <cell r="G67">
            <v>1</v>
          </cell>
          <cell r="H67">
            <v>60</v>
          </cell>
          <cell r="I67">
            <v>47.45</v>
          </cell>
          <cell r="J67">
            <v>2.6499999999999986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R67">
            <v>10.02</v>
          </cell>
          <cell r="S67">
            <v>20</v>
          </cell>
          <cell r="T67">
            <v>10.116566866267465</v>
          </cell>
          <cell r="U67">
            <v>8.1205588822355281</v>
          </cell>
          <cell r="X67">
            <v>16.153200000000002</v>
          </cell>
          <cell r="Y67">
            <v>8.6611999999999991</v>
          </cell>
          <cell r="Z67">
            <v>12.199</v>
          </cell>
          <cell r="AA67" t="str">
            <v>магаз</v>
          </cell>
          <cell r="AB67" t="e">
            <v>#N/A</v>
          </cell>
        </row>
        <row r="68">
          <cell r="A68" t="str">
            <v>6595 МОЛОЧНАЯ СН вар п/о 0.45кг 8шт.  ОСТАНКИНО</v>
          </cell>
          <cell r="B68" t="str">
            <v>шт</v>
          </cell>
          <cell r="C68">
            <v>35</v>
          </cell>
          <cell r="D68">
            <v>455</v>
          </cell>
          <cell r="E68">
            <v>272</v>
          </cell>
          <cell r="F68">
            <v>204</v>
          </cell>
          <cell r="G68">
            <v>0.45</v>
          </cell>
          <cell r="H68">
            <v>60</v>
          </cell>
          <cell r="I68">
            <v>284</v>
          </cell>
          <cell r="J68">
            <v>-12</v>
          </cell>
          <cell r="K68">
            <v>40</v>
          </cell>
          <cell r="L68">
            <v>80</v>
          </cell>
          <cell r="M68">
            <v>0</v>
          </cell>
          <cell r="N68">
            <v>0</v>
          </cell>
          <cell r="R68">
            <v>54.4</v>
          </cell>
          <cell r="S68">
            <v>200</v>
          </cell>
          <cell r="T68">
            <v>9.632352941176471</v>
          </cell>
          <cell r="U68">
            <v>3.75</v>
          </cell>
          <cell r="X68">
            <v>68.400000000000006</v>
          </cell>
          <cell r="Y68">
            <v>49.2</v>
          </cell>
          <cell r="Z68">
            <v>52</v>
          </cell>
          <cell r="AA68" t="str">
            <v>магаз</v>
          </cell>
          <cell r="AB68" t="e">
            <v>#N/A</v>
          </cell>
        </row>
        <row r="69">
          <cell r="A69" t="str">
            <v>6597 РУССКАЯ СН вар п/о 0.45кг 8шт.  ОСТАНКИНО</v>
          </cell>
          <cell r="B69" t="str">
            <v>шт</v>
          </cell>
          <cell r="C69">
            <v>61</v>
          </cell>
          <cell r="D69">
            <v>25</v>
          </cell>
          <cell r="E69">
            <v>18</v>
          </cell>
          <cell r="F69">
            <v>67</v>
          </cell>
          <cell r="G69">
            <v>0.45</v>
          </cell>
          <cell r="H69">
            <v>60</v>
          </cell>
          <cell r="I69">
            <v>19</v>
          </cell>
          <cell r="J69">
            <v>-1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R69">
            <v>3.6</v>
          </cell>
          <cell r="T69">
            <v>18.611111111111111</v>
          </cell>
          <cell r="U69">
            <v>18.611111111111111</v>
          </cell>
          <cell r="X69">
            <v>12.2</v>
          </cell>
          <cell r="Y69">
            <v>5.6</v>
          </cell>
          <cell r="Z69">
            <v>0</v>
          </cell>
          <cell r="AA69" t="str">
            <v>н6евыв</v>
          </cell>
          <cell r="AB69" t="e">
            <v>#N/A</v>
          </cell>
        </row>
        <row r="70">
          <cell r="A70" t="str">
            <v>6601 ГОВЯЖЬИ СН сос п/о мгс 1*6  ОСТАНКИНО</v>
          </cell>
          <cell r="B70" t="str">
            <v>кг</v>
          </cell>
          <cell r="C70">
            <v>57.052</v>
          </cell>
          <cell r="D70">
            <v>197.00800000000001</v>
          </cell>
          <cell r="E70">
            <v>139.66499999999999</v>
          </cell>
          <cell r="F70">
            <v>114.395</v>
          </cell>
          <cell r="G70">
            <v>1</v>
          </cell>
          <cell r="H70">
            <v>45</v>
          </cell>
          <cell r="I70">
            <v>133</v>
          </cell>
          <cell r="J70">
            <v>6.664999999999992</v>
          </cell>
          <cell r="K70">
            <v>40</v>
          </cell>
          <cell r="L70">
            <v>50</v>
          </cell>
          <cell r="M70">
            <v>0</v>
          </cell>
          <cell r="N70">
            <v>0</v>
          </cell>
          <cell r="R70">
            <v>27.933</v>
          </cell>
          <cell r="S70">
            <v>50</v>
          </cell>
          <cell r="T70">
            <v>9.1073282497404495</v>
          </cell>
          <cell r="U70">
            <v>4.0953352665306264</v>
          </cell>
          <cell r="X70">
            <v>33.706200000000003</v>
          </cell>
          <cell r="Y70">
            <v>31.240400000000001</v>
          </cell>
          <cell r="Z70">
            <v>23.42</v>
          </cell>
          <cell r="AA70" t="str">
            <v>к</v>
          </cell>
          <cell r="AB70" t="e">
            <v>#N/A</v>
          </cell>
        </row>
        <row r="71">
          <cell r="A71" t="str">
            <v>6602 БАВАРСКИЕ ПМ сос ц/о мгс 0,35кг 8шт.  ОСТАНКИНО</v>
          </cell>
          <cell r="B71" t="str">
            <v>шт</v>
          </cell>
          <cell r="C71">
            <v>65</v>
          </cell>
          <cell r="D71">
            <v>331</v>
          </cell>
          <cell r="E71">
            <v>191</v>
          </cell>
          <cell r="F71">
            <v>195</v>
          </cell>
          <cell r="G71">
            <v>0.35</v>
          </cell>
          <cell r="H71" t="e">
            <v>#N/A</v>
          </cell>
          <cell r="I71">
            <v>202</v>
          </cell>
          <cell r="J71">
            <v>-11</v>
          </cell>
          <cell r="K71">
            <v>0</v>
          </cell>
          <cell r="L71">
            <v>24</v>
          </cell>
          <cell r="M71">
            <v>0</v>
          </cell>
          <cell r="N71">
            <v>0</v>
          </cell>
          <cell r="R71">
            <v>38.200000000000003</v>
          </cell>
          <cell r="S71">
            <v>120</v>
          </cell>
          <cell r="T71">
            <v>8.8743455497382193</v>
          </cell>
          <cell r="U71">
            <v>5.1047120418848166</v>
          </cell>
          <cell r="X71">
            <v>11.4</v>
          </cell>
          <cell r="Y71">
            <v>32.200000000000003</v>
          </cell>
          <cell r="Z71">
            <v>29</v>
          </cell>
          <cell r="AA71" t="str">
            <v>костик</v>
          </cell>
          <cell r="AB71" t="e">
            <v>#N/A</v>
          </cell>
        </row>
        <row r="72">
          <cell r="A72" t="str">
            <v>6645 ВЕТЧ.КЛАССИЧЕСКАЯ СН п/о 0.8кг 4шт.  ОСТАНКИНО</v>
          </cell>
          <cell r="B72" t="str">
            <v>шт</v>
          </cell>
          <cell r="C72">
            <v>34</v>
          </cell>
          <cell r="D72">
            <v>41</v>
          </cell>
          <cell r="E72">
            <v>19</v>
          </cell>
          <cell r="F72">
            <v>55</v>
          </cell>
          <cell r="G72">
            <v>0.8</v>
          </cell>
          <cell r="H72">
            <v>60</v>
          </cell>
          <cell r="I72">
            <v>20</v>
          </cell>
          <cell r="J72">
            <v>-1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R72">
            <v>3.8</v>
          </cell>
          <cell r="T72">
            <v>14.473684210526317</v>
          </cell>
          <cell r="U72">
            <v>14.473684210526317</v>
          </cell>
          <cell r="X72">
            <v>6.4</v>
          </cell>
          <cell r="Y72">
            <v>5.2</v>
          </cell>
          <cell r="Z72">
            <v>0</v>
          </cell>
          <cell r="AA72" t="str">
            <v>магаз</v>
          </cell>
          <cell r="AB72" t="str">
            <v>???</v>
          </cell>
        </row>
        <row r="73">
          <cell r="A73" t="str">
            <v>6648 СОЧНЫЕ Папа может сар п/о мгс 1*3  ОСТАНКИНО</v>
          </cell>
          <cell r="B73" t="str">
            <v>кг</v>
          </cell>
          <cell r="C73">
            <v>22.748000000000001</v>
          </cell>
          <cell r="D73">
            <v>22.86</v>
          </cell>
          <cell r="E73">
            <v>29.099</v>
          </cell>
          <cell r="F73">
            <v>15.478999999999999</v>
          </cell>
          <cell r="G73">
            <v>1</v>
          </cell>
          <cell r="H73">
            <v>45</v>
          </cell>
          <cell r="I73">
            <v>29</v>
          </cell>
          <cell r="J73">
            <v>9.9000000000000199E-2</v>
          </cell>
          <cell r="K73">
            <v>10</v>
          </cell>
          <cell r="L73">
            <v>10</v>
          </cell>
          <cell r="M73">
            <v>0</v>
          </cell>
          <cell r="N73">
            <v>0</v>
          </cell>
          <cell r="R73">
            <v>5.8197999999999999</v>
          </cell>
          <cell r="S73">
            <v>20</v>
          </cell>
          <cell r="T73">
            <v>9.5328018144953433</v>
          </cell>
          <cell r="U73">
            <v>2.6597133922127907</v>
          </cell>
          <cell r="X73">
            <v>6.0430000000000001</v>
          </cell>
          <cell r="Y73">
            <v>4.5524000000000004</v>
          </cell>
          <cell r="Z73">
            <v>4.1749999999999998</v>
          </cell>
          <cell r="AA73" t="str">
            <v>к</v>
          </cell>
          <cell r="AB73" t="e">
            <v>#N/A</v>
          </cell>
        </row>
        <row r="74">
          <cell r="A74" t="str">
            <v>6658 АРОМАТНАЯ С ЧЕСНОЧКОМ СН в/к мтс 0.330кг  ОСТАНКИНО</v>
          </cell>
          <cell r="B74" t="str">
            <v>шт</v>
          </cell>
          <cell r="C74">
            <v>18</v>
          </cell>
          <cell r="D74">
            <v>3</v>
          </cell>
          <cell r="E74">
            <v>17</v>
          </cell>
          <cell r="F74">
            <v>1</v>
          </cell>
          <cell r="G74">
            <v>0</v>
          </cell>
          <cell r="H74">
            <v>45</v>
          </cell>
          <cell r="I74">
            <v>25</v>
          </cell>
          <cell r="J74">
            <v>-8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R74">
            <v>3.4</v>
          </cell>
          <cell r="T74">
            <v>0.29411764705882354</v>
          </cell>
          <cell r="U74">
            <v>0.29411764705882354</v>
          </cell>
          <cell r="X74">
            <v>8.1999999999999993</v>
          </cell>
          <cell r="Y74">
            <v>5.8</v>
          </cell>
          <cell r="Z74">
            <v>1</v>
          </cell>
          <cell r="AA74" t="str">
            <v>костик</v>
          </cell>
          <cell r="AB74" t="str">
            <v>вывод</v>
          </cell>
        </row>
        <row r="75">
          <cell r="A75" t="str">
            <v>6661 СОЧНЫЙ ГРИЛЬ ПМ сос п/о мгс 1.5*4_Маяк  ОСТАНКИНО</v>
          </cell>
          <cell r="B75" t="str">
            <v>кг</v>
          </cell>
          <cell r="C75">
            <v>53.304000000000002</v>
          </cell>
          <cell r="D75">
            <v>52.98</v>
          </cell>
          <cell r="E75">
            <v>56.212000000000003</v>
          </cell>
          <cell r="F75">
            <v>17.18</v>
          </cell>
          <cell r="G75">
            <v>1</v>
          </cell>
          <cell r="H75">
            <v>45</v>
          </cell>
          <cell r="I75">
            <v>57.2</v>
          </cell>
          <cell r="J75">
            <v>-0.98799999999999955</v>
          </cell>
          <cell r="K75">
            <v>30</v>
          </cell>
          <cell r="L75">
            <v>20</v>
          </cell>
          <cell r="M75">
            <v>0</v>
          </cell>
          <cell r="N75">
            <v>0</v>
          </cell>
          <cell r="R75">
            <v>11.2424</v>
          </cell>
          <cell r="S75">
            <v>30</v>
          </cell>
          <cell r="T75">
            <v>8.6440617661709247</v>
          </cell>
          <cell r="U75">
            <v>1.5281434569131147</v>
          </cell>
          <cell r="X75">
            <v>9.3726000000000003</v>
          </cell>
          <cell r="Y75">
            <v>9.7105999999999995</v>
          </cell>
          <cell r="Z75">
            <v>14.13</v>
          </cell>
          <cell r="AA75" t="str">
            <v>увел</v>
          </cell>
          <cell r="AB75" t="e">
            <v>#N/A</v>
          </cell>
        </row>
        <row r="76">
          <cell r="A76" t="str">
            <v>6666 БОЯНСКАЯ Папа может п/к в/у 0,28кг 8 шт. ОСТАНКИНО</v>
          </cell>
          <cell r="B76" t="str">
            <v>шт</v>
          </cell>
          <cell r="C76">
            <v>376</v>
          </cell>
          <cell r="D76">
            <v>1804</v>
          </cell>
          <cell r="E76">
            <v>1220</v>
          </cell>
          <cell r="F76">
            <v>915</v>
          </cell>
          <cell r="G76">
            <v>0.28000000000000003</v>
          </cell>
          <cell r="H76">
            <v>45</v>
          </cell>
          <cell r="I76">
            <v>1268</v>
          </cell>
          <cell r="J76">
            <v>-48</v>
          </cell>
          <cell r="K76">
            <v>240</v>
          </cell>
          <cell r="L76">
            <v>400</v>
          </cell>
          <cell r="M76">
            <v>400</v>
          </cell>
          <cell r="N76">
            <v>0</v>
          </cell>
          <cell r="R76">
            <v>244</v>
          </cell>
          <cell r="S76">
            <v>400</v>
          </cell>
          <cell r="T76">
            <v>9.6516393442622945</v>
          </cell>
          <cell r="U76">
            <v>3.75</v>
          </cell>
          <cell r="X76">
            <v>260.60000000000002</v>
          </cell>
          <cell r="Y76">
            <v>232.2</v>
          </cell>
          <cell r="Z76">
            <v>352</v>
          </cell>
          <cell r="AA76" t="e">
            <v>#N/A</v>
          </cell>
          <cell r="AB76" t="e">
            <v>#N/A</v>
          </cell>
        </row>
        <row r="77">
          <cell r="A77" t="str">
            <v>6669 ВЕНСКАЯ САЛЯМИ п/к в/у 0.28кг 8шт  ОСТАНКИНО</v>
          </cell>
          <cell r="B77" t="str">
            <v>шт</v>
          </cell>
          <cell r="C77">
            <v>282</v>
          </cell>
          <cell r="D77">
            <v>988</v>
          </cell>
          <cell r="E77">
            <v>627</v>
          </cell>
          <cell r="F77">
            <v>631</v>
          </cell>
          <cell r="G77">
            <v>0.28000000000000003</v>
          </cell>
          <cell r="H77">
            <v>45</v>
          </cell>
          <cell r="I77">
            <v>641</v>
          </cell>
          <cell r="J77">
            <v>-14</v>
          </cell>
          <cell r="K77">
            <v>0</v>
          </cell>
          <cell r="L77">
            <v>280</v>
          </cell>
          <cell r="M77">
            <v>200</v>
          </cell>
          <cell r="N77">
            <v>0</v>
          </cell>
          <cell r="R77">
            <v>125.4</v>
          </cell>
          <cell r="S77">
            <v>120</v>
          </cell>
          <cell r="T77">
            <v>9.8165869218500799</v>
          </cell>
          <cell r="U77">
            <v>5.0318979266347688</v>
          </cell>
          <cell r="X77">
            <v>150.19999999999999</v>
          </cell>
          <cell r="Y77">
            <v>130.4</v>
          </cell>
          <cell r="Z77">
            <v>135</v>
          </cell>
          <cell r="AA77" t="e">
            <v>#N/A</v>
          </cell>
          <cell r="AB77" t="e">
            <v>#N/A</v>
          </cell>
        </row>
        <row r="78">
          <cell r="A78" t="str">
            <v>6683 СЕРВЕЛАТ ЗЕРНИСТЫЙ ПМ в/к в/у 0,35кг  ОСТАНКИНО</v>
          </cell>
          <cell r="B78" t="str">
            <v>шт</v>
          </cell>
          <cell r="C78">
            <v>582</v>
          </cell>
          <cell r="D78">
            <v>3246</v>
          </cell>
          <cell r="E78">
            <v>2259</v>
          </cell>
          <cell r="F78">
            <v>1504</v>
          </cell>
          <cell r="G78">
            <v>0.35</v>
          </cell>
          <cell r="H78">
            <v>45</v>
          </cell>
          <cell r="I78">
            <v>2315</v>
          </cell>
          <cell r="J78">
            <v>-56</v>
          </cell>
          <cell r="K78">
            <v>600</v>
          </cell>
          <cell r="L78">
            <v>600</v>
          </cell>
          <cell r="M78">
            <v>800</v>
          </cell>
          <cell r="N78">
            <v>0</v>
          </cell>
          <cell r="R78">
            <v>451.8</v>
          </cell>
          <cell r="S78">
            <v>800</v>
          </cell>
          <cell r="T78">
            <v>9.526339088092076</v>
          </cell>
          <cell r="U78">
            <v>3.3289065958388666</v>
          </cell>
          <cell r="X78">
            <v>476.8</v>
          </cell>
          <cell r="Y78">
            <v>450</v>
          </cell>
          <cell r="Z78">
            <v>605</v>
          </cell>
          <cell r="AA78">
            <v>0</v>
          </cell>
          <cell r="AB78" t="e">
            <v>#N/A</v>
          </cell>
        </row>
        <row r="79">
          <cell r="A79" t="str">
            <v>6684 СЕРВЕЛАТ КАРЕЛЬСКИЙ ПМ в/к в/у 0.28кг  ОСТАНКИНО</v>
          </cell>
          <cell r="B79" t="str">
            <v>шт</v>
          </cell>
          <cell r="C79">
            <v>1038</v>
          </cell>
          <cell r="D79">
            <v>2188</v>
          </cell>
          <cell r="E79">
            <v>2118</v>
          </cell>
          <cell r="F79">
            <v>1024</v>
          </cell>
          <cell r="G79">
            <v>0.28000000000000003</v>
          </cell>
          <cell r="H79">
            <v>45</v>
          </cell>
          <cell r="I79">
            <v>2203</v>
          </cell>
          <cell r="J79">
            <v>-85</v>
          </cell>
          <cell r="K79">
            <v>600</v>
          </cell>
          <cell r="L79">
            <v>600</v>
          </cell>
          <cell r="M79">
            <v>600</v>
          </cell>
          <cell r="N79">
            <v>0</v>
          </cell>
          <cell r="R79">
            <v>423.6</v>
          </cell>
          <cell r="S79">
            <v>1200</v>
          </cell>
          <cell r="T79">
            <v>9.4995278564683652</v>
          </cell>
          <cell r="U79">
            <v>2.417374881964117</v>
          </cell>
          <cell r="X79">
            <v>436.4</v>
          </cell>
          <cell r="Y79">
            <v>394</v>
          </cell>
          <cell r="Z79">
            <v>621</v>
          </cell>
          <cell r="AA79" t="str">
            <v>???</v>
          </cell>
          <cell r="AB79" t="e">
            <v>#N/A</v>
          </cell>
        </row>
        <row r="80">
          <cell r="A80" t="str">
            <v>6689 СЕРВЕЛАТ ОХОТНИЧИЙ ПМ в/к в/у 0,35кг 8шт  ОСТАНКИНО</v>
          </cell>
          <cell r="B80" t="str">
            <v>шт</v>
          </cell>
          <cell r="C80">
            <v>1238</v>
          </cell>
          <cell r="D80">
            <v>9701</v>
          </cell>
          <cell r="E80">
            <v>5705</v>
          </cell>
          <cell r="F80">
            <v>5122</v>
          </cell>
          <cell r="G80">
            <v>0.35</v>
          </cell>
          <cell r="H80">
            <v>45</v>
          </cell>
          <cell r="I80">
            <v>5822</v>
          </cell>
          <cell r="J80">
            <v>-117</v>
          </cell>
          <cell r="K80">
            <v>600</v>
          </cell>
          <cell r="L80">
            <v>2000</v>
          </cell>
          <cell r="M80">
            <v>1800</v>
          </cell>
          <cell r="N80">
            <v>0</v>
          </cell>
          <cell r="R80">
            <v>1141</v>
          </cell>
          <cell r="S80">
            <v>1600</v>
          </cell>
          <cell r="T80">
            <v>9.7475898334794042</v>
          </cell>
          <cell r="U80">
            <v>4.4890446976336547</v>
          </cell>
          <cell r="X80">
            <v>1062.2</v>
          </cell>
          <cell r="Y80">
            <v>1123.4000000000001</v>
          </cell>
          <cell r="Z80">
            <v>1789</v>
          </cell>
          <cell r="AA80">
            <v>0</v>
          </cell>
          <cell r="AB80" t="e">
            <v>#N/A</v>
          </cell>
        </row>
        <row r="81">
          <cell r="A81" t="str">
            <v>6692 СЕРВЕЛАТ ПРИМА в/к в/у 0.28кг 8шт.  ОСТАНКИНО</v>
          </cell>
          <cell r="B81" t="str">
            <v>шт</v>
          </cell>
          <cell r="C81">
            <v>543</v>
          </cell>
          <cell r="D81">
            <v>670</v>
          </cell>
          <cell r="E81">
            <v>751</v>
          </cell>
          <cell r="F81">
            <v>433</v>
          </cell>
          <cell r="G81">
            <v>0.28000000000000003</v>
          </cell>
          <cell r="H81">
            <v>45</v>
          </cell>
          <cell r="I81">
            <v>779</v>
          </cell>
          <cell r="J81">
            <v>-28</v>
          </cell>
          <cell r="K81">
            <v>400</v>
          </cell>
          <cell r="L81">
            <v>320</v>
          </cell>
          <cell r="M81">
            <v>200</v>
          </cell>
          <cell r="N81">
            <v>0</v>
          </cell>
          <cell r="R81">
            <v>150.19999999999999</v>
          </cell>
          <cell r="T81">
            <v>9.0079893475366184</v>
          </cell>
          <cell r="U81">
            <v>2.882822902796272</v>
          </cell>
          <cell r="X81">
            <v>145.6</v>
          </cell>
          <cell r="Y81">
            <v>153.19999999999999</v>
          </cell>
          <cell r="Z81">
            <v>156</v>
          </cell>
          <cell r="AA81">
            <v>0</v>
          </cell>
          <cell r="AB81" t="e">
            <v>#N/A</v>
          </cell>
        </row>
        <row r="82">
          <cell r="A82" t="str">
            <v>6697 СЕРВЕЛАТ ФИНСКИЙ ПМ в/к в/у 0,35кг 8шт.  ОСТАНКИНО</v>
          </cell>
          <cell r="B82" t="str">
            <v>шт</v>
          </cell>
          <cell r="C82">
            <v>2129</v>
          </cell>
          <cell r="D82">
            <v>9220</v>
          </cell>
          <cell r="E82">
            <v>6366</v>
          </cell>
          <cell r="F82">
            <v>4854</v>
          </cell>
          <cell r="G82">
            <v>0.35</v>
          </cell>
          <cell r="H82">
            <v>45</v>
          </cell>
          <cell r="I82">
            <v>6494</v>
          </cell>
          <cell r="J82">
            <v>-128</v>
          </cell>
          <cell r="K82">
            <v>2000</v>
          </cell>
          <cell r="L82">
            <v>2200</v>
          </cell>
          <cell r="M82">
            <v>2200</v>
          </cell>
          <cell r="N82">
            <v>0</v>
          </cell>
          <cell r="R82">
            <v>1273.2</v>
          </cell>
          <cell r="S82">
            <v>1000</v>
          </cell>
          <cell r="T82">
            <v>9.6245680175934645</v>
          </cell>
          <cell r="U82">
            <v>3.8124410933081996</v>
          </cell>
          <cell r="X82">
            <v>1129</v>
          </cell>
          <cell r="Y82">
            <v>1311.2</v>
          </cell>
          <cell r="Z82">
            <v>1941</v>
          </cell>
          <cell r="AA82" t="str">
            <v>м1200</v>
          </cell>
          <cell r="AB82" t="e">
            <v>#N/A</v>
          </cell>
        </row>
        <row r="83">
          <cell r="A83" t="str">
            <v>6713 СОЧНЫЙ ГРИЛЬ ПМ сос п/о мгс 0.41кг 8шт.  ОСТАНКИНО</v>
          </cell>
          <cell r="B83" t="str">
            <v>шт</v>
          </cell>
          <cell r="C83">
            <v>887</v>
          </cell>
          <cell r="D83">
            <v>1431</v>
          </cell>
          <cell r="E83">
            <v>1406</v>
          </cell>
          <cell r="F83">
            <v>891</v>
          </cell>
          <cell r="G83">
            <v>0.41</v>
          </cell>
          <cell r="H83">
            <v>45</v>
          </cell>
          <cell r="I83">
            <v>1431</v>
          </cell>
          <cell r="J83">
            <v>-25</v>
          </cell>
          <cell r="K83">
            <v>480</v>
          </cell>
          <cell r="L83">
            <v>600</v>
          </cell>
          <cell r="M83">
            <v>200</v>
          </cell>
          <cell r="N83">
            <v>0</v>
          </cell>
          <cell r="R83">
            <v>281.2</v>
          </cell>
          <cell r="S83">
            <v>400</v>
          </cell>
          <cell r="T83">
            <v>9.1429587482219059</v>
          </cell>
          <cell r="U83">
            <v>3.1685633001422477</v>
          </cell>
          <cell r="X83">
            <v>294.8</v>
          </cell>
          <cell r="Y83">
            <v>275</v>
          </cell>
          <cell r="Z83">
            <v>334</v>
          </cell>
          <cell r="AA83" t="e">
            <v>#N/A</v>
          </cell>
          <cell r="AB83" t="e">
            <v>#N/A</v>
          </cell>
        </row>
        <row r="84">
          <cell r="A84" t="str">
            <v>6716 ОСОБАЯ Коровино (в сетке) 0.5кг 8шт.  ОСТАНКИНО</v>
          </cell>
          <cell r="B84" t="str">
            <v>шт</v>
          </cell>
          <cell r="D84">
            <v>1073</v>
          </cell>
          <cell r="E84">
            <v>320</v>
          </cell>
          <cell r="F84">
            <v>580</v>
          </cell>
          <cell r="G84">
            <v>0.5</v>
          </cell>
          <cell r="H84">
            <v>0.6</v>
          </cell>
          <cell r="I84">
            <v>333</v>
          </cell>
          <cell r="J84">
            <v>-13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R84">
            <v>64</v>
          </cell>
          <cell r="T84">
            <v>9.0625</v>
          </cell>
          <cell r="U84">
            <v>9.0625</v>
          </cell>
          <cell r="X84">
            <v>108</v>
          </cell>
          <cell r="Y84">
            <v>62</v>
          </cell>
          <cell r="Z84">
            <v>73</v>
          </cell>
          <cell r="AA84">
            <v>0</v>
          </cell>
          <cell r="AB84" t="str">
            <v>кост</v>
          </cell>
        </row>
        <row r="85">
          <cell r="A85" t="str">
            <v>6722 СОЧНЫЕ ПМ сос п/о мгс 0,41кг 10шт.  ОСТАНКИНО</v>
          </cell>
          <cell r="B85" t="str">
            <v>шт</v>
          </cell>
          <cell r="C85">
            <v>2986</v>
          </cell>
          <cell r="D85">
            <v>8352</v>
          </cell>
          <cell r="E85">
            <v>6172</v>
          </cell>
          <cell r="F85">
            <v>4311</v>
          </cell>
          <cell r="G85">
            <v>0.41</v>
          </cell>
          <cell r="H85">
            <v>45</v>
          </cell>
          <cell r="I85">
            <v>5211</v>
          </cell>
          <cell r="J85">
            <v>961</v>
          </cell>
          <cell r="K85">
            <v>1800</v>
          </cell>
          <cell r="L85">
            <v>2600</v>
          </cell>
          <cell r="M85">
            <v>1400</v>
          </cell>
          <cell r="N85">
            <v>0</v>
          </cell>
          <cell r="R85">
            <v>1234.4000000000001</v>
          </cell>
          <cell r="S85">
            <v>1600</v>
          </cell>
          <cell r="T85">
            <v>9.4872002592352551</v>
          </cell>
          <cell r="U85">
            <v>3.4923849643551521</v>
          </cell>
          <cell r="X85">
            <v>1346.8</v>
          </cell>
          <cell r="Y85">
            <v>1225.4000000000001</v>
          </cell>
          <cell r="Z85">
            <v>1596</v>
          </cell>
          <cell r="AA85">
            <v>0</v>
          </cell>
          <cell r="AB85" t="e">
            <v>#N/A</v>
          </cell>
        </row>
        <row r="86">
          <cell r="A86" t="str">
            <v>6726 СЛИВОЧНЫЕ ПМ сос п/о мгс 0.41кг 10шт.  ОСТАНКИНО</v>
          </cell>
          <cell r="B86" t="str">
            <v>шт</v>
          </cell>
          <cell r="C86">
            <v>693</v>
          </cell>
          <cell r="D86">
            <v>2820</v>
          </cell>
          <cell r="E86">
            <v>2127</v>
          </cell>
          <cell r="F86">
            <v>1328</v>
          </cell>
          <cell r="G86">
            <v>0.41</v>
          </cell>
          <cell r="H86">
            <v>45</v>
          </cell>
          <cell r="I86">
            <v>2181</v>
          </cell>
          <cell r="J86">
            <v>-54</v>
          </cell>
          <cell r="K86">
            <v>250</v>
          </cell>
          <cell r="L86">
            <v>650</v>
          </cell>
          <cell r="M86">
            <v>500</v>
          </cell>
          <cell r="N86">
            <v>0</v>
          </cell>
          <cell r="R86">
            <v>425.4</v>
          </cell>
          <cell r="S86">
            <v>1200</v>
          </cell>
          <cell r="T86">
            <v>9.2336624353549599</v>
          </cell>
          <cell r="U86">
            <v>3.1217677480018806</v>
          </cell>
          <cell r="X86">
            <v>388.6</v>
          </cell>
          <cell r="Y86">
            <v>383.4</v>
          </cell>
          <cell r="Z86">
            <v>858</v>
          </cell>
          <cell r="AA86" t="e">
            <v>#N/A</v>
          </cell>
          <cell r="AB86" t="e">
            <v>#N/A</v>
          </cell>
        </row>
        <row r="87">
          <cell r="A87" t="str">
            <v>6734 ОСОБАЯ СО ШПИКОМ Коровино (в сетке) 0,5кг ОСТАНКИНО</v>
          </cell>
          <cell r="B87" t="str">
            <v>шт</v>
          </cell>
          <cell r="C87">
            <v>167</v>
          </cell>
          <cell r="D87">
            <v>4</v>
          </cell>
          <cell r="E87">
            <v>84</v>
          </cell>
          <cell r="F87">
            <v>83</v>
          </cell>
          <cell r="G87">
            <v>0.5</v>
          </cell>
          <cell r="H87" t="e">
            <v>#N/A</v>
          </cell>
          <cell r="I87">
            <v>88</v>
          </cell>
          <cell r="J87">
            <v>-4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R87">
            <v>16.8</v>
          </cell>
          <cell r="S87">
            <v>40</v>
          </cell>
          <cell r="T87">
            <v>7.3214285714285712</v>
          </cell>
          <cell r="U87">
            <v>4.9404761904761907</v>
          </cell>
          <cell r="X87">
            <v>3.4</v>
          </cell>
          <cell r="Y87">
            <v>15.4</v>
          </cell>
          <cell r="Z87">
            <v>6</v>
          </cell>
          <cell r="AA87" t="str">
            <v>увел</v>
          </cell>
          <cell r="AB87" t="e">
            <v>#N/A</v>
          </cell>
        </row>
        <row r="88">
          <cell r="A88" t="str">
            <v>6750 МОЛОЧНЫЕ ГОСТ СН сос п/о мгс 0,41 кг 10шт ОСТАНКИНО</v>
          </cell>
          <cell r="B88" t="str">
            <v>шт</v>
          </cell>
          <cell r="D88">
            <v>80</v>
          </cell>
          <cell r="E88">
            <v>0</v>
          </cell>
          <cell r="F88">
            <v>80</v>
          </cell>
          <cell r="G88">
            <v>0</v>
          </cell>
          <cell r="H88" t="e">
            <v>#N/A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R88">
            <v>0</v>
          </cell>
          <cell r="T88" t="e">
            <v>#DIV/0!</v>
          </cell>
          <cell r="U88" t="e">
            <v>#DIV/0!</v>
          </cell>
          <cell r="X88">
            <v>0</v>
          </cell>
          <cell r="Y88">
            <v>0</v>
          </cell>
          <cell r="Z88">
            <v>0</v>
          </cell>
          <cell r="AA88" t="e">
            <v>#N/A</v>
          </cell>
          <cell r="AB88" t="e">
            <v>#N/A</v>
          </cell>
        </row>
        <row r="89">
          <cell r="A89" t="str">
            <v>6751 СЛИВОЧНЫЕ СН сос п/о мгс 0,41кг 10шт.  ОСТАНКИНО</v>
          </cell>
          <cell r="B89" t="str">
            <v>шт</v>
          </cell>
          <cell r="D89">
            <v>140</v>
          </cell>
          <cell r="E89">
            <v>0</v>
          </cell>
          <cell r="F89">
            <v>140</v>
          </cell>
          <cell r="G89">
            <v>0</v>
          </cell>
          <cell r="H89" t="e">
            <v>#N/A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R89">
            <v>0</v>
          </cell>
          <cell r="T89" t="e">
            <v>#DIV/0!</v>
          </cell>
          <cell r="U89" t="e">
            <v>#DIV/0!</v>
          </cell>
          <cell r="X89">
            <v>0</v>
          </cell>
          <cell r="Y89">
            <v>0</v>
          </cell>
          <cell r="Z89">
            <v>0</v>
          </cell>
          <cell r="AA89" t="e">
            <v>#N/A</v>
          </cell>
          <cell r="AB89" t="e">
            <v>#N/A</v>
          </cell>
        </row>
        <row r="90">
          <cell r="A90" t="str">
            <v>БОНУС Z-ОСОБАЯ Коровино вар п/о (5324)  ОСТАНКИНО</v>
          </cell>
          <cell r="B90" t="str">
            <v>кг</v>
          </cell>
          <cell r="D90">
            <v>50</v>
          </cell>
          <cell r="E90">
            <v>6.101</v>
          </cell>
          <cell r="F90">
            <v>43.899000000000001</v>
          </cell>
          <cell r="G90">
            <v>0</v>
          </cell>
          <cell r="H90" t="e">
            <v>#N/A</v>
          </cell>
          <cell r="I90">
            <v>13</v>
          </cell>
          <cell r="J90">
            <v>-6.899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R90">
            <v>1.2202</v>
          </cell>
          <cell r="T90">
            <v>35.976889034584495</v>
          </cell>
          <cell r="U90">
            <v>35.976889034584495</v>
          </cell>
          <cell r="X90">
            <v>0</v>
          </cell>
          <cell r="Y90">
            <v>0</v>
          </cell>
          <cell r="Z90">
            <v>2.0150000000000001</v>
          </cell>
          <cell r="AA90" t="e">
            <v>#N/A</v>
          </cell>
          <cell r="AB90" t="e">
            <v>#N/A</v>
          </cell>
        </row>
        <row r="91">
          <cell r="A91" t="str">
            <v>БОНУС Z-ОСОБАЯ Коровино вар п/о 0.4кг_СНГ (6305)  ОСТАНКИНО</v>
          </cell>
          <cell r="B91" t="str">
            <v>шт</v>
          </cell>
          <cell r="D91">
            <v>100</v>
          </cell>
          <cell r="E91">
            <v>7</v>
          </cell>
          <cell r="F91">
            <v>93</v>
          </cell>
          <cell r="G91">
            <v>0</v>
          </cell>
          <cell r="H91" t="e">
            <v>#N/A</v>
          </cell>
          <cell r="I91">
            <v>7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R91">
            <v>1.4</v>
          </cell>
          <cell r="T91">
            <v>66.428571428571431</v>
          </cell>
          <cell r="U91">
            <v>66.428571428571431</v>
          </cell>
          <cell r="X91">
            <v>0</v>
          </cell>
          <cell r="Y91">
            <v>0</v>
          </cell>
          <cell r="Z91">
            <v>0</v>
          </cell>
          <cell r="AA91" t="e">
            <v>#N/A</v>
          </cell>
          <cell r="AB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244</v>
          </cell>
          <cell r="D92">
            <v>1094</v>
          </cell>
          <cell r="E92">
            <v>1069</v>
          </cell>
          <cell r="F92">
            <v>232</v>
          </cell>
          <cell r="G92">
            <v>0</v>
          </cell>
          <cell r="H92">
            <v>0</v>
          </cell>
          <cell r="I92">
            <v>1109</v>
          </cell>
          <cell r="J92">
            <v>-40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R92">
            <v>213.8</v>
          </cell>
          <cell r="T92">
            <v>1.0851262862488307</v>
          </cell>
          <cell r="U92">
            <v>1.0851262862488307</v>
          </cell>
          <cell r="X92">
            <v>208.2</v>
          </cell>
          <cell r="Y92">
            <v>203</v>
          </cell>
          <cell r="Z92">
            <v>242</v>
          </cell>
          <cell r="AA92" t="e">
            <v>#N/A</v>
          </cell>
          <cell r="AB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264.12599999999998</v>
          </cell>
          <cell r="D93">
            <v>809.33199999999999</v>
          </cell>
          <cell r="E93">
            <v>419.63900000000001</v>
          </cell>
          <cell r="F93">
            <v>380.36099999999999</v>
          </cell>
          <cell r="G93">
            <v>0</v>
          </cell>
          <cell r="H93">
            <v>0</v>
          </cell>
          <cell r="I93">
            <v>406.2</v>
          </cell>
          <cell r="J93">
            <v>13.439000000000021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R93">
            <v>83.927800000000005</v>
          </cell>
          <cell r="T93">
            <v>4.5320025069166592</v>
          </cell>
          <cell r="U93">
            <v>4.5320025069166592</v>
          </cell>
          <cell r="X93">
            <v>93.479600000000005</v>
          </cell>
          <cell r="Y93">
            <v>67.082999999999998</v>
          </cell>
          <cell r="Z93">
            <v>106.1</v>
          </cell>
          <cell r="AA93" t="e">
            <v>#N/A</v>
          </cell>
          <cell r="AB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16.12.2023 - 22.12.2023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6</v>
          </cell>
          <cell r="F7">
            <v>60.401000000000003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8.5</v>
          </cell>
          <cell r="F8">
            <v>1969.21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458.86900000000003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4.5999999999999996</v>
          </cell>
          <cell r="F10">
            <v>1586.242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128.30199999999999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4</v>
          </cell>
          <cell r="F12">
            <v>4</v>
          </cell>
        </row>
        <row r="13">
          <cell r="A13" t="str">
            <v xml:space="preserve"> 022  Колбаса Вязанка со шпиком, вектор 0,5кг, ПОКОМ</v>
          </cell>
          <cell r="D13">
            <v>5</v>
          </cell>
          <cell r="F13">
            <v>181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2009</v>
          </cell>
          <cell r="F14">
            <v>3376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914</v>
          </cell>
          <cell r="F15">
            <v>3908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1814</v>
          </cell>
          <cell r="F16">
            <v>5542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8</v>
          </cell>
          <cell r="F17">
            <v>195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157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223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</v>
          </cell>
          <cell r="F20">
            <v>388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329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2</v>
          </cell>
          <cell r="F22">
            <v>295</v>
          </cell>
        </row>
        <row r="23">
          <cell r="A23" t="str">
            <v xml:space="preserve"> 068  Колбаса Особая ТМ Особый рецепт, 0,5 кг, ПОКОМ</v>
          </cell>
          <cell r="D23">
            <v>2</v>
          </cell>
          <cell r="F23">
            <v>126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3</v>
          </cell>
          <cell r="F24">
            <v>3</v>
          </cell>
        </row>
        <row r="25">
          <cell r="A25" t="str">
            <v xml:space="preserve"> 079  Колбаса Сервелат Кремлевский,  0.35 кг, ПОКОМ</v>
          </cell>
          <cell r="F25">
            <v>106</v>
          </cell>
        </row>
        <row r="26">
          <cell r="A26" t="str">
            <v xml:space="preserve"> 080  Колбаса Сервелат Филейбургский, в/у 0,35 кг срез, БАВАРУШКА ПОКОМ</v>
          </cell>
          <cell r="D26">
            <v>3</v>
          </cell>
          <cell r="F26">
            <v>3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6</v>
          </cell>
          <cell r="F27">
            <v>1728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</v>
          </cell>
          <cell r="F28">
            <v>261</v>
          </cell>
        </row>
        <row r="29">
          <cell r="A29" t="str">
            <v xml:space="preserve"> 092  Сосиски Баварские с сыром,  0.42кг,ПОКОМ</v>
          </cell>
          <cell r="D29">
            <v>3042</v>
          </cell>
          <cell r="F29">
            <v>3048</v>
          </cell>
        </row>
        <row r="30">
          <cell r="A30" t="str">
            <v xml:space="preserve"> 096  Сосиски Баварские,  0.42кг,ПОКОМ</v>
          </cell>
          <cell r="D30">
            <v>7740</v>
          </cell>
          <cell r="F30">
            <v>7751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4</v>
          </cell>
          <cell r="F31">
            <v>1431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244</v>
          </cell>
          <cell r="F32">
            <v>783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905</v>
          </cell>
          <cell r="F33">
            <v>1712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1289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2.4500000000000002</v>
          </cell>
          <cell r="F35">
            <v>533.64099999999996</v>
          </cell>
        </row>
        <row r="36">
          <cell r="A36" t="str">
            <v xml:space="preserve"> 201  Ветчина Нежная ТМ Особый рецепт, (2,5кг), ПОКОМ</v>
          </cell>
          <cell r="D36">
            <v>22.5</v>
          </cell>
          <cell r="F36">
            <v>6607.2879999999996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1.7</v>
          </cell>
          <cell r="F37">
            <v>354.96499999999997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3.85</v>
          </cell>
          <cell r="F38">
            <v>760.58799999999997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215.97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40.304000000000002</v>
          </cell>
          <cell r="F40">
            <v>13073.817999999999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1.3</v>
          </cell>
          <cell r="F41">
            <v>171.059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90.558000000000007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3.85</v>
          </cell>
          <cell r="F43">
            <v>596.96699999999998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</v>
          </cell>
          <cell r="F44">
            <v>3866.3409999999999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22.559000000000001</v>
          </cell>
          <cell r="F45">
            <v>4493.2790000000005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1.7</v>
          </cell>
          <cell r="F46">
            <v>286.73500000000001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345.86700000000002</v>
          </cell>
        </row>
        <row r="48">
          <cell r="A48" t="str">
            <v xml:space="preserve"> 240  Колбаса Салями охотничья, ВЕС. ПОКОМ</v>
          </cell>
          <cell r="D48">
            <v>0.4</v>
          </cell>
          <cell r="F48">
            <v>100.553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1.65</v>
          </cell>
          <cell r="F49">
            <v>484.15600000000001</v>
          </cell>
        </row>
        <row r="50">
          <cell r="A50" t="str">
            <v xml:space="preserve"> 243  Колбаса Сервелат Зернистый, ВЕС.  ПОКОМ</v>
          </cell>
          <cell r="F50">
            <v>92.528000000000006</v>
          </cell>
        </row>
        <row r="51">
          <cell r="A51" t="str">
            <v xml:space="preserve"> 247  Сардельки Нежные, ВЕС.  ПОКОМ</v>
          </cell>
          <cell r="F51">
            <v>125.253</v>
          </cell>
        </row>
        <row r="52">
          <cell r="A52" t="str">
            <v xml:space="preserve"> 248  Сардельки Сочные ТМ Особый рецепт,   ПОКОМ</v>
          </cell>
          <cell r="D52">
            <v>1.3</v>
          </cell>
          <cell r="F52">
            <v>166.65899999999999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7.5010000000000003</v>
          </cell>
          <cell r="F53">
            <v>989.88599999999997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2.6</v>
          </cell>
          <cell r="F54">
            <v>63.8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263.80700000000002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150.744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1.401</v>
          </cell>
          <cell r="F57">
            <v>441.22399999999999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1.401</v>
          </cell>
          <cell r="F58">
            <v>407.53300000000002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439.48899999999998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5</v>
          </cell>
          <cell r="F60">
            <v>2566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15</v>
          </cell>
          <cell r="F61">
            <v>3490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9</v>
          </cell>
          <cell r="F62">
            <v>4071</v>
          </cell>
        </row>
        <row r="63">
          <cell r="A63" t="str">
            <v xml:space="preserve"> 277  Колбаса Мясорубская ТМ Стародворье с сочной грудинкой , 0,35 кг срез  ПОКОМ</v>
          </cell>
          <cell r="D63">
            <v>4</v>
          </cell>
          <cell r="F63">
            <v>4</v>
          </cell>
        </row>
        <row r="64">
          <cell r="A64" t="str">
            <v xml:space="preserve"> 283  Сосиски Сочинки, ВЕС, ТМ Стародворье ПОКОМ</v>
          </cell>
          <cell r="D64">
            <v>2.6</v>
          </cell>
          <cell r="F64">
            <v>659.38199999999995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1</v>
          </cell>
          <cell r="F65">
            <v>513</v>
          </cell>
        </row>
        <row r="66">
          <cell r="A66" t="str">
            <v xml:space="preserve"> 289  Ветчина Запекуша с сочным окороком, Вязанка 0,42кг,  ПОКОМ</v>
          </cell>
          <cell r="F66">
            <v>1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11</v>
          </cell>
          <cell r="F67">
            <v>1563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0.7</v>
          </cell>
          <cell r="F68">
            <v>316.22300000000001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12</v>
          </cell>
          <cell r="F69">
            <v>2989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19</v>
          </cell>
          <cell r="F70">
            <v>3611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63.317999999999998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170.81800000000001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7</v>
          </cell>
          <cell r="F73">
            <v>1178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11</v>
          </cell>
          <cell r="F74">
            <v>1838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2</v>
          </cell>
          <cell r="F75">
            <v>912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5.2</v>
          </cell>
          <cell r="F76">
            <v>223.85599999999999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12.51</v>
          </cell>
          <cell r="F77">
            <v>1422.1759999999999</v>
          </cell>
        </row>
        <row r="78">
          <cell r="A78" t="str">
            <v xml:space="preserve"> 316  Колбаса Нежная ТМ Зареченские ВЕС  ПОКОМ</v>
          </cell>
          <cell r="F78">
            <v>168.959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10.5</v>
          </cell>
        </row>
        <row r="80">
          <cell r="A80" t="str">
            <v xml:space="preserve"> 318  Сосиски Датские ТМ Зареченские, ВЕС  ПОКОМ</v>
          </cell>
          <cell r="D80">
            <v>7.2009999999999996</v>
          </cell>
          <cell r="F80">
            <v>1924.7260000000001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4016</v>
          </cell>
          <cell r="F81">
            <v>7623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1220</v>
          </cell>
          <cell r="F82">
            <v>4900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1289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D84">
            <v>1.3</v>
          </cell>
          <cell r="F84">
            <v>24.201000000000001</v>
          </cell>
        </row>
        <row r="85">
          <cell r="A85" t="str">
            <v xml:space="preserve"> 328  Сардельки Сочинки Стародворье ТМ  0,4 кг ПОКОМ</v>
          </cell>
          <cell r="D85">
            <v>7</v>
          </cell>
          <cell r="F85">
            <v>265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4</v>
          </cell>
          <cell r="F86">
            <v>263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5.9</v>
          </cell>
          <cell r="F87">
            <v>1241.7090000000001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21.574000000000002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393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99.352000000000004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5</v>
          </cell>
          <cell r="F91">
            <v>3420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2</v>
          </cell>
          <cell r="F92">
            <v>2231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4.8</v>
          </cell>
          <cell r="F93">
            <v>505.99900000000002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3.2</v>
          </cell>
          <cell r="F94">
            <v>487.11099999999999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50.8</v>
          </cell>
          <cell r="F95">
            <v>803.34500000000003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649.16200000000003</v>
          </cell>
        </row>
        <row r="97">
          <cell r="A97" t="str">
            <v xml:space="preserve"> 350  Сосиски Сочные без свинины ТМ Особый рецепт 0,4 кг. ПОКОМ</v>
          </cell>
          <cell r="F97">
            <v>2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F98">
            <v>38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29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48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1.3</v>
          </cell>
          <cell r="F101">
            <v>245.97300000000001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1</v>
          </cell>
          <cell r="F102">
            <v>270</v>
          </cell>
        </row>
        <row r="103">
          <cell r="A103" t="str">
            <v xml:space="preserve"> 372  Ветчина Сочинка ТМ Стародворье. ВЕС ПОКОМ</v>
          </cell>
          <cell r="F103">
            <v>39.551000000000002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171.80199999999999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205</v>
          </cell>
        </row>
        <row r="106">
          <cell r="A106" t="str">
            <v xml:space="preserve"> 377  Колбаса Молочная Дугушка 0,6кг ТМ Стародворье  ПОКОМ</v>
          </cell>
          <cell r="F106">
            <v>244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306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6</v>
          </cell>
          <cell r="F108">
            <v>2016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D109">
            <v>2</v>
          </cell>
          <cell r="F109">
            <v>174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5</v>
          </cell>
          <cell r="F110">
            <v>577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3</v>
          </cell>
          <cell r="F111">
            <v>354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14</v>
          </cell>
          <cell r="F112">
            <v>3250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12</v>
          </cell>
          <cell r="F113">
            <v>5294</v>
          </cell>
        </row>
        <row r="114">
          <cell r="A114" t="str">
            <v xml:space="preserve"> ВЫВЕДЕНА!!!300  Колбаса Сервелат Мясорубский ТМ Стародворье, в/у 0,35кг  ПОКОМ</v>
          </cell>
          <cell r="F114">
            <v>1</v>
          </cell>
        </row>
        <row r="115">
          <cell r="A115" t="str">
            <v>1002 Ветчина По Швейцарскому рецепту 0,3 (Знаменский СГЦ)  МК</v>
          </cell>
          <cell r="D115">
            <v>204</v>
          </cell>
          <cell r="F115">
            <v>204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70</v>
          </cell>
          <cell r="F116">
            <v>70</v>
          </cell>
        </row>
        <row r="117">
          <cell r="A117" t="str">
            <v>1004 Рулька свиная бескостная в/к в/у (Знаменский СГЦ) МК</v>
          </cell>
          <cell r="D117">
            <v>68</v>
          </cell>
          <cell r="F117">
            <v>68</v>
          </cell>
        </row>
        <row r="118">
          <cell r="A118" t="str">
            <v>1008 Хлеб печеночный 0,3кг в/у ШТ (Знаменский СГЦ)  МК</v>
          </cell>
          <cell r="D118">
            <v>196</v>
          </cell>
          <cell r="F118">
            <v>196</v>
          </cell>
        </row>
        <row r="119">
          <cell r="A119" t="str">
            <v>1009 Мясо по домашнему в/у 0,35шт (Знаменский СГЦ)  МК</v>
          </cell>
          <cell r="D119">
            <v>240</v>
          </cell>
          <cell r="F119">
            <v>240</v>
          </cell>
        </row>
        <row r="120">
          <cell r="A120" t="str">
            <v>3215 ВЕТЧ.МЯСНАЯ Папа может п/о 0.4кг 8шт.    ОСТАНКИНО</v>
          </cell>
          <cell r="D120">
            <v>238</v>
          </cell>
          <cell r="F120">
            <v>238</v>
          </cell>
        </row>
        <row r="121">
          <cell r="A121" t="str">
            <v>3297 СЫТНЫЕ Папа может сар б/о мгс 1*3 СНГ  ОСТАНКИНО</v>
          </cell>
          <cell r="D121">
            <v>134</v>
          </cell>
          <cell r="F121">
            <v>134</v>
          </cell>
        </row>
        <row r="122">
          <cell r="A122" t="str">
            <v>3812 СОЧНЫЕ сос п/о мгс 2*2  ОСТАНКИНО</v>
          </cell>
          <cell r="D122">
            <v>1517.26</v>
          </cell>
          <cell r="F122">
            <v>1517.26</v>
          </cell>
        </row>
        <row r="123">
          <cell r="A123" t="str">
            <v>3969 МЯСНАЯ Папа может вар п/о_Ашан  ОСТАНКИНО</v>
          </cell>
          <cell r="D123">
            <v>1.3</v>
          </cell>
          <cell r="F123">
            <v>1.3</v>
          </cell>
        </row>
        <row r="124">
          <cell r="A124" t="str">
            <v>4005 Колбаса с/к  "Кремлевская" (Микоян)   МК</v>
          </cell>
          <cell r="D124">
            <v>20</v>
          </cell>
          <cell r="F124">
            <v>20</v>
          </cell>
        </row>
        <row r="125">
          <cell r="A125" t="str">
            <v>4011 Колбаса с/к "Марочная" 1сорт (Микоян)  МК</v>
          </cell>
          <cell r="D125">
            <v>6</v>
          </cell>
          <cell r="F125">
            <v>6</v>
          </cell>
        </row>
        <row r="126">
          <cell r="A126" t="str">
            <v>4063 МЯСНАЯ Папа может вар п/о_Л   ОСТАНКИНО</v>
          </cell>
          <cell r="D126">
            <v>2355.4</v>
          </cell>
          <cell r="F126">
            <v>2355.4</v>
          </cell>
        </row>
        <row r="127">
          <cell r="A127" t="str">
            <v>4117 ЭКСТРА Папа может с/к в/у_Л   ОСТАНКИНО</v>
          </cell>
          <cell r="D127">
            <v>82.2</v>
          </cell>
          <cell r="F127">
            <v>82.2</v>
          </cell>
        </row>
        <row r="128">
          <cell r="A128" t="str">
            <v>4574 Мясная со шпиком Папа может вар п/о ОСТАНКИНО</v>
          </cell>
          <cell r="D128">
            <v>143.69999999999999</v>
          </cell>
          <cell r="F128">
            <v>143.69999999999999</v>
          </cell>
        </row>
        <row r="129">
          <cell r="A129" t="str">
            <v>4614 ВЕТЧ.ЛЮБИТЕЛЬСКАЯ п/о _ ОСТАНКИНО</v>
          </cell>
          <cell r="D129">
            <v>179.8</v>
          </cell>
          <cell r="F129">
            <v>179.8</v>
          </cell>
        </row>
        <row r="130">
          <cell r="A130" t="str">
            <v>4813 ФИЛЕЙНАЯ Папа может вар п/о_Л   ОСТАНКИНО</v>
          </cell>
          <cell r="D130">
            <v>556.53599999999994</v>
          </cell>
          <cell r="F130">
            <v>556.53599999999994</v>
          </cell>
        </row>
        <row r="131">
          <cell r="A131" t="str">
            <v>4993 САЛЯМИ ИТАЛЬЯНСКАЯ с/к в/у 1/250*8_120c ОСТАНКИНО</v>
          </cell>
          <cell r="D131">
            <v>651</v>
          </cell>
          <cell r="F131">
            <v>656</v>
          </cell>
        </row>
        <row r="132">
          <cell r="A132" t="str">
            <v>5246 ДОКТОРСКАЯ ПРЕМИУМ вар б/о мгс_30с ОСТАНКИНО</v>
          </cell>
          <cell r="D132">
            <v>28.5</v>
          </cell>
          <cell r="F132">
            <v>28.5</v>
          </cell>
        </row>
        <row r="133">
          <cell r="A133" t="str">
            <v>5247 РУССКАЯ ПРЕМИУМ вар б/о мгс_30с ОСТАНКИНО</v>
          </cell>
          <cell r="D133">
            <v>79.5</v>
          </cell>
          <cell r="F133">
            <v>79.5</v>
          </cell>
        </row>
        <row r="134">
          <cell r="A134" t="str">
            <v>5336 ОСОБАЯ вар п/о  ОСТАНКИНО</v>
          </cell>
          <cell r="D134">
            <v>166.2</v>
          </cell>
          <cell r="F134">
            <v>166.2</v>
          </cell>
        </row>
        <row r="135">
          <cell r="A135" t="str">
            <v>5337 ОСОБАЯ СО ШПИКОМ вар п/о  ОСТАНКИНО</v>
          </cell>
          <cell r="D135">
            <v>41.3</v>
          </cell>
          <cell r="F135">
            <v>41.3</v>
          </cell>
        </row>
        <row r="136">
          <cell r="A136" t="str">
            <v>5341 СЕРВЕЛАТ ОХОТНИЧИЙ в/к в/у  ОСТАНКИНО</v>
          </cell>
          <cell r="D136">
            <v>400.9</v>
          </cell>
          <cell r="F136">
            <v>400.9</v>
          </cell>
        </row>
        <row r="137">
          <cell r="A137" t="str">
            <v>5483 ЭКСТРА Папа может с/к в/у 1/250 8шт.   ОСТАНКИНО</v>
          </cell>
          <cell r="D137">
            <v>957</v>
          </cell>
          <cell r="F137">
            <v>958</v>
          </cell>
        </row>
        <row r="138">
          <cell r="A138" t="str">
            <v>5532 СОЧНЫЕ сос п/о мгс 0.45кг 10шт_45с   ОСТАНКИНО</v>
          </cell>
          <cell r="D138">
            <v>3</v>
          </cell>
          <cell r="F138">
            <v>3</v>
          </cell>
        </row>
        <row r="139">
          <cell r="A139" t="str">
            <v>5544 Сервелат Финский в/к в/у_45с НОВАЯ ОСТАНКИНО</v>
          </cell>
          <cell r="D139">
            <v>1193.1479999999999</v>
          </cell>
          <cell r="F139">
            <v>1193.1479999999999</v>
          </cell>
        </row>
        <row r="140">
          <cell r="A140" t="str">
            <v>5682 САЛЯМИ МЕЛКОЗЕРНЕНАЯ с/к в/у 1/120_60с   ОСТАНКИНО</v>
          </cell>
          <cell r="D140">
            <v>1993</v>
          </cell>
          <cell r="F140">
            <v>1993</v>
          </cell>
        </row>
        <row r="141">
          <cell r="A141" t="str">
            <v>5706 АРОМАТНАЯ Папа может с/к в/у 1/250 8шт.  ОСТАНКИНО</v>
          </cell>
          <cell r="D141">
            <v>1015</v>
          </cell>
          <cell r="F141">
            <v>1015</v>
          </cell>
        </row>
        <row r="142">
          <cell r="A142" t="str">
            <v>5708 ПОСОЛЬСКАЯ Папа может с/к в/у ОСТАНКИНО</v>
          </cell>
          <cell r="D142">
            <v>184.8</v>
          </cell>
          <cell r="F142">
            <v>184.8</v>
          </cell>
        </row>
        <row r="143">
          <cell r="A143" t="str">
            <v>5820 СЛИВОЧНЫЕ Папа может сос п/о мгс 2*2_45с   ОСТАНКИНО</v>
          </cell>
          <cell r="D143">
            <v>92</v>
          </cell>
          <cell r="F143">
            <v>92</v>
          </cell>
        </row>
        <row r="144">
          <cell r="A144" t="str">
            <v>5851 ЭКСТРА Папа может вар п/о   ОСТАНКИНО</v>
          </cell>
          <cell r="D144">
            <v>533</v>
          </cell>
          <cell r="F144">
            <v>533</v>
          </cell>
        </row>
        <row r="145">
          <cell r="A145" t="str">
            <v>5931 ОХОТНИЧЬЯ Папа может с/к в/у 1/220 8шт.   ОСТАНКИНО</v>
          </cell>
          <cell r="D145">
            <v>1030</v>
          </cell>
          <cell r="F145">
            <v>1032</v>
          </cell>
        </row>
        <row r="146">
          <cell r="A146" t="str">
            <v>5981 МОЛОЧНЫЕ ТРАДИЦ. сос п/о мгс 1*6_45с   ОСТАНКИНО</v>
          </cell>
          <cell r="D146">
            <v>144.4</v>
          </cell>
          <cell r="F146">
            <v>144.4</v>
          </cell>
        </row>
        <row r="147">
          <cell r="A147" t="str">
            <v>6004 РАГУ СВИНОЕ 1кг 8шт.зам_120с ОСТАНКИНО</v>
          </cell>
          <cell r="D147">
            <v>37</v>
          </cell>
          <cell r="F147">
            <v>37</v>
          </cell>
        </row>
        <row r="148">
          <cell r="A148" t="str">
            <v>6041 МОЛОЧНЫЕ К ЗАВТРАКУ сос п/о мгс 1*3  ОСТАНКИНО</v>
          </cell>
          <cell r="D148">
            <v>237.71</v>
          </cell>
          <cell r="F148">
            <v>237.71</v>
          </cell>
        </row>
        <row r="149">
          <cell r="A149" t="str">
            <v>6042 МОЛОЧНЫЕ К ЗАВТРАКУ сос п/о в/у 0.4кг   ОСТАНКИНО</v>
          </cell>
          <cell r="D149">
            <v>1113</v>
          </cell>
          <cell r="F149">
            <v>1114</v>
          </cell>
        </row>
        <row r="150">
          <cell r="A150" t="str">
            <v>6113 СОЧНЫЕ сос п/о мгс 1*6_Ашан  ОСТАНКИНО</v>
          </cell>
          <cell r="D150">
            <v>1600.95</v>
          </cell>
          <cell r="F150">
            <v>1600.95</v>
          </cell>
        </row>
        <row r="151">
          <cell r="A151" t="str">
            <v>6123 МОЛОЧНЫЕ КЛАССИЧЕСКИЕ ПМ сос п/о мгс 2*4   ОСТАНКИНО</v>
          </cell>
          <cell r="D151">
            <v>435</v>
          </cell>
          <cell r="F151">
            <v>435</v>
          </cell>
        </row>
        <row r="152">
          <cell r="A152" t="str">
            <v>6144 МОЛОЧНЫЕ ТРАДИЦ сос п/о в/у 1/360 (1+1) ОСТАНКИНО</v>
          </cell>
          <cell r="D152">
            <v>129</v>
          </cell>
          <cell r="F152">
            <v>129</v>
          </cell>
        </row>
        <row r="153">
          <cell r="A153" t="str">
            <v>6158 ВРЕМЯ ОЛИВЬЕ Папа может вар п/о 0.4кг   ОСТАНКИНО</v>
          </cell>
          <cell r="D153">
            <v>1098</v>
          </cell>
          <cell r="F153">
            <v>1098</v>
          </cell>
        </row>
        <row r="154">
          <cell r="A154" t="str">
            <v>6169 КАРБОНАД к/в с/н в/у 1/100*10_Х5 СТМ МФ  ОСТАНКИНО</v>
          </cell>
          <cell r="D154">
            <v>780</v>
          </cell>
          <cell r="F154">
            <v>780</v>
          </cell>
        </row>
        <row r="155">
          <cell r="A155" t="str">
            <v>6212 СЕРВЕЛАТ ФИНСКИЙ СН в/к в/у  ОСТАНКИНО</v>
          </cell>
          <cell r="D155">
            <v>10</v>
          </cell>
          <cell r="F155">
            <v>10</v>
          </cell>
        </row>
        <row r="156">
          <cell r="A156" t="str">
            <v>6213 СЕРВЕЛАТ ФИНСКИЙ СН в/к в/у 0.35кг 8шт.  ОСТАНКИНО</v>
          </cell>
          <cell r="D156">
            <v>433</v>
          </cell>
          <cell r="F156">
            <v>433</v>
          </cell>
        </row>
        <row r="157">
          <cell r="A157" t="str">
            <v>6215 СЕРВЕЛАТ ОРЕХОВЫЙ СН в/к в/у 0.35кг 8шт  ОСТАНКИНО</v>
          </cell>
          <cell r="D157">
            <v>334</v>
          </cell>
          <cell r="F157">
            <v>334</v>
          </cell>
        </row>
        <row r="158">
          <cell r="A158" t="str">
            <v>6217 ШПИКАЧКИ ДОМАШНИЕ СН п/о мгс 0.4кг 8шт.  ОСТАНКИНО</v>
          </cell>
          <cell r="D158">
            <v>114</v>
          </cell>
          <cell r="F158">
            <v>114</v>
          </cell>
        </row>
        <row r="159">
          <cell r="A159" t="str">
            <v>6225 ИМПЕРСКАЯ И БАЛЫКОВАЯ в/к с/н мгс 1/90  ОСТАНКИНО</v>
          </cell>
          <cell r="D159">
            <v>329</v>
          </cell>
          <cell r="F159">
            <v>329</v>
          </cell>
        </row>
        <row r="160">
          <cell r="A160" t="str">
            <v>6227 МОЛОЧНЫЕ ТРАДИЦ. сос п/о мгс 0.6кг LTF  ОСТАНКИНО</v>
          </cell>
          <cell r="D160">
            <v>467</v>
          </cell>
          <cell r="F160">
            <v>468</v>
          </cell>
        </row>
        <row r="161">
          <cell r="A161" t="str">
            <v>6228 МЯСНОЕ АССОРТИ к/з с/н мгс 1/90 10шт.  ОСТАНКИНО</v>
          </cell>
          <cell r="D161">
            <v>503</v>
          </cell>
          <cell r="F161">
            <v>503</v>
          </cell>
        </row>
        <row r="162">
          <cell r="A162" t="str">
            <v>6241 ХОТ-ДОГ Папа может сос п/о мгс 0.38кг  ОСТАНКИНО</v>
          </cell>
          <cell r="D162">
            <v>336</v>
          </cell>
          <cell r="F162">
            <v>336</v>
          </cell>
        </row>
        <row r="163">
          <cell r="A163" t="str">
            <v>6247 ДОМАШНЯЯ Папа может вар п/о 0,4кг 8шт.  ОСТАНКИНО</v>
          </cell>
          <cell r="D163">
            <v>241</v>
          </cell>
          <cell r="F163">
            <v>241</v>
          </cell>
        </row>
        <row r="164">
          <cell r="A164" t="str">
            <v>6259 К ЧАЮ Советское наследие вар н/о мгс  ОСТАНКИНО</v>
          </cell>
          <cell r="D164">
            <v>7</v>
          </cell>
          <cell r="F164">
            <v>7</v>
          </cell>
        </row>
        <row r="165">
          <cell r="A165" t="str">
            <v>6268 ГОВЯЖЬЯ Папа может вар п/о 0,4кг 8 шт.  ОСТАНКИНО</v>
          </cell>
          <cell r="D165">
            <v>439</v>
          </cell>
          <cell r="F165">
            <v>439</v>
          </cell>
        </row>
        <row r="166">
          <cell r="A166" t="str">
            <v>6281 СВИНИНА ДЕЛИКАТ. к/в мл/к в/у 0.3кг 45с  ОСТАНКИНО</v>
          </cell>
          <cell r="D166">
            <v>750</v>
          </cell>
          <cell r="F166">
            <v>754</v>
          </cell>
        </row>
        <row r="167">
          <cell r="A167" t="str">
            <v>6297 ФИЛЕЙНЫЕ сос ц/о в/у 1/270 12шт_45с  ОСТАНКИНО</v>
          </cell>
          <cell r="D167">
            <v>2163</v>
          </cell>
          <cell r="F167">
            <v>2165</v>
          </cell>
        </row>
        <row r="168">
          <cell r="A168" t="str">
            <v>6301 БАЛЫКОВАЯ СН в/к в/у  ОСТАНКИНО</v>
          </cell>
          <cell r="D168">
            <v>7.9</v>
          </cell>
          <cell r="F168">
            <v>7.9</v>
          </cell>
        </row>
        <row r="169">
          <cell r="A169" t="str">
            <v>6302 БАЛЫКОВАЯ СН в/к в/у 0.35кг 8шт.  ОСТАНКИНО</v>
          </cell>
          <cell r="D169">
            <v>182</v>
          </cell>
          <cell r="F169">
            <v>182</v>
          </cell>
        </row>
        <row r="170">
          <cell r="A170" t="str">
            <v>6303 МЯСНЫЕ Папа может сос п/о мгс 1.5*3  ОСТАНКИНО</v>
          </cell>
          <cell r="D170">
            <v>212.21600000000001</v>
          </cell>
          <cell r="F170">
            <v>212.21600000000001</v>
          </cell>
        </row>
        <row r="171">
          <cell r="A171" t="str">
            <v>6325 ДОКТОРСКАЯ ПРЕМИУМ вар п/о 0.4кг 8шт.  ОСТАНКИНО</v>
          </cell>
          <cell r="D171">
            <v>712</v>
          </cell>
          <cell r="F171">
            <v>712</v>
          </cell>
        </row>
        <row r="172">
          <cell r="A172" t="str">
            <v>6333 МЯСНАЯ Папа может вар п/о 0.4кг 8шт.  ОСТАНКИНО</v>
          </cell>
          <cell r="D172">
            <v>7882</v>
          </cell>
          <cell r="F172">
            <v>7882</v>
          </cell>
        </row>
        <row r="173">
          <cell r="A173" t="str">
            <v>6353 ЭКСТРА Папа может вар п/о 0.4кг 8шт.  ОСТАНКИНО</v>
          </cell>
          <cell r="D173">
            <v>2525</v>
          </cell>
          <cell r="F173">
            <v>2525</v>
          </cell>
        </row>
        <row r="174">
          <cell r="A174" t="str">
            <v>6392 ФИЛЕЙНАЯ Папа может вар п/о 0.4кг. ОСТАНКИНО</v>
          </cell>
          <cell r="D174">
            <v>4959</v>
          </cell>
          <cell r="F174">
            <v>4959</v>
          </cell>
        </row>
        <row r="175">
          <cell r="A175" t="str">
            <v>6427 КЛАССИЧЕСКАЯ ПМ вар п/о 0.35кг 8шт. ОСТАНКИНО</v>
          </cell>
          <cell r="D175">
            <v>1688</v>
          </cell>
          <cell r="F175">
            <v>1688</v>
          </cell>
        </row>
        <row r="176">
          <cell r="A176" t="str">
            <v>6438 БОГАТЫРСКИЕ Папа Может сос п/о в/у 0,3кг  ОСТАНКИНО</v>
          </cell>
          <cell r="D176">
            <v>385</v>
          </cell>
          <cell r="F176">
            <v>385</v>
          </cell>
        </row>
        <row r="177">
          <cell r="A177" t="str">
            <v>6453 ЭКСТРА Папа может с/к с/н в/у 1/100 14шт.   ОСТАНКИНО</v>
          </cell>
          <cell r="D177">
            <v>1169</v>
          </cell>
          <cell r="F177">
            <v>1172</v>
          </cell>
        </row>
        <row r="178">
          <cell r="A178" t="str">
            <v>6454 АРОМАТНАЯ с/к с/н в/у 1/100 14шт.  ОСТАНКИНО</v>
          </cell>
          <cell r="D178">
            <v>892</v>
          </cell>
          <cell r="F178">
            <v>892</v>
          </cell>
        </row>
        <row r="179">
          <cell r="A179" t="str">
            <v>6475 С СЫРОМ Папа может сос ц/о мгс 0.4кг6шт  ОСТАНКИНО</v>
          </cell>
          <cell r="D179">
            <v>319</v>
          </cell>
          <cell r="F179">
            <v>319</v>
          </cell>
        </row>
        <row r="180">
          <cell r="A180" t="str">
            <v>6527 ШПИКАЧКИ СОЧНЫЕ ПМ сар б/о мгс 1*3 45с ОСТАНКИНО</v>
          </cell>
          <cell r="D180">
            <v>449.07</v>
          </cell>
          <cell r="F180">
            <v>450.06299999999999</v>
          </cell>
        </row>
        <row r="181">
          <cell r="A181" t="str">
            <v>6562 СЕРВЕЛАТ КАРЕЛЬСКИЙ СН в/к в/у 0,28кг  ОСТАНКИНО</v>
          </cell>
          <cell r="D181">
            <v>927</v>
          </cell>
          <cell r="F181">
            <v>927</v>
          </cell>
        </row>
        <row r="182">
          <cell r="A182" t="str">
            <v>6563 СЛИВОЧНЫЕ СН сос п/о мгс 1*6  ОСТАНКИНО</v>
          </cell>
          <cell r="D182">
            <v>93</v>
          </cell>
          <cell r="F182">
            <v>93</v>
          </cell>
        </row>
        <row r="183">
          <cell r="A183" t="str">
            <v>6589 МОЛОЧНЫЕ ГОСТ СН сос п/о мгс 0.41кг 10шт  ОСТАНКИНО</v>
          </cell>
          <cell r="D183">
            <v>130</v>
          </cell>
          <cell r="F183">
            <v>130</v>
          </cell>
        </row>
        <row r="184">
          <cell r="A184" t="str">
            <v>6590 СЛИВОЧНЫЕ СН сос п/о мгс 0.41кг 10шт.  ОСТАНКИНО</v>
          </cell>
          <cell r="D184">
            <v>464</v>
          </cell>
          <cell r="F184">
            <v>464</v>
          </cell>
        </row>
        <row r="185">
          <cell r="A185" t="str">
            <v>6592 ДОКТОРСКАЯ СН вар п/о  ОСТАНКИНО</v>
          </cell>
          <cell r="D185">
            <v>44.35</v>
          </cell>
          <cell r="F185">
            <v>44.35</v>
          </cell>
        </row>
        <row r="186">
          <cell r="A186" t="str">
            <v>6593 ДОКТОРСКАЯ СН вар п/о 0.45кг 8шт.  ОСТАНКИНО</v>
          </cell>
          <cell r="D186">
            <v>312</v>
          </cell>
          <cell r="F186">
            <v>312</v>
          </cell>
        </row>
        <row r="187">
          <cell r="A187" t="str">
            <v>6594 МОЛОЧНАЯ СН вар п/о  ОСТАНКИНО</v>
          </cell>
          <cell r="D187">
            <v>59.15</v>
          </cell>
          <cell r="F187">
            <v>59.15</v>
          </cell>
        </row>
        <row r="188">
          <cell r="A188" t="str">
            <v>6595 МОЛОЧНАЯ СН вар п/о 0.45кг 8шт.  ОСТАНКИНО</v>
          </cell>
          <cell r="D188">
            <v>309</v>
          </cell>
          <cell r="F188">
            <v>309</v>
          </cell>
        </row>
        <row r="189">
          <cell r="A189" t="str">
            <v>6597 РУССКАЯ СН вар п/о 0.45кг 8шт.  ОСТАНКИНО</v>
          </cell>
          <cell r="D189">
            <v>8</v>
          </cell>
          <cell r="F189">
            <v>8</v>
          </cell>
        </row>
        <row r="190">
          <cell r="A190" t="str">
            <v>6601 ГОВЯЖЬИ СН сос п/о мгс 1*6  ОСТАНКИНО</v>
          </cell>
          <cell r="D190">
            <v>146</v>
          </cell>
          <cell r="F190">
            <v>146</v>
          </cell>
        </row>
        <row r="191">
          <cell r="A191" t="str">
            <v>6602 БАВАРСКИЕ ПМ сос ц/о мгс 0,35кг 8шт.  ОСТАНКИНО</v>
          </cell>
          <cell r="D191">
            <v>140</v>
          </cell>
          <cell r="F191">
            <v>140</v>
          </cell>
        </row>
        <row r="192">
          <cell r="A192" t="str">
            <v>6644 СОЧНЫЕ ПМ сос п/о мгс 0,41кг 10шт.  ОСТАНКИНО</v>
          </cell>
          <cell r="D192">
            <v>10</v>
          </cell>
          <cell r="F192">
            <v>10</v>
          </cell>
        </row>
        <row r="193">
          <cell r="A193" t="str">
            <v>6645 ВЕТЧ.КЛАССИЧЕСКАЯ СН п/о 0.8кг 4шт.  ОСТАНКИНО</v>
          </cell>
          <cell r="D193">
            <v>19</v>
          </cell>
          <cell r="F193">
            <v>19</v>
          </cell>
        </row>
        <row r="194">
          <cell r="A194" t="str">
            <v>6648 СОЧНЫЕ Папа может сар п/о мгс 1*3  ОСТАНКИНО</v>
          </cell>
          <cell r="D194">
            <v>26</v>
          </cell>
          <cell r="F194">
            <v>26</v>
          </cell>
        </row>
        <row r="195">
          <cell r="A195" t="str">
            <v>6650 СОЧНЫЕ С СЫРОМ ПМ сар п/о мгс 1*3  ОСТАНКИНО</v>
          </cell>
          <cell r="D195">
            <v>6</v>
          </cell>
          <cell r="F195">
            <v>6</v>
          </cell>
        </row>
        <row r="196">
          <cell r="A196" t="str">
            <v>6658 АРОМАТНАЯ С ЧЕСНОЧКОМ СН в/к мтс 0.330кг  ОСТАНКИНО</v>
          </cell>
          <cell r="D196">
            <v>5</v>
          </cell>
          <cell r="F196">
            <v>5</v>
          </cell>
        </row>
        <row r="197">
          <cell r="A197" t="str">
            <v>6661 СОЧНЫЙ ГРИЛЬ ПМ сос п/о мгс 1.5*4_Маяк  ОСТАНКИНО</v>
          </cell>
          <cell r="D197">
            <v>50.7</v>
          </cell>
          <cell r="F197">
            <v>52.243000000000002</v>
          </cell>
        </row>
        <row r="198">
          <cell r="A198" t="str">
            <v>6666 БОЯНСКАЯ Папа может п/к в/у 0,28кг 8 шт. ОСТАНКИНО</v>
          </cell>
          <cell r="D198">
            <v>1406</v>
          </cell>
          <cell r="F198">
            <v>1406</v>
          </cell>
        </row>
        <row r="199">
          <cell r="A199" t="str">
            <v>6669 ВЕНСКАЯ САЛЯМИ п/к в/у 0.28кг 8шт  ОСТАНКИНО</v>
          </cell>
          <cell r="D199">
            <v>677</v>
          </cell>
          <cell r="F199">
            <v>680</v>
          </cell>
        </row>
        <row r="200">
          <cell r="A200" t="str">
            <v>6683 СЕРВЕЛАТ ЗЕРНИСТЫЙ ПМ в/к в/у 0,35кг  ОСТАНКИНО</v>
          </cell>
          <cell r="D200">
            <v>2567</v>
          </cell>
          <cell r="F200">
            <v>2568</v>
          </cell>
        </row>
        <row r="201">
          <cell r="A201" t="str">
            <v>6684 СЕРВЕЛАТ КАРЕЛЬСКИЙ ПМ в/к в/у 0.28кг  ОСТАНКИНО</v>
          </cell>
          <cell r="D201">
            <v>2453</v>
          </cell>
          <cell r="F201">
            <v>2464</v>
          </cell>
        </row>
        <row r="202">
          <cell r="A202" t="str">
            <v>6689 СЕРВЕЛАТ ОХОТНИЧИЙ ПМ в/к в/у 0,35кг 8шт  ОСТАНКИНО</v>
          </cell>
          <cell r="D202">
            <v>5950</v>
          </cell>
          <cell r="F202">
            <v>5954</v>
          </cell>
        </row>
        <row r="203">
          <cell r="A203" t="str">
            <v>6692 СЕРВЕЛАТ ПРИМА в/к в/у 0.28кг 8шт.  ОСТАНКИНО</v>
          </cell>
          <cell r="D203">
            <v>813</v>
          </cell>
          <cell r="F203">
            <v>817</v>
          </cell>
        </row>
        <row r="204">
          <cell r="A204" t="str">
            <v>6697 СЕРВЕЛАТ ФИНСКИЙ ПМ в/к в/у 0,35кг 8шт.  ОСТАНКИНО</v>
          </cell>
          <cell r="D204">
            <v>6402</v>
          </cell>
          <cell r="F204">
            <v>6405</v>
          </cell>
        </row>
        <row r="205">
          <cell r="A205" t="str">
            <v>6713 СОЧНЫЙ ГРИЛЬ ПМ сос п/о мгс 0.41кг 8шт.  ОСТАНКИНО</v>
          </cell>
          <cell r="D205">
            <v>1502</v>
          </cell>
          <cell r="F205">
            <v>1502</v>
          </cell>
        </row>
        <row r="206">
          <cell r="A206" t="str">
            <v>6716 ОСОБАЯ Коровино (в сетке) 0.5кг 8шт.  ОСТАНКИНО</v>
          </cell>
          <cell r="D206">
            <v>343</v>
          </cell>
          <cell r="F206">
            <v>343</v>
          </cell>
        </row>
        <row r="207">
          <cell r="A207" t="str">
            <v>6722 СОЧНЫЕ ПМ сос п/о мгс 0,41кг 10шт.  ОСТАНКИНО</v>
          </cell>
          <cell r="D207">
            <v>5601</v>
          </cell>
          <cell r="F207">
            <v>5603</v>
          </cell>
        </row>
        <row r="208">
          <cell r="A208" t="str">
            <v>6726 СЛИВОЧНЫЕ ПМ сос п/о мгс 0.41кг 10шт.  ОСТАНКИНО</v>
          </cell>
          <cell r="D208">
            <v>2140</v>
          </cell>
          <cell r="F208">
            <v>2142</v>
          </cell>
        </row>
        <row r="209">
          <cell r="A209" t="str">
            <v>6734 ОСОБАЯ СО ШПИКОМ Коровино (в сетке) 0,5кг ОСТАНКИНО</v>
          </cell>
          <cell r="D209">
            <v>47</v>
          </cell>
          <cell r="F209">
            <v>47</v>
          </cell>
        </row>
        <row r="210">
          <cell r="A210" t="str">
            <v>6750 МОЛОЧНЫЕ ГОСТ СН сос п/о мгс 0,41 кг 10шт ОСТАНКИНО</v>
          </cell>
          <cell r="D210">
            <v>57</v>
          </cell>
          <cell r="F210">
            <v>57</v>
          </cell>
        </row>
        <row r="211">
          <cell r="A211" t="str">
            <v>6751 СЛИВОЧНЫЕ СН сос п/о мгс 0,41кг 10шт.  ОСТАНКИНО</v>
          </cell>
          <cell r="D211">
            <v>12</v>
          </cell>
          <cell r="F211">
            <v>12</v>
          </cell>
        </row>
        <row r="212">
          <cell r="A212" t="str">
            <v>7001 Грудинка Особая Мясной Посол (Панский дворик МХ)  МК</v>
          </cell>
          <cell r="D212">
            <v>30</v>
          </cell>
          <cell r="F212">
            <v>30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119</v>
          </cell>
          <cell r="F213">
            <v>119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230</v>
          </cell>
          <cell r="F214">
            <v>230</v>
          </cell>
        </row>
        <row r="215">
          <cell r="A215" t="str">
            <v>БОНУС Z-ОСОБАЯ Коровино вар п/о (5324)  ОСТАНКИНО</v>
          </cell>
          <cell r="D215">
            <v>23</v>
          </cell>
          <cell r="F215">
            <v>23</v>
          </cell>
        </row>
        <row r="216">
          <cell r="A216" t="str">
            <v>БОНУС Z-ОСОБАЯ Коровино вар п/о 0.5кг_СНГ (6305)  ОСТАНКИНО</v>
          </cell>
          <cell r="D216">
            <v>11</v>
          </cell>
          <cell r="F216">
            <v>11</v>
          </cell>
        </row>
        <row r="217">
          <cell r="A217" t="str">
            <v>БОНУС СОЧНЫЕ сос п/о мгс 0.41кг_UZ (6087)  ОСТАНКИНО</v>
          </cell>
          <cell r="D217">
            <v>1207</v>
          </cell>
          <cell r="F217">
            <v>1207</v>
          </cell>
        </row>
        <row r="218">
          <cell r="A218" t="str">
            <v>БОНУС СОЧНЫЕ сос п/о мгс 1*6_UZ (6088)  ОСТАНКИНО</v>
          </cell>
          <cell r="D218">
            <v>364.2</v>
          </cell>
          <cell r="F218">
            <v>364.2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1063</v>
          </cell>
        </row>
        <row r="220">
          <cell r="A220" t="str">
            <v>БОНУС_283  Сосиски Сочинки, ВЕС, ТМ Стародворье ПОКОМ</v>
          </cell>
          <cell r="F220">
            <v>498.18099999999998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251.428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444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498</v>
          </cell>
        </row>
        <row r="224">
          <cell r="A224" t="str">
            <v>БОНУС_Пельмени Бульмени с говядиной и свининой Горячая штучка 0,43  ПОКОМ</v>
          </cell>
          <cell r="F224">
            <v>207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361</v>
          </cell>
        </row>
        <row r="226">
          <cell r="A226" t="str">
            <v>Бутербродная вареная 0,47 кг шт.  СПК</v>
          </cell>
          <cell r="D226">
            <v>125</v>
          </cell>
          <cell r="F226">
            <v>125</v>
          </cell>
        </row>
        <row r="227">
          <cell r="A227" t="str">
            <v>Вацлавская вареная 400 гр.шт.  СПК</v>
          </cell>
          <cell r="D227">
            <v>50</v>
          </cell>
          <cell r="F227">
            <v>50</v>
          </cell>
        </row>
        <row r="228">
          <cell r="A228" t="str">
            <v>Вацлавская п/к (черева) 390 гр.шт. термоус.пак  СПК</v>
          </cell>
          <cell r="D228">
            <v>61</v>
          </cell>
          <cell r="F228">
            <v>61</v>
          </cell>
        </row>
        <row r="229">
          <cell r="A229" t="str">
            <v>Ветчина Вацлавская 400 гр.шт.  СПК</v>
          </cell>
          <cell r="D229">
            <v>2</v>
          </cell>
          <cell r="F229">
            <v>2</v>
          </cell>
        </row>
        <row r="230">
          <cell r="A230" t="str">
            <v>Ветчина Московская ПГН от 0 до +6 60сут ВЕС МИКОЯН</v>
          </cell>
          <cell r="D230">
            <v>34.299999999999997</v>
          </cell>
          <cell r="F230">
            <v>34.299999999999997</v>
          </cell>
        </row>
        <row r="231">
          <cell r="A231" t="str">
            <v>ВЫВЕДЕНА.Наггетсы из печи 0,25кг ТМ Вязанка ТС Наггетсы замор.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3</v>
          </cell>
          <cell r="F232">
            <v>321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719</v>
          </cell>
          <cell r="F233">
            <v>2480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636</v>
          </cell>
          <cell r="F234">
            <v>1735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322</v>
          </cell>
        </row>
        <row r="236">
          <cell r="A236" t="str">
            <v>Готовые чебуреки Сочный мегачебурек.Готовые жареные.ВЕС  ПОКОМ</v>
          </cell>
          <cell r="F236">
            <v>16.22</v>
          </cell>
        </row>
        <row r="237">
          <cell r="A237" t="str">
            <v>Дельгаро с/в "Эликатессе" 140 гр.шт.  СПК</v>
          </cell>
          <cell r="D237">
            <v>105</v>
          </cell>
          <cell r="F237">
            <v>105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117</v>
          </cell>
          <cell r="F238">
            <v>117</v>
          </cell>
        </row>
        <row r="239">
          <cell r="A239" t="str">
            <v>Докторская вареная в/с 0,47 кг шт.  СПК</v>
          </cell>
          <cell r="D239">
            <v>102</v>
          </cell>
          <cell r="F239">
            <v>102</v>
          </cell>
        </row>
        <row r="240">
          <cell r="A240" t="str">
            <v>Докторская вареная термоус.пак. "Высокий вкус"  СПК</v>
          </cell>
          <cell r="D240">
            <v>167</v>
          </cell>
          <cell r="F240">
            <v>217</v>
          </cell>
        </row>
        <row r="241">
          <cell r="A241" t="str">
            <v>Жар-боллы с курочкой и сыром, ВЕС ТМ Зареченские  ПОКОМ</v>
          </cell>
          <cell r="F241">
            <v>146.101</v>
          </cell>
        </row>
        <row r="242">
          <cell r="A242" t="str">
            <v>Жар-ладушки с мясом ТМ Зареченские ВЕС ПОКОМ</v>
          </cell>
          <cell r="F242">
            <v>230.102</v>
          </cell>
        </row>
        <row r="243">
          <cell r="A243" t="str">
            <v>Жар-ладушки с мясом, картофелем и грибами ВЕС ТМ Зареченские  ПОКОМ</v>
          </cell>
          <cell r="D243">
            <v>5</v>
          </cell>
          <cell r="F243">
            <v>49.4</v>
          </cell>
        </row>
        <row r="244">
          <cell r="A244" t="str">
            <v>Жар-ладушки с яблоком и грушей ТМ Зареченские ВЕС ПОКОМ</v>
          </cell>
          <cell r="F244">
            <v>35.6</v>
          </cell>
        </row>
        <row r="245">
          <cell r="A245" t="str">
            <v>ЖАР-мени ВЕС ТМ Зареченские  ПОКОМ</v>
          </cell>
          <cell r="F245">
            <v>139.001</v>
          </cell>
        </row>
        <row r="246">
          <cell r="A246" t="str">
            <v>Карбонад Юбилейный термоус.пак.  СПК</v>
          </cell>
          <cell r="D246">
            <v>52.55</v>
          </cell>
          <cell r="F246">
            <v>52.55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7</v>
          </cell>
          <cell r="F247">
            <v>7</v>
          </cell>
        </row>
        <row r="248">
          <cell r="A248" t="str">
            <v>Классика с/к 235 гр.шт. "Высокий вкус"  СПК</v>
          </cell>
          <cell r="D248">
            <v>152</v>
          </cell>
          <cell r="F248">
            <v>152</v>
          </cell>
        </row>
        <row r="249">
          <cell r="A249" t="str">
            <v>Классическая с/к "Сибирский стандарт" 560 гр.шт.  СПК</v>
          </cell>
          <cell r="D249">
            <v>2412</v>
          </cell>
          <cell r="F249">
            <v>3012</v>
          </cell>
        </row>
        <row r="250">
          <cell r="A250" t="str">
            <v>КЛБ С/К САЛЬЧИЧОН 280Г В/У МЯСН ПРОД ЧК  Клин</v>
          </cell>
          <cell r="D250">
            <v>16</v>
          </cell>
          <cell r="F250">
            <v>16</v>
          </cell>
        </row>
        <row r="251">
          <cell r="A251" t="str">
            <v>Колб.Марочная с/к в/у  ВЕС МИКОЯН</v>
          </cell>
          <cell r="D251">
            <v>43</v>
          </cell>
          <cell r="F251">
            <v>43</v>
          </cell>
        </row>
        <row r="252">
          <cell r="A252" t="str">
            <v>Колб.Серв.Коньячный в/к срез термо шт 350г. МИКОЯН</v>
          </cell>
          <cell r="D252">
            <v>24</v>
          </cell>
          <cell r="F252">
            <v>24</v>
          </cell>
        </row>
        <row r="253">
          <cell r="A253" t="str">
            <v>Колб.Серв.Российский в/к термо.ВЕС МИКОЯН</v>
          </cell>
          <cell r="D253">
            <v>17.245999999999999</v>
          </cell>
          <cell r="F253">
            <v>17.245999999999999</v>
          </cell>
        </row>
        <row r="254">
          <cell r="A254" t="str">
            <v>Колб.Серв.Талинский в/к термо. ВЕС МИКОЯН</v>
          </cell>
          <cell r="D254">
            <v>24</v>
          </cell>
          <cell r="F254">
            <v>24</v>
          </cell>
        </row>
        <row r="255">
          <cell r="A255" t="str">
            <v>Колбаса Кремлевская с/к в/у. ВЕС МИКОЯН</v>
          </cell>
          <cell r="D255">
            <v>49.5</v>
          </cell>
          <cell r="F255">
            <v>49.5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584</v>
          </cell>
          <cell r="F256">
            <v>584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523</v>
          </cell>
          <cell r="F257">
            <v>523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183</v>
          </cell>
          <cell r="F258">
            <v>183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81</v>
          </cell>
          <cell r="F259">
            <v>81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150</v>
          </cell>
          <cell r="F260">
            <v>150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7</v>
          </cell>
          <cell r="F261">
            <v>480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998</v>
          </cell>
          <cell r="F262">
            <v>1673</v>
          </cell>
        </row>
        <row r="263">
          <cell r="A263" t="str">
            <v>Ла Фаворте с/в "Эликатессе" 140 гр.шт.  СПК</v>
          </cell>
          <cell r="D263">
            <v>107</v>
          </cell>
          <cell r="F263">
            <v>107</v>
          </cell>
        </row>
        <row r="264">
          <cell r="A264" t="str">
            <v>Ливерная Печеночная "Просто выгодно" 0,3 кг.шт.  СПК</v>
          </cell>
          <cell r="D264">
            <v>144</v>
          </cell>
          <cell r="F264">
            <v>144</v>
          </cell>
        </row>
        <row r="265">
          <cell r="A265" t="str">
            <v>Любительская вареная термоус.пак. "Высокий вкус"  СПК</v>
          </cell>
          <cell r="D265">
            <v>187</v>
          </cell>
          <cell r="F265">
            <v>187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66.7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126.401</v>
          </cell>
        </row>
        <row r="268">
          <cell r="A268" t="str">
            <v>Мусульманская вареная "Просто выгодно"  СПК</v>
          </cell>
          <cell r="D268">
            <v>20</v>
          </cell>
          <cell r="F268">
            <v>20</v>
          </cell>
        </row>
        <row r="269">
          <cell r="A269" t="str">
            <v>Мусульманская п/к "Просто выгодно" термофор.пак.  СПК</v>
          </cell>
          <cell r="D269">
            <v>7</v>
          </cell>
          <cell r="F269">
            <v>7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11</v>
          </cell>
          <cell r="F270">
            <v>1979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11</v>
          </cell>
          <cell r="F271">
            <v>1978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7</v>
          </cell>
          <cell r="F272">
            <v>1936</v>
          </cell>
        </row>
        <row r="273">
          <cell r="A273" t="str">
            <v>Наггетсы Хрустящие ТМ Зареченские. ВЕС ПОКОМ</v>
          </cell>
          <cell r="D273">
            <v>5</v>
          </cell>
          <cell r="F273">
            <v>367.70100000000002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150</v>
          </cell>
          <cell r="F274">
            <v>150</v>
          </cell>
        </row>
        <row r="275">
          <cell r="A275" t="str">
            <v>Оригинальная с перцем с/к  СПК</v>
          </cell>
          <cell r="D275">
            <v>464.1</v>
          </cell>
          <cell r="F275">
            <v>1464.1</v>
          </cell>
        </row>
        <row r="276">
          <cell r="A276" t="str">
            <v>Оригинальная с перцем с/к "Сибирский стандарт" 560 гр.шт.  СПК</v>
          </cell>
          <cell r="D276">
            <v>3218</v>
          </cell>
          <cell r="F276">
            <v>3218</v>
          </cell>
        </row>
        <row r="277">
          <cell r="A277" t="str">
            <v>Особая вареная  СПК</v>
          </cell>
          <cell r="D277">
            <v>11</v>
          </cell>
          <cell r="F277">
            <v>11</v>
          </cell>
        </row>
        <row r="278">
          <cell r="A278" t="str">
            <v>Пекантино с/в "Эликатессе" 0,10 кг.шт. нарезка (лоток с.ср.защ.атм.)  СПК</v>
          </cell>
          <cell r="D278">
            <v>97</v>
          </cell>
          <cell r="F278">
            <v>97</v>
          </cell>
        </row>
        <row r="279">
          <cell r="A279" t="str">
            <v>Пельмени Grandmeni с говядиной и свининой Горячая штучка 0,75 кг Бульмени  ПОКОМ</v>
          </cell>
          <cell r="F279">
            <v>13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15</v>
          </cell>
          <cell r="F280">
            <v>429</v>
          </cell>
        </row>
        <row r="281">
          <cell r="A281" t="str">
            <v>Пельмени Бигбули #МЕГАВКУСИЩЕ с сочной грудинкой 0,43 кг  ПОКОМ</v>
          </cell>
          <cell r="D281">
            <v>2</v>
          </cell>
          <cell r="F281">
            <v>122</v>
          </cell>
        </row>
        <row r="282">
          <cell r="A282" t="str">
            <v>Пельмени Бигбули #МЕГАВКУСИЩЕ с сочной грудинкой 0,9 кг  ПОКОМ</v>
          </cell>
          <cell r="D282">
            <v>5</v>
          </cell>
          <cell r="F282">
            <v>945</v>
          </cell>
        </row>
        <row r="283">
          <cell r="A283" t="str">
            <v>Пельмени Бигбули с мясом, Горячая штучка 0,43кг  ПОКОМ</v>
          </cell>
          <cell r="D283">
            <v>2</v>
          </cell>
          <cell r="F283">
            <v>135</v>
          </cell>
        </row>
        <row r="284">
          <cell r="A284" t="str">
            <v>Пельмени Бигбули с мясом, Горячая штучка 0,9кг  ПОКОМ</v>
          </cell>
          <cell r="D284">
            <v>1315</v>
          </cell>
          <cell r="F284">
            <v>1606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8</v>
          </cell>
          <cell r="F285">
            <v>1205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4</v>
          </cell>
          <cell r="F286">
            <v>188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372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19</v>
          </cell>
          <cell r="F288">
            <v>1546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23</v>
          </cell>
          <cell r="F289">
            <v>1386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10</v>
          </cell>
          <cell r="F290">
            <v>1392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24</v>
          </cell>
          <cell r="F291">
            <v>2946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24</v>
          </cell>
          <cell r="F292">
            <v>1303</v>
          </cell>
        </row>
        <row r="293">
          <cell r="A293" t="str">
            <v>Пельмени Левантские ТМ Особый рецепт 0,8 кг  ПОКОМ</v>
          </cell>
          <cell r="F293">
            <v>12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2</v>
          </cell>
          <cell r="F294">
            <v>208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19</v>
          </cell>
          <cell r="F295">
            <v>1301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12</v>
          </cell>
          <cell r="F296">
            <v>274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19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D298">
            <v>5</v>
          </cell>
          <cell r="F298">
            <v>585.00099999999998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3</v>
          </cell>
          <cell r="F299">
            <v>662</v>
          </cell>
        </row>
        <row r="300">
          <cell r="A300" t="str">
            <v>Пельмени Сочные сфера 0,9 кг ТМ Стародворье ПОКОМ</v>
          </cell>
          <cell r="D300">
            <v>12</v>
          </cell>
          <cell r="F300">
            <v>933</v>
          </cell>
        </row>
        <row r="301">
          <cell r="A301" t="str">
            <v>Пипперони с/к "Эликатессе" 0,10 кг.шт.  СПК</v>
          </cell>
          <cell r="D301">
            <v>150</v>
          </cell>
          <cell r="F301">
            <v>150</v>
          </cell>
        </row>
        <row r="302">
          <cell r="A302" t="str">
            <v>Пипперони с/к "Эликатессе" 0,20 кг.шт.  СПК</v>
          </cell>
          <cell r="D302">
            <v>4</v>
          </cell>
          <cell r="F302">
            <v>4</v>
          </cell>
        </row>
        <row r="303">
          <cell r="A303" t="str">
            <v>По-Австрийски с/к 260 гр.шт. "Высокий вкус"  СПК</v>
          </cell>
          <cell r="D303">
            <v>174</v>
          </cell>
          <cell r="F303">
            <v>174</v>
          </cell>
        </row>
        <row r="304">
          <cell r="A304" t="str">
            <v>Покровская вареная 0,47 кг шт.  СПК</v>
          </cell>
          <cell r="D304">
            <v>30</v>
          </cell>
          <cell r="F304">
            <v>30</v>
          </cell>
        </row>
        <row r="305">
          <cell r="A305" t="str">
            <v>Продукт МСЗЖ Фермерский 50% (3 кг брус)  ОСТАНКИНО</v>
          </cell>
          <cell r="D305">
            <v>282</v>
          </cell>
          <cell r="F305">
            <v>282</v>
          </cell>
        </row>
        <row r="306">
          <cell r="A306" t="str">
            <v>Салями Трюфель с/в "Эликатессе" 0,16 кг.шт.  СПК</v>
          </cell>
          <cell r="D306">
            <v>135</v>
          </cell>
          <cell r="F306">
            <v>135</v>
          </cell>
        </row>
        <row r="307">
          <cell r="A307" t="str">
            <v>Салями Финская с/к 235 гр.шт. "Высокий вкус"  СПК</v>
          </cell>
          <cell r="D307">
            <v>126</v>
          </cell>
          <cell r="F307">
            <v>126</v>
          </cell>
        </row>
        <row r="308">
          <cell r="A308" t="str">
            <v>Сардельки "Докторские" (черева) ( в ср.защ.атм.) 1.0 кг. "Высокий вкус"  СПК</v>
          </cell>
          <cell r="D308">
            <v>216</v>
          </cell>
          <cell r="F308">
            <v>216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136</v>
          </cell>
          <cell r="F309">
            <v>136</v>
          </cell>
        </row>
        <row r="310">
          <cell r="A310" t="str">
            <v>Сардельки из свинины (черева) ( в ср.защ.атм) "Высокий вкус"  СПК</v>
          </cell>
          <cell r="D310">
            <v>9</v>
          </cell>
          <cell r="F310">
            <v>9</v>
          </cell>
        </row>
        <row r="311">
          <cell r="A311" t="str">
            <v>Семейная с чесночком вареная (СПК+СКМ)  СПК</v>
          </cell>
          <cell r="D311">
            <v>575</v>
          </cell>
          <cell r="F311">
            <v>575</v>
          </cell>
        </row>
        <row r="312">
          <cell r="A312" t="str">
            <v>Семейная с чесночком Экстра вареная  СПК</v>
          </cell>
          <cell r="D312">
            <v>66.5</v>
          </cell>
          <cell r="F312">
            <v>66.5</v>
          </cell>
        </row>
        <row r="313">
          <cell r="A313" t="str">
            <v>Семейная с чесночком Экстра вареная 0,5 кг.шт.  СПК</v>
          </cell>
          <cell r="D313">
            <v>9</v>
          </cell>
          <cell r="F313">
            <v>9</v>
          </cell>
        </row>
        <row r="314">
          <cell r="A314" t="str">
            <v>Сервелат мелкозернистый в/к 0,5 кг.шт. термоус.пак. "Высокий вкус"  СПК</v>
          </cell>
          <cell r="D314">
            <v>58</v>
          </cell>
          <cell r="F314">
            <v>58</v>
          </cell>
        </row>
        <row r="315">
          <cell r="A315" t="str">
            <v>Сервелат Финский в/к 0,38 кг.шт. термофор.пак.  СПК</v>
          </cell>
          <cell r="D315">
            <v>34</v>
          </cell>
          <cell r="F315">
            <v>34</v>
          </cell>
        </row>
        <row r="316">
          <cell r="A316" t="str">
            <v>Сервелат Фирменный в/к 0,10 кг.шт. нарезка (лоток с ср.защ.атм.)  СПК</v>
          </cell>
          <cell r="D316">
            <v>59</v>
          </cell>
          <cell r="F316">
            <v>59</v>
          </cell>
        </row>
        <row r="317">
          <cell r="A317" t="str">
            <v>Сибирская особая с/к 0,10 кг.шт. нарезка (лоток с ср.защ.атм.)  СПК</v>
          </cell>
          <cell r="D317">
            <v>407</v>
          </cell>
          <cell r="F317">
            <v>407</v>
          </cell>
        </row>
        <row r="318">
          <cell r="A318" t="str">
            <v>Сибирская особая с/к 0,235 кг шт.  СПК</v>
          </cell>
          <cell r="D318">
            <v>443</v>
          </cell>
          <cell r="F318">
            <v>443</v>
          </cell>
        </row>
        <row r="319">
          <cell r="A319" t="str">
            <v>Славянская п/к 0,38 кг шт.термофор.пак.  СПК</v>
          </cell>
          <cell r="D319">
            <v>6</v>
          </cell>
          <cell r="F319">
            <v>6</v>
          </cell>
        </row>
        <row r="320">
          <cell r="A320" t="str">
            <v>Сосис.Кремлевские защ сред. ВЕС МИКОЯН</v>
          </cell>
          <cell r="D320">
            <v>3</v>
          </cell>
          <cell r="F320">
            <v>3</v>
          </cell>
        </row>
        <row r="321">
          <cell r="A321" t="str">
            <v>Сосиски "Баварские" 0,36 кг.шт. вак.упак.  СПК</v>
          </cell>
          <cell r="D321">
            <v>10</v>
          </cell>
          <cell r="F321">
            <v>10</v>
          </cell>
        </row>
        <row r="322">
          <cell r="A322" t="str">
            <v>Сосиски "БОЛЬШАЯ сосиска" "Сибирский стандарт" (лоток с ср.защ.атм.)  СПК</v>
          </cell>
          <cell r="D322">
            <v>376</v>
          </cell>
          <cell r="F322">
            <v>496</v>
          </cell>
        </row>
        <row r="323">
          <cell r="A323" t="str">
            <v>Сосиски "Молочные" 0,36 кг.шт. вак.упак.  СПК</v>
          </cell>
          <cell r="D323">
            <v>25</v>
          </cell>
          <cell r="F323">
            <v>25</v>
          </cell>
        </row>
        <row r="324">
          <cell r="A324" t="str">
            <v>Сосиски Мусульманские "Просто выгодно" (в ср.защ.атм.)  СПК</v>
          </cell>
          <cell r="D324">
            <v>46</v>
          </cell>
          <cell r="F324">
            <v>126</v>
          </cell>
        </row>
        <row r="325">
          <cell r="A325" t="str">
            <v>Сосиски Хот-дог ВЕС (лоток с ср.защ.атм.)   СПК</v>
          </cell>
          <cell r="D325">
            <v>22</v>
          </cell>
          <cell r="F325">
            <v>22</v>
          </cell>
        </row>
        <row r="326">
          <cell r="A326" t="str">
            <v>Сыр "Пармезан" 40% колотый 100 гр  ОСТАНКИНО</v>
          </cell>
          <cell r="D326">
            <v>3</v>
          </cell>
          <cell r="F326">
            <v>3</v>
          </cell>
        </row>
        <row r="327">
          <cell r="A327" t="str">
            <v>Сыр "Пармезан" 40% кусок 180 гр  ОСТАНКИНО</v>
          </cell>
          <cell r="D327">
            <v>98</v>
          </cell>
          <cell r="F327">
            <v>98</v>
          </cell>
        </row>
        <row r="328">
          <cell r="A328" t="str">
            <v>Сыр Боккончини копченый 40% 100 гр.  ОСТАНКИНО</v>
          </cell>
          <cell r="D328">
            <v>29</v>
          </cell>
          <cell r="F328">
            <v>29</v>
          </cell>
        </row>
        <row r="329">
          <cell r="A329" t="str">
            <v>Сыр Останкино "Алтайский Gold" 50% вес  ОСТАНКИНО</v>
          </cell>
          <cell r="D329">
            <v>2.2400000000000002</v>
          </cell>
          <cell r="F329">
            <v>2.2400000000000002</v>
          </cell>
        </row>
        <row r="330">
          <cell r="A330" t="str">
            <v>Сыр Папа Может Гауда  45% 200гр     Останкино</v>
          </cell>
          <cell r="D330">
            <v>308</v>
          </cell>
          <cell r="F330">
            <v>308</v>
          </cell>
        </row>
        <row r="331">
          <cell r="A331" t="str">
            <v>Сыр Папа Может Гауда  45% вес     Останкино</v>
          </cell>
          <cell r="D331">
            <v>23.5</v>
          </cell>
          <cell r="F331">
            <v>23.5</v>
          </cell>
        </row>
        <row r="332">
          <cell r="A332" t="str">
            <v>Сыр Папа Может Голландский  45% 200гр     Останкино</v>
          </cell>
          <cell r="D332">
            <v>542</v>
          </cell>
          <cell r="F332">
            <v>542</v>
          </cell>
        </row>
        <row r="333">
          <cell r="A333" t="str">
            <v>Сыр Папа Может Голландский  45% вес      Останкино</v>
          </cell>
          <cell r="D333">
            <v>55.5</v>
          </cell>
          <cell r="F333">
            <v>55.5</v>
          </cell>
        </row>
        <row r="334">
          <cell r="A334" t="str">
            <v>Сыр Папа Может Голландский 45%, нарез, 125г (9 шт)  Останкино</v>
          </cell>
          <cell r="D334">
            <v>6</v>
          </cell>
          <cell r="F334">
            <v>6</v>
          </cell>
        </row>
        <row r="335">
          <cell r="A335" t="str">
            <v>Сыр Папа Может Министерский 45% 200г  Останкино</v>
          </cell>
          <cell r="D335">
            <v>121</v>
          </cell>
          <cell r="F335">
            <v>121</v>
          </cell>
        </row>
        <row r="336">
          <cell r="A336" t="str">
            <v>Сыр Папа Может Министерский 50%, нарезка 125г  Останкино</v>
          </cell>
          <cell r="D336">
            <v>2</v>
          </cell>
          <cell r="F336">
            <v>2</v>
          </cell>
        </row>
        <row r="337">
          <cell r="A337" t="str">
            <v>Сыр Папа Может Папин Завтрак 50% 200г  Останкино</v>
          </cell>
          <cell r="D337">
            <v>16</v>
          </cell>
          <cell r="F337">
            <v>16</v>
          </cell>
        </row>
        <row r="338">
          <cell r="A338" t="str">
            <v>Сыр Папа Может Российский  50% 200гр    Останкино</v>
          </cell>
          <cell r="D338">
            <v>746</v>
          </cell>
          <cell r="F338">
            <v>746</v>
          </cell>
        </row>
        <row r="339">
          <cell r="A339" t="str">
            <v>Сыр Папа Может Российский  50% вес    Останкино</v>
          </cell>
          <cell r="D339">
            <v>96.5</v>
          </cell>
          <cell r="F339">
            <v>96.5</v>
          </cell>
        </row>
        <row r="340">
          <cell r="A340" t="str">
            <v>Сыр Папа Может Российский 50%, нарезка 125г  Останкино</v>
          </cell>
          <cell r="D340">
            <v>33</v>
          </cell>
          <cell r="F340">
            <v>33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134.45599999999999</v>
          </cell>
          <cell r="F341">
            <v>134.45599999999999</v>
          </cell>
        </row>
        <row r="342">
          <cell r="A342" t="str">
            <v>Сыр Папа Может Тильзитер   45% 200гр     Останкино</v>
          </cell>
          <cell r="D342">
            <v>324</v>
          </cell>
          <cell r="F342">
            <v>324</v>
          </cell>
        </row>
        <row r="343">
          <cell r="A343" t="str">
            <v>Сыр Папа Может Тильзитер   45% вес      Останкино</v>
          </cell>
          <cell r="D343">
            <v>69</v>
          </cell>
          <cell r="F343">
            <v>69</v>
          </cell>
        </row>
        <row r="344">
          <cell r="A344" t="str">
            <v>Сыр Папа Может Эдам 45% вес (=3,5кг)  Останкино</v>
          </cell>
          <cell r="D344">
            <v>3.5</v>
          </cell>
          <cell r="F344">
            <v>3.5</v>
          </cell>
        </row>
        <row r="345">
          <cell r="A345" t="str">
            <v>Сыр Плавл. Сливочный 55% 190гр  Останкино</v>
          </cell>
          <cell r="D345">
            <v>68</v>
          </cell>
          <cell r="F345">
            <v>68</v>
          </cell>
        </row>
        <row r="346">
          <cell r="A346" t="str">
            <v>Сыр рассольный жирный Чечил 45% 100 гр  ОСТАНКИНО</v>
          </cell>
          <cell r="D346">
            <v>121</v>
          </cell>
          <cell r="F346">
            <v>121</v>
          </cell>
        </row>
        <row r="347">
          <cell r="A347" t="str">
            <v>Сыр рассольный жирный Чечил копченый 45% 100 гр  ОСТАНКИНО</v>
          </cell>
          <cell r="D347">
            <v>87</v>
          </cell>
          <cell r="F347">
            <v>87</v>
          </cell>
        </row>
        <row r="348">
          <cell r="A348" t="str">
            <v>Сыр Скаморца свежий 40% 100 гр.  ОСТАНКИНО</v>
          </cell>
          <cell r="D348">
            <v>35</v>
          </cell>
          <cell r="F348">
            <v>35</v>
          </cell>
        </row>
        <row r="349">
          <cell r="A349" t="str">
            <v>Сыр Творож. с Зеленью 140 гр.  ОСТАНКИНО</v>
          </cell>
          <cell r="D349">
            <v>37</v>
          </cell>
          <cell r="F349">
            <v>37</v>
          </cell>
        </row>
        <row r="350">
          <cell r="A350" t="str">
            <v>Сыр Творож. Сливочный 140 гр  ОСТАНКИНО</v>
          </cell>
          <cell r="D350">
            <v>78</v>
          </cell>
          <cell r="F350">
            <v>78</v>
          </cell>
        </row>
        <row r="351">
          <cell r="A351" t="str">
            <v>Сыч/Прод Коровино Российский 50% 200г НОВАЯ СЗМЖ  ОСТАНКИНО</v>
          </cell>
          <cell r="D351">
            <v>204</v>
          </cell>
          <cell r="F351">
            <v>204</v>
          </cell>
        </row>
        <row r="352">
          <cell r="A352" t="str">
            <v>Сыч/Прод Коровино Российский 50% 200г СЗМЖ  ОСТАНКИНО</v>
          </cell>
          <cell r="D352">
            <v>10</v>
          </cell>
          <cell r="F352">
            <v>10</v>
          </cell>
        </row>
        <row r="353">
          <cell r="A353" t="str">
            <v>Сыч/Прод Коровино Тильзитер 50% 200г НОВАЯ СЗМЖ  ОСТАНКИНО</v>
          </cell>
          <cell r="D353">
            <v>40</v>
          </cell>
          <cell r="F353">
            <v>40</v>
          </cell>
        </row>
        <row r="354">
          <cell r="A354" t="str">
            <v>Торо Неро с/в "Эликатессе" 140 гр.шт.  СПК</v>
          </cell>
          <cell r="D354">
            <v>68</v>
          </cell>
          <cell r="F354">
            <v>68</v>
          </cell>
        </row>
        <row r="355">
          <cell r="A355" t="str">
            <v>Уши свиные копченые к пиву 0,15кг нар. д/ф шт.  СПК</v>
          </cell>
          <cell r="D355">
            <v>22</v>
          </cell>
          <cell r="F355">
            <v>22</v>
          </cell>
        </row>
        <row r="356">
          <cell r="A356" t="str">
            <v>Фестивальная пора с/к 100 гр.шт.нар. (лоток с ср.защ.атм.)  СПК</v>
          </cell>
          <cell r="D356">
            <v>523</v>
          </cell>
          <cell r="F356">
            <v>523</v>
          </cell>
        </row>
        <row r="357">
          <cell r="A357" t="str">
            <v>Фестивальная пора с/к 235 гр.шт.  СПК</v>
          </cell>
          <cell r="D357">
            <v>852</v>
          </cell>
          <cell r="F357">
            <v>852</v>
          </cell>
        </row>
        <row r="358">
          <cell r="A358" t="str">
            <v>Фестивальная с/к 0,10 кг.шт. нарезка (лоток с ср.защ.атм.)  СПК</v>
          </cell>
          <cell r="D358">
            <v>5</v>
          </cell>
          <cell r="F358">
            <v>5</v>
          </cell>
        </row>
        <row r="359">
          <cell r="A359" t="str">
            <v>Фестивальная с/к 0,235 кг.шт.  СПК</v>
          </cell>
          <cell r="D359">
            <v>24</v>
          </cell>
          <cell r="F359">
            <v>24</v>
          </cell>
        </row>
        <row r="360">
          <cell r="A360" t="str">
            <v>Фестивальная с/к ВЕС   СПК</v>
          </cell>
          <cell r="D360">
            <v>11.5</v>
          </cell>
          <cell r="F360">
            <v>11.5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24.7</v>
          </cell>
        </row>
        <row r="362">
          <cell r="A362" t="str">
            <v>Фуэт с/в "Эликатессе" 160 гр.шт.  СПК</v>
          </cell>
          <cell r="D362">
            <v>146</v>
          </cell>
          <cell r="F362">
            <v>146</v>
          </cell>
        </row>
        <row r="363">
          <cell r="A363" t="str">
            <v>Хинкали Классические ТМ Зареченские ВЕС ПОКОМ</v>
          </cell>
          <cell r="F363">
            <v>75</v>
          </cell>
        </row>
        <row r="364">
          <cell r="A364" t="str">
            <v>Хотстеры ТМ Горячая штучка ТС Хотстеры 0,25 кг зам  ПОКОМ</v>
          </cell>
          <cell r="D364">
            <v>555</v>
          </cell>
          <cell r="F364">
            <v>2031</v>
          </cell>
        </row>
        <row r="365">
          <cell r="A365" t="str">
            <v>Хрустящие крылышки острые к пиву ТМ Горячая штучка 0,3кг зам  ПОКОМ</v>
          </cell>
          <cell r="D365">
            <v>13</v>
          </cell>
          <cell r="F365">
            <v>161</v>
          </cell>
        </row>
        <row r="366">
          <cell r="A366" t="str">
            <v>Хрустящие крылышки ТМ Горячая штучка 0,3 кг зам  ПОКОМ</v>
          </cell>
          <cell r="D366">
            <v>1</v>
          </cell>
          <cell r="F366">
            <v>222</v>
          </cell>
        </row>
        <row r="367">
          <cell r="A367" t="str">
            <v>Хрустящие крылышки ТМ Зареченские ТС Зареченские продукты. ВЕС ПОКОМ</v>
          </cell>
          <cell r="F367">
            <v>9</v>
          </cell>
        </row>
        <row r="368">
          <cell r="A368" t="str">
            <v>Чебупай сочное яблоко ТМ Горячая штучка 0,2 кг зам.  ПОКОМ</v>
          </cell>
          <cell r="F368">
            <v>77</v>
          </cell>
        </row>
        <row r="369">
          <cell r="A369" t="str">
            <v>Чебупай спелая вишня ТМ Горячая штучка 0,2 кг зам.  ПОКОМ</v>
          </cell>
          <cell r="F369">
            <v>274</v>
          </cell>
        </row>
        <row r="370">
          <cell r="A370" t="str">
            <v>Чебупели Курочка гриль ТМ Горячая штучка, 0,3 кг зам  ПОКОМ</v>
          </cell>
          <cell r="D370">
            <v>2</v>
          </cell>
          <cell r="F370">
            <v>122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361</v>
          </cell>
          <cell r="F371">
            <v>2746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24</v>
          </cell>
          <cell r="F372">
            <v>2735</v>
          </cell>
        </row>
        <row r="373">
          <cell r="A373" t="str">
            <v>Чебуреки с мясом, грибами и картофелем. ВЕС  ПОКОМ</v>
          </cell>
          <cell r="F373">
            <v>5</v>
          </cell>
        </row>
        <row r="374">
          <cell r="A374" t="str">
            <v>Чебуреки сочные ВЕС ТМ Зареченские  ПОКОМ</v>
          </cell>
          <cell r="D374">
            <v>10</v>
          </cell>
          <cell r="F374">
            <v>460.00099999999998</v>
          </cell>
        </row>
        <row r="375">
          <cell r="A375" t="str">
            <v>Чебуреки сочные, ВЕС, куриные жарен. зам  ПОКОМ</v>
          </cell>
          <cell r="F375">
            <v>10</v>
          </cell>
        </row>
        <row r="376">
          <cell r="A376" t="str">
            <v>Чоризо с/к "Эликатессе" 0,20 кг.шт.  СПК</v>
          </cell>
          <cell r="D376">
            <v>5</v>
          </cell>
          <cell r="F376">
            <v>5</v>
          </cell>
        </row>
        <row r="377">
          <cell r="A377" t="str">
            <v>Шпикачки Русские (черева) (в ср.защ.атм.) "Высокий вкус"  СПК</v>
          </cell>
          <cell r="D377">
            <v>120.5</v>
          </cell>
          <cell r="F377">
            <v>120.5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256</v>
          </cell>
          <cell r="F378">
            <v>256</v>
          </cell>
        </row>
        <row r="379">
          <cell r="A379" t="str">
            <v>Юбилейная с/к 0,10 кг.шт. нарезка (лоток с ср.защ.атм.)  СПК</v>
          </cell>
          <cell r="D379">
            <v>61</v>
          </cell>
          <cell r="F379">
            <v>61</v>
          </cell>
        </row>
        <row r="380">
          <cell r="A380" t="str">
            <v>Юбилейная с/к 0,235 кг.шт.  СПК</v>
          </cell>
          <cell r="D380">
            <v>1061</v>
          </cell>
          <cell r="F380">
            <v>1061</v>
          </cell>
        </row>
        <row r="381">
          <cell r="A381" t="str">
            <v>Итого</v>
          </cell>
          <cell r="D381">
            <v>128760.159</v>
          </cell>
          <cell r="F381">
            <v>284685.62400000001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22.12.2023 - 22.12.2023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9.8219999999999992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503.92500000000001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99.757000000000005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338.27499999999998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29.669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611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25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343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88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84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141.64099999999999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1768.9549999999999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2.91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234.74299999999999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45.106999999999999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3100.1289999999999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60.265000000000001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7.9340000000000002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136.43299999999999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868.11099999999999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869.44899999999996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44.841999999999999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50.125</v>
          </cell>
        </row>
        <row r="43">
          <cell r="A43" t="str">
            <v xml:space="preserve"> 240  Колбаса Салями охотничья, ВЕС. ПОКОМ</v>
          </cell>
          <cell r="D43">
            <v>13.042999999999999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94.061000000000007</v>
          </cell>
        </row>
        <row r="45">
          <cell r="A45" t="str">
            <v xml:space="preserve"> 243  Колбаса Сервелат Зернистый, ВЕС.  ПОКОМ</v>
          </cell>
          <cell r="D45">
            <v>20.302</v>
          </cell>
        </row>
        <row r="46">
          <cell r="A46" t="str">
            <v xml:space="preserve"> 247  Сардельки Нежные, ВЕС.  ПОКОМ</v>
          </cell>
          <cell r="D46">
            <v>17.041</v>
          </cell>
        </row>
        <row r="47">
          <cell r="A47" t="str">
            <v xml:space="preserve"> 248  Сардельки Сочные ТМ Особый рецепт,   ПОКОМ</v>
          </cell>
          <cell r="D47">
            <v>39.548999999999999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239.58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14.816000000000001</v>
          </cell>
        </row>
        <row r="50">
          <cell r="A50" t="str">
            <v xml:space="preserve"> 263  Шпикачки Стародворские, ВЕС.  ПОКОМ</v>
          </cell>
          <cell r="D50">
            <v>32.978999999999999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68.727000000000004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77.808000000000007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69.412999999999997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203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793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1085</v>
          </cell>
        </row>
        <row r="57">
          <cell r="A57" t="str">
            <v xml:space="preserve"> 283  Сосиски Сочинки, ВЕС, ТМ Стародворье ПОКОМ</v>
          </cell>
          <cell r="D57">
            <v>16.404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125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91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69.489000000000004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558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737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12.97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39.179000000000002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141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218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123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30.193000000000001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321.90699999999998</v>
          </cell>
        </row>
        <row r="70">
          <cell r="A70" t="str">
            <v xml:space="preserve"> 316  Колбаса Нежная ТМ Зареченские ВЕС  ПОКОМ</v>
          </cell>
          <cell r="D70">
            <v>20.986000000000001</v>
          </cell>
        </row>
        <row r="71">
          <cell r="A71" t="str">
            <v xml:space="preserve"> 318  Сосиски Датские ТМ Зареченские, ВЕС  ПОКОМ</v>
          </cell>
          <cell r="D71">
            <v>407.34699999999998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800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667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316</v>
          </cell>
        </row>
        <row r="75">
          <cell r="A75" t="str">
            <v xml:space="preserve"> 325  Сосиски Сочинки по-баварски с сыром Стародворье, ВЕС ПОКОМ</v>
          </cell>
          <cell r="D75">
            <v>1.9830000000000001</v>
          </cell>
        </row>
        <row r="76">
          <cell r="A76" t="str">
            <v xml:space="preserve"> 328  Сардельки Сочинки Стародворье ТМ  0,4 кг ПОКОМ</v>
          </cell>
          <cell r="D76">
            <v>28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30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263.392</v>
          </cell>
        </row>
        <row r="79">
          <cell r="A79" t="str">
            <v xml:space="preserve"> 331  Сосиски Сочинки по-баварски ВЕС ТМ Стародворье  Поком</v>
          </cell>
          <cell r="D79">
            <v>2.9449999999999998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93</v>
          </cell>
        </row>
        <row r="81">
          <cell r="A81" t="str">
            <v xml:space="preserve"> 335  Колбаса Сливушка ТМ Вязанка. ВЕС.  ПОКОМ </v>
          </cell>
          <cell r="D81">
            <v>24.34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689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460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87.031999999999996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83.221000000000004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140.041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103.717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5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34.869999999999997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53</v>
          </cell>
        </row>
        <row r="93">
          <cell r="A93" t="str">
            <v xml:space="preserve"> 372  Ветчина Сочинка ТМ Стародворье. ВЕС ПОКОМ</v>
          </cell>
          <cell r="D93">
            <v>8.0869999999999997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29.661000000000001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23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23</v>
          </cell>
        </row>
        <row r="97">
          <cell r="A97" t="str">
            <v xml:space="preserve"> 380  Колбаса Филейбургская с филе сочного окорока 0,13кг с/в ТМ Баварушка  ПОКОМ</v>
          </cell>
          <cell r="D97">
            <v>48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311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65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35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599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888</v>
          </cell>
        </row>
        <row r="103">
          <cell r="A103" t="str">
            <v>3215 ВЕТЧ.МЯСНАЯ Папа может п/о 0.4кг 8шт.    ОСТАНКИНО</v>
          </cell>
          <cell r="D103">
            <v>63</v>
          </cell>
        </row>
        <row r="104">
          <cell r="A104" t="str">
            <v>3297 СЫТНЫЕ Папа может сар б/о мгс 1*3 СНГ  ОСТАНКИНО</v>
          </cell>
          <cell r="D104">
            <v>23.69</v>
          </cell>
        </row>
        <row r="105">
          <cell r="A105" t="str">
            <v>3812 СОЧНЫЕ сос п/о мгс 2*2  ОСТАНКИНО</v>
          </cell>
          <cell r="D105">
            <v>198.40199999999999</v>
          </cell>
        </row>
        <row r="106">
          <cell r="A106" t="str">
            <v>4063 МЯСНАЯ Папа может вар п/о_Л   ОСТАНКИНО</v>
          </cell>
          <cell r="D106">
            <v>589.12099999999998</v>
          </cell>
        </row>
        <row r="107">
          <cell r="A107" t="str">
            <v>4117 ЭКСТРА Папа может с/к в/у_Л   ОСТАНКИНО</v>
          </cell>
          <cell r="D107">
            <v>23.832000000000001</v>
          </cell>
        </row>
        <row r="108">
          <cell r="A108" t="str">
            <v>4574 Мясная со шпиком Папа может вар п/о ОСТАНКИНО</v>
          </cell>
          <cell r="D108">
            <v>20.271000000000001</v>
          </cell>
        </row>
        <row r="109">
          <cell r="A109" t="str">
            <v>4614 ВЕТЧ.ЛЮБИТЕЛЬСКАЯ п/о _ ОСТАНКИНО</v>
          </cell>
          <cell r="D109">
            <v>34.755000000000003</v>
          </cell>
        </row>
        <row r="110">
          <cell r="A110" t="str">
            <v>4813 ФИЛЕЙНАЯ Папа может вар п/о_Л   ОСТАНКИНО</v>
          </cell>
          <cell r="D110">
            <v>55.389000000000003</v>
          </cell>
        </row>
        <row r="111">
          <cell r="A111" t="str">
            <v>4993 САЛЯМИ ИТАЛЬЯНСКАЯ с/к в/у 1/250*8_120c ОСТАНКИНО</v>
          </cell>
          <cell r="D111">
            <v>188</v>
          </cell>
        </row>
        <row r="112">
          <cell r="A112" t="str">
            <v>5247 РУССКАЯ ПРЕМИУМ вар б/о мгс_30с ОСТАНКИНО</v>
          </cell>
          <cell r="D112">
            <v>4.4029999999999996</v>
          </cell>
        </row>
        <row r="113">
          <cell r="A113" t="str">
            <v>5336 ОСОБАЯ вар п/о  ОСТАНКИНО</v>
          </cell>
          <cell r="D113">
            <v>24.21</v>
          </cell>
        </row>
        <row r="114">
          <cell r="A114" t="str">
            <v>5337 ОСОБАЯ СО ШПИКОМ вар п/о  ОСТАНКИНО</v>
          </cell>
          <cell r="D114">
            <v>12.03</v>
          </cell>
        </row>
        <row r="115">
          <cell r="A115" t="str">
            <v>5341 СЕРВЕЛАТ ОХОТНИЧИЙ в/к в/у  ОСТАНКИНО</v>
          </cell>
          <cell r="D115">
            <v>104.977</v>
          </cell>
        </row>
        <row r="116">
          <cell r="A116" t="str">
            <v>5483 ЭКСТРА Папа может с/к в/у 1/250 8шт.   ОСТАНКИНО</v>
          </cell>
          <cell r="D116">
            <v>182</v>
          </cell>
        </row>
        <row r="117">
          <cell r="A117" t="str">
            <v>5544 Сервелат Финский в/к в/у_45с НОВАЯ ОСТАНКИНО</v>
          </cell>
          <cell r="D117">
            <v>312.64</v>
          </cell>
        </row>
        <row r="118">
          <cell r="A118" t="str">
            <v>5682 САЛЯМИ МЕЛКОЗЕРНЕНАЯ с/к в/у 1/120_60с   ОСТАНКИНО</v>
          </cell>
          <cell r="D118">
            <v>251</v>
          </cell>
        </row>
        <row r="119">
          <cell r="A119" t="str">
            <v>5706 АРОМАТНАЯ Папа может с/к в/у 1/250 8шт.  ОСТАНКИНО</v>
          </cell>
          <cell r="D119">
            <v>274</v>
          </cell>
        </row>
        <row r="120">
          <cell r="A120" t="str">
            <v>5708 ПОСОЛЬСКАЯ Папа может с/к в/у ОСТАНКИНО</v>
          </cell>
          <cell r="D120">
            <v>37.137</v>
          </cell>
        </row>
        <row r="121">
          <cell r="A121" t="str">
            <v>5820 СЛИВОЧНЫЕ Папа может сос п/о мгс 2*2_45с   ОСТАНКИНО</v>
          </cell>
          <cell r="D121">
            <v>22.437000000000001</v>
          </cell>
        </row>
        <row r="122">
          <cell r="A122" t="str">
            <v>5851 ЭКСТРА Папа может вар п/о   ОСТАНКИНО</v>
          </cell>
          <cell r="D122">
            <v>165.43100000000001</v>
          </cell>
        </row>
        <row r="123">
          <cell r="A123" t="str">
            <v>5931 ОХОТНИЧЬЯ Папа может с/к в/у 1/220 8шт.   ОСТАНКИНО</v>
          </cell>
          <cell r="D123">
            <v>113</v>
          </cell>
        </row>
        <row r="124">
          <cell r="A124" t="str">
            <v>5981 МОЛОЧНЫЕ ТРАДИЦ. сос п/о мгс 1*6_45с   ОСТАНКИНО</v>
          </cell>
          <cell r="D124">
            <v>17.859000000000002</v>
          </cell>
        </row>
        <row r="125">
          <cell r="A125" t="str">
            <v>6041 МОЛОЧНЫЕ К ЗАВТРАКУ сос п/о мгс 1*3  ОСТАНКИНО</v>
          </cell>
          <cell r="D125">
            <v>46.759</v>
          </cell>
        </row>
        <row r="126">
          <cell r="A126" t="str">
            <v>6042 МОЛОЧНЫЕ К ЗАВТРАКУ сос п/о в/у 0.4кг   ОСТАНКИНО</v>
          </cell>
          <cell r="D126">
            <v>247</v>
          </cell>
        </row>
        <row r="127">
          <cell r="A127" t="str">
            <v>6113 СОЧНЫЕ сос п/о мгс 1*6_Ашан  ОСТАНКИНО</v>
          </cell>
          <cell r="D127">
            <v>300.66899999999998</v>
          </cell>
        </row>
        <row r="128">
          <cell r="A128" t="str">
            <v>6123 МОЛОЧНЫЕ КЛАССИЧЕСКИЕ ПМ сос п/о мгс 2*4   ОСТАНКИНО</v>
          </cell>
          <cell r="D128">
            <v>71.683999999999997</v>
          </cell>
        </row>
        <row r="129">
          <cell r="A129" t="str">
            <v>6144 МОЛОЧНЫЕ ТРАДИЦ сос п/о в/у 1/360 (1+1) ОСТАНКИНО</v>
          </cell>
          <cell r="D129">
            <v>22</v>
          </cell>
        </row>
        <row r="130">
          <cell r="A130" t="str">
            <v>6169 КАРБОНАД к/в с/н в/у 1/100*10_Х5 СТМ МФ  ОСТАНКИНО</v>
          </cell>
          <cell r="D130">
            <v>108</v>
          </cell>
        </row>
        <row r="131">
          <cell r="A131" t="str">
            <v>6213 СЕРВЕЛАТ ФИНСКИЙ СН в/к в/у 0.35кг 8шт.  ОСТАНКИНО</v>
          </cell>
          <cell r="D131">
            <v>55</v>
          </cell>
        </row>
        <row r="132">
          <cell r="A132" t="str">
            <v>6217 ШПИКАЧКИ ДОМАШНИЕ СН п/о мгс 0.4кг 8шт.  ОСТАНКИНО</v>
          </cell>
          <cell r="D132">
            <v>24</v>
          </cell>
        </row>
        <row r="133">
          <cell r="A133" t="str">
            <v>6225 ИМПЕРСКАЯ И БАЛЫКОВАЯ в/к с/н мгс 1/90  ОСТАНКИНО</v>
          </cell>
          <cell r="D133">
            <v>97</v>
          </cell>
        </row>
        <row r="134">
          <cell r="A134" t="str">
            <v>6227 МОЛОЧНЫЕ ТРАДИЦ. сос п/о мгс 0.6кг LTF  ОСТАНКИНО</v>
          </cell>
          <cell r="D134">
            <v>92</v>
          </cell>
        </row>
        <row r="135">
          <cell r="A135" t="str">
            <v>6228 МЯСНОЕ АССОРТИ к/з с/н мгс 1/90 10шт.  ОСТАНКИНО</v>
          </cell>
          <cell r="D135">
            <v>131</v>
          </cell>
        </row>
        <row r="136">
          <cell r="A136" t="str">
            <v>6241 ХОТ-ДОГ Папа может сос п/о мгс 0.38кг  ОСТАНКИНО</v>
          </cell>
          <cell r="D136">
            <v>36</v>
          </cell>
        </row>
        <row r="137">
          <cell r="A137" t="str">
            <v>6247 ДОМАШНЯЯ Папа может вар п/о 0,4кг 8шт.  ОСТАНКИНО</v>
          </cell>
          <cell r="D137">
            <v>35</v>
          </cell>
        </row>
        <row r="138">
          <cell r="A138" t="str">
            <v>6268 ГОВЯЖЬЯ Папа может вар п/о 0,4кг 8 шт.  ОСТАНКИНО</v>
          </cell>
          <cell r="D138">
            <v>105</v>
          </cell>
        </row>
        <row r="139">
          <cell r="A139" t="str">
            <v>6281 СВИНИНА ДЕЛИКАТ. к/в мл/к в/у 0.3кг 45с  ОСТАНКИНО</v>
          </cell>
          <cell r="D139">
            <v>208</v>
          </cell>
        </row>
        <row r="140">
          <cell r="A140" t="str">
            <v>6297 ФИЛЕЙНЫЕ сос ц/о в/у 1/270 12шт_45с  ОСТАНКИНО</v>
          </cell>
          <cell r="D140">
            <v>532</v>
          </cell>
        </row>
        <row r="141">
          <cell r="A141" t="str">
            <v>6302 БАЛЫКОВАЯ СН в/к в/у 0.35кг 8шт.  ОСТАНКИНО</v>
          </cell>
          <cell r="D141">
            <v>6</v>
          </cell>
        </row>
        <row r="142">
          <cell r="A142" t="str">
            <v>6303 МЯСНЫЕ Папа может сос п/о мгс 1.5*3  ОСТАНКИНО</v>
          </cell>
          <cell r="D142">
            <v>42.674999999999997</v>
          </cell>
        </row>
        <row r="143">
          <cell r="A143" t="str">
            <v>6325 ДОКТОРСКАЯ ПРЕМИУМ вар п/о 0.4кг 8шт.  ОСТАНКИНО</v>
          </cell>
          <cell r="D143">
            <v>136</v>
          </cell>
        </row>
        <row r="144">
          <cell r="A144" t="str">
            <v>6333 МЯСНАЯ Папа может вар п/о 0.4кг 8шт.  ОСТАНКИНО</v>
          </cell>
          <cell r="D144">
            <v>1840</v>
          </cell>
        </row>
        <row r="145">
          <cell r="A145" t="str">
            <v>6353 ЭКСТРА Папа может вар п/о 0.4кг 8шт.  ОСТАНКИНО</v>
          </cell>
          <cell r="D145">
            <v>397</v>
          </cell>
        </row>
        <row r="146">
          <cell r="A146" t="str">
            <v>6392 ФИЛЕЙНАЯ Папа может вар п/о 0.4кг. ОСТАНКИНО</v>
          </cell>
          <cell r="D146">
            <v>1199</v>
          </cell>
        </row>
        <row r="147">
          <cell r="A147" t="str">
            <v>6427 КЛАССИЧЕСКАЯ ПМ вар п/о 0.35кг 8шт. ОСТАНКИНО</v>
          </cell>
          <cell r="D147">
            <v>376</v>
          </cell>
        </row>
        <row r="148">
          <cell r="A148" t="str">
            <v>6438 БОГАТЫРСКИЕ Папа Может сос п/о в/у 0,3кг  ОСТАНКИНО</v>
          </cell>
          <cell r="D148">
            <v>70</v>
          </cell>
        </row>
        <row r="149">
          <cell r="A149" t="str">
            <v>6453 ЭКСТРА Папа может с/к с/н в/у 1/100 14шт.   ОСТАНКИНО</v>
          </cell>
          <cell r="D149">
            <v>341</v>
          </cell>
        </row>
        <row r="150">
          <cell r="A150" t="str">
            <v>6454 АРОМАТНАЯ с/к с/н в/у 1/100 14шт.  ОСТАНКИНО</v>
          </cell>
          <cell r="D150">
            <v>197</v>
          </cell>
        </row>
        <row r="151">
          <cell r="A151" t="str">
            <v>6475 С СЫРОМ Папа может сос ц/о мгс 0.4кг6шт  ОСТАНКИНО</v>
          </cell>
          <cell r="D151">
            <v>38</v>
          </cell>
        </row>
        <row r="152">
          <cell r="A152" t="str">
            <v>6527 ШПИКАЧКИ СОЧНЫЕ ПМ сар б/о мгс 1*3 45с ОСТАНКИНО</v>
          </cell>
          <cell r="D152">
            <v>97.844999999999999</v>
          </cell>
        </row>
        <row r="153">
          <cell r="A153" t="str">
            <v>6562 СЕРВЕЛАТ КАРЕЛЬСКИЙ СН в/к в/у 0,28кг  ОСТАНКИНО</v>
          </cell>
          <cell r="D153">
            <v>110</v>
          </cell>
        </row>
        <row r="154">
          <cell r="A154" t="str">
            <v>6563 СЛИВОЧНЫЕ СН сос п/о мгс 1*6  ОСТАНКИНО</v>
          </cell>
          <cell r="D154">
            <v>21.122</v>
          </cell>
        </row>
        <row r="155">
          <cell r="A155" t="str">
            <v>6589 МОЛОЧНЫЕ ГОСТ СН сос п/о мгс 0.41кг 10шт  ОСТАНКИНО</v>
          </cell>
          <cell r="D155">
            <v>12</v>
          </cell>
        </row>
        <row r="156">
          <cell r="A156" t="str">
            <v>6590 СЛИВОЧНЫЕ СН сос п/о мгс 0.41кг 10шт.  ОСТАНКИНО</v>
          </cell>
          <cell r="D156">
            <v>94</v>
          </cell>
        </row>
        <row r="157">
          <cell r="A157" t="str">
            <v>6592 ДОКТОРСКАЯ СН вар п/о  ОСТАНКИНО</v>
          </cell>
          <cell r="D157">
            <v>5.391</v>
          </cell>
        </row>
        <row r="158">
          <cell r="A158" t="str">
            <v>6593 ДОКТОРСКАЯ СН вар п/о 0.45кг 8шт.  ОСТАНКИНО</v>
          </cell>
          <cell r="D158">
            <v>23</v>
          </cell>
        </row>
        <row r="159">
          <cell r="A159" t="str">
            <v>6594 МОЛОЧНАЯ СН вар п/о  ОСТАНКИНО</v>
          </cell>
          <cell r="D159">
            <v>4.0490000000000004</v>
          </cell>
        </row>
        <row r="160">
          <cell r="A160" t="str">
            <v>6595 МОЛОЧНАЯ СН вар п/о 0.45кг 8шт.  ОСТАНКИНО</v>
          </cell>
          <cell r="D160">
            <v>68</v>
          </cell>
        </row>
        <row r="161">
          <cell r="A161" t="str">
            <v>6597 РУССКАЯ СН вар п/о 0.45кг 8шт.  ОСТАНКИНО</v>
          </cell>
          <cell r="D161">
            <v>2</v>
          </cell>
        </row>
        <row r="162">
          <cell r="A162" t="str">
            <v>6601 ГОВЯЖЬИ СН сос п/о мгс 1*6  ОСТАНКИНО</v>
          </cell>
          <cell r="D162">
            <v>18.864999999999998</v>
          </cell>
        </row>
        <row r="163">
          <cell r="A163" t="str">
            <v>6602 БАВАРСКИЕ ПМ сос ц/о мгс 0,35кг 8шт.  ОСТАНКИНО</v>
          </cell>
          <cell r="D163">
            <v>19</v>
          </cell>
        </row>
        <row r="164">
          <cell r="A164" t="str">
            <v>6645 ВЕТЧ.КЛАССИЧЕСКАЯ СН п/о 0.8кг 4шт.  ОСТАНКИНО</v>
          </cell>
          <cell r="D164">
            <v>1</v>
          </cell>
        </row>
        <row r="165">
          <cell r="A165" t="str">
            <v>6648 СОЧНЫЕ Папа может сар п/о мгс 1*3  ОСТАНКИНО</v>
          </cell>
          <cell r="D165">
            <v>7.3170000000000002</v>
          </cell>
        </row>
        <row r="166">
          <cell r="A166" t="str">
            <v>6661 СОЧНЫЙ ГРИЛЬ ПМ сос п/о мгс 1.5*4_Маяк  ОСТАНКИНО</v>
          </cell>
          <cell r="D166">
            <v>12.477</v>
          </cell>
        </row>
        <row r="167">
          <cell r="A167" t="str">
            <v>6666 БОЯНСКАЯ Папа может п/к в/у 0,28кг 8 шт. ОСТАНКИНО</v>
          </cell>
          <cell r="D167">
            <v>316</v>
          </cell>
        </row>
        <row r="168">
          <cell r="A168" t="str">
            <v>6669 ВЕНСКАЯ САЛЯМИ п/к в/у 0.28кг 8шт  ОСТАНКИНО</v>
          </cell>
          <cell r="D168">
            <v>176</v>
          </cell>
        </row>
        <row r="169">
          <cell r="A169" t="str">
            <v>6683 СЕРВЕЛАТ ЗЕРНИСТЫЙ ПМ в/к в/у 0,35кг  ОСТАНКИНО</v>
          </cell>
          <cell r="D169">
            <v>621</v>
          </cell>
        </row>
        <row r="170">
          <cell r="A170" t="str">
            <v>6684 СЕРВЕЛАТ КАРЕЛЬСКИЙ ПМ в/к в/у 0.28кг  ОСТАНКИНО</v>
          </cell>
          <cell r="D170">
            <v>623</v>
          </cell>
        </row>
        <row r="171">
          <cell r="A171" t="str">
            <v>6689 СЕРВЕЛАТ ОХОТНИЧИЙ ПМ в/к в/у 0,35кг 8шт  ОСТАНКИНО</v>
          </cell>
          <cell r="D171">
            <v>1366</v>
          </cell>
        </row>
        <row r="172">
          <cell r="A172" t="str">
            <v>6692 СЕРВЕЛАТ ПРИМА в/к в/у 0.28кг 8шт.  ОСТАНКИНО</v>
          </cell>
          <cell r="D172">
            <v>235</v>
          </cell>
        </row>
        <row r="173">
          <cell r="A173" t="str">
            <v>6697 СЕРВЕЛАТ ФИНСКИЙ ПМ в/к в/у 0,35кг 8шт.  ОСТАНКИНО</v>
          </cell>
          <cell r="D173">
            <v>1388</v>
          </cell>
        </row>
        <row r="174">
          <cell r="A174" t="str">
            <v>6713 СОЧНЫЙ ГРИЛЬ ПМ сос п/о мгс 0.41кг 8шт.  ОСТАНКИНО</v>
          </cell>
          <cell r="D174">
            <v>266</v>
          </cell>
        </row>
        <row r="175">
          <cell r="A175" t="str">
            <v>6716 ОСОБАЯ Коровино (в сетке) 0.5кг 8шт.  ОСТАНКИНО</v>
          </cell>
          <cell r="D175">
            <v>45</v>
          </cell>
        </row>
        <row r="176">
          <cell r="A176" t="str">
            <v>6722 СОЧНЫЕ ПМ сос п/о мгс 0,41кг 10шт.  ОСТАНКИНО</v>
          </cell>
          <cell r="D176">
            <v>1240</v>
          </cell>
        </row>
        <row r="177">
          <cell r="A177" t="str">
            <v>6726 СЛИВОЧНЫЕ ПМ сос п/о мгс 0.41кг 10шт.  ОСТАНКИНО</v>
          </cell>
          <cell r="D177">
            <v>342</v>
          </cell>
        </row>
        <row r="178">
          <cell r="A178" t="str">
            <v>6734 ОСОБАЯ СО ШПИКОМ Коровино (в сетке) 0,5кг ОСТАНКИНО</v>
          </cell>
          <cell r="D178">
            <v>4</v>
          </cell>
        </row>
        <row r="179">
          <cell r="A179" t="str">
            <v>6750 МОЛОЧНЫЕ ГОСТ СН сос п/о мгс 0,41 кг 10шт ОСТАНКИНО</v>
          </cell>
          <cell r="D179">
            <v>17</v>
          </cell>
        </row>
        <row r="180">
          <cell r="A180" t="str">
            <v>Балык говяжий с/к "Эликатессе" 0,10 кг.шт. нарезка (лоток с ср.защ.атм.)  СПК</v>
          </cell>
          <cell r="D180">
            <v>45</v>
          </cell>
        </row>
        <row r="181">
          <cell r="A181" t="str">
            <v>Балык свиной с/к "Эликатессе" 0,10 кг.шт. нарезка (лоток с ср.защ.атм.)  СПК</v>
          </cell>
          <cell r="D181">
            <v>21</v>
          </cell>
        </row>
        <row r="182">
          <cell r="A182" t="str">
            <v>БОНУС Z-ОСОБАЯ Коровино вар п/о (5324)  ОСТАНКИНО</v>
          </cell>
          <cell r="D182">
            <v>2.0169999999999999</v>
          </cell>
        </row>
        <row r="183">
          <cell r="A183" t="str">
            <v>БОНУС СОЧНЫЕ сос п/о мгс 0.41кг_UZ (6087)  ОСТАНКИНО</v>
          </cell>
          <cell r="D183">
            <v>235</v>
          </cell>
        </row>
        <row r="184">
          <cell r="A184" t="str">
            <v>БОНУС СОЧНЫЕ сос п/о мгс 1*6_UZ (6088)  ОСТАНКИНО</v>
          </cell>
          <cell r="D184">
            <v>90.186999999999998</v>
          </cell>
        </row>
        <row r="185">
          <cell r="A185" t="str">
            <v>БОНУС_273  Сосиски Сочинки с сочной грудинкой, МГС 0.4кг,   ПОКОМ</v>
          </cell>
          <cell r="D185">
            <v>166</v>
          </cell>
        </row>
        <row r="186">
          <cell r="A186" t="str">
            <v>БОНУС_283  Сосиски Сочинки, ВЕС, ТМ Стародворье ПОКОМ</v>
          </cell>
          <cell r="D186">
            <v>10.926</v>
          </cell>
        </row>
        <row r="187">
          <cell r="A187" t="str">
            <v>БОНУС_305  Колбаса Сервелат Мясорубский с мелкорубленным окороком в/у  ТМ Стародворье ВЕС   ПОКОМ</v>
          </cell>
          <cell r="D187">
            <v>59.738</v>
          </cell>
        </row>
        <row r="188">
          <cell r="A188" t="str">
            <v>БОНУС_Колбаса Докторская Особая ТМ Особый рецепт,  0,5кг, ПОКОМ</v>
          </cell>
          <cell r="D188">
            <v>77</v>
          </cell>
        </row>
        <row r="189">
          <cell r="A189" t="str">
            <v>БОНУС_Колбаса Сервелат Филедворский, фиброуз, в/у 0,35 кг срез,  ПОКОМ</v>
          </cell>
          <cell r="D189">
            <v>28</v>
          </cell>
        </row>
        <row r="190">
          <cell r="A190" t="str">
            <v>БОНУС_Пельмени Бульмени с говядиной и свининой Горячая штучка 0,43  ПОКОМ</v>
          </cell>
          <cell r="D190">
            <v>47</v>
          </cell>
        </row>
        <row r="191">
          <cell r="A191" t="str">
            <v>БОНУС_Пельмени Отборные из свинины и говядины 0,9 кг ТМ Стародворье ТС Медвежье ушко  ПОКОМ</v>
          </cell>
          <cell r="D191">
            <v>62</v>
          </cell>
        </row>
        <row r="192">
          <cell r="A192" t="str">
            <v>Бутербродная вареная 0,47 кг шт.  СПК</v>
          </cell>
          <cell r="D192">
            <v>5</v>
          </cell>
        </row>
        <row r="193">
          <cell r="A193" t="str">
            <v>Вацлавская п/к (черева) 390 гр.шт. термоус.пак  СПК</v>
          </cell>
          <cell r="D193">
            <v>14</v>
          </cell>
        </row>
        <row r="194">
          <cell r="A194" t="str">
            <v>ВЫВЕДЕНА.Наггетсы из печи 0,25кг ТМ Вязанка ТС Наггетсы замор.  ПОКОМ</v>
          </cell>
          <cell r="D194">
            <v>1</v>
          </cell>
        </row>
        <row r="195">
          <cell r="A195" t="str">
            <v>Готовые чебупели острые с мясом Горячая штучка 0,3 кг зам  ПОКОМ</v>
          </cell>
          <cell r="D195">
            <v>65</v>
          </cell>
        </row>
        <row r="196">
          <cell r="A196" t="str">
            <v>Готовые чебупели с ветчиной и сыром Горячая штучка 0,3кг зам  ПОКОМ</v>
          </cell>
          <cell r="D196">
            <v>468</v>
          </cell>
        </row>
        <row r="197">
          <cell r="A197" t="str">
            <v>Готовые чебупели сочные с мясом ТМ Горячая штучка  0,3кг зам  ПОКОМ</v>
          </cell>
          <cell r="D197">
            <v>199</v>
          </cell>
        </row>
        <row r="198">
          <cell r="A198" t="str">
            <v>Готовые чебуреки с мясом ТМ Горячая штучка 0,09 кг флоу-пак ПОКОМ</v>
          </cell>
          <cell r="D198">
            <v>66</v>
          </cell>
        </row>
        <row r="199">
          <cell r="A199" t="str">
            <v>Дельгаро с/в "Эликатессе" 140 гр.шт.  СПК</v>
          </cell>
          <cell r="D199">
            <v>34</v>
          </cell>
        </row>
        <row r="200">
          <cell r="A200" t="str">
            <v>Деревенская с чесночком и сальцем п/к (черева) 390 гр.шт. термоус. пак.  СПК</v>
          </cell>
          <cell r="D200">
            <v>23</v>
          </cell>
        </row>
        <row r="201">
          <cell r="A201" t="str">
            <v>Докторская вареная термоус.пак. "Высокий вкус"  СПК</v>
          </cell>
          <cell r="D201">
            <v>39.527999999999999</v>
          </cell>
        </row>
        <row r="202">
          <cell r="A202" t="str">
            <v>Жар-боллы с курочкой и сыром, ВЕС ТМ Зареченские  ПОКОМ</v>
          </cell>
          <cell r="D202">
            <v>15</v>
          </cell>
        </row>
        <row r="203">
          <cell r="A203" t="str">
            <v>Жар-ладушки с мясом ТМ Зареченские ВЕС ПОКОМ</v>
          </cell>
          <cell r="D203">
            <v>37</v>
          </cell>
        </row>
        <row r="204">
          <cell r="A204" t="str">
            <v>Жар-ладушки с мясом, картофелем и грибами ВЕС ТМ Зареченские  ПОКОМ</v>
          </cell>
          <cell r="D204">
            <v>3.7</v>
          </cell>
        </row>
        <row r="205">
          <cell r="A205" t="str">
            <v>Жар-ладушки с яблоком и грушей ТМ Зареченские ВЕС ПОКОМ</v>
          </cell>
          <cell r="D205">
            <v>3.7</v>
          </cell>
        </row>
        <row r="206">
          <cell r="A206" t="str">
            <v>ЖАР-мени ВЕС ТМ Зареченские  ПОКОМ</v>
          </cell>
          <cell r="D206">
            <v>33</v>
          </cell>
        </row>
        <row r="207">
          <cell r="A207" t="str">
            <v>Карбонад Юбилейный термоус.пак.  СПК</v>
          </cell>
          <cell r="D207">
            <v>6.2009999999999996</v>
          </cell>
        </row>
        <row r="208">
          <cell r="A208" t="str">
            <v>Каша перловая с говядиной "СПК" ж/б 0,340 кг.шт. термоус. пл. ЧМК СПК</v>
          </cell>
          <cell r="D208">
            <v>7</v>
          </cell>
        </row>
        <row r="209">
          <cell r="A209" t="str">
            <v>Классика с/к 235 гр.шт. "Высокий вкус"  СПК</v>
          </cell>
          <cell r="D209">
            <v>37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8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45</v>
          </cell>
        </row>
        <row r="212">
          <cell r="A212" t="str">
            <v>Консервы говядина тушеная "СПК" ж/б 0,338 кг.шт. термоус. пл. ЧМК  СПК</v>
          </cell>
          <cell r="D212">
            <v>13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73</v>
          </cell>
        </row>
        <row r="214">
          <cell r="A214" t="str">
            <v>Круггетсы сочные ТМ Горячая штучка ТС Круггетсы 0,25 кг зам  ПОКОМ</v>
          </cell>
          <cell r="D214">
            <v>123</v>
          </cell>
        </row>
        <row r="215">
          <cell r="A215" t="str">
            <v>Ла Фаворте с/в "Эликатессе" 140 гр.шт.  СПК</v>
          </cell>
          <cell r="D215">
            <v>41</v>
          </cell>
        </row>
        <row r="216">
          <cell r="A216" t="str">
            <v>Любительская вареная термоус.пак. "Высокий вкус"  СПК</v>
          </cell>
          <cell r="D216">
            <v>30.506</v>
          </cell>
        </row>
        <row r="217">
          <cell r="A217" t="str">
            <v>Мини-сосиски в тесте "Фрайпики" 1,8кг ВЕС, ТМ Зареченские  ПОКОМ</v>
          </cell>
          <cell r="D217">
            <v>21.6</v>
          </cell>
        </row>
        <row r="218">
          <cell r="A218" t="str">
            <v>Мини-сосиски в тесте "Фрайпики" 3,7кг ВЕС, ТМ Зареченские  ПОКОМ</v>
          </cell>
          <cell r="D218">
            <v>14.8</v>
          </cell>
        </row>
        <row r="219">
          <cell r="A219" t="str">
            <v>Мусульманская вареная "Просто выгодно"  СПК</v>
          </cell>
          <cell r="D219">
            <v>4.0359999999999996</v>
          </cell>
        </row>
        <row r="220">
          <cell r="A220" t="str">
            <v>Мусульманская п/к "Просто выгодно" термофор.пак.  СПК</v>
          </cell>
          <cell r="D220">
            <v>2.46</v>
          </cell>
        </row>
        <row r="221">
          <cell r="A221" t="str">
            <v>Наггетсы из печи 0,25кг ТМ Вязанка ТС Няняггетсы Сливушки замор.  ПОКОМ</v>
          </cell>
          <cell r="D221">
            <v>407</v>
          </cell>
        </row>
        <row r="222">
          <cell r="A222" t="str">
            <v>Наггетсы Нагетосы Сочная курочка ТМ Горячая штучка 0,25 кг зам  ПОКОМ</v>
          </cell>
          <cell r="D222">
            <v>449</v>
          </cell>
        </row>
        <row r="223">
          <cell r="A223" t="str">
            <v>Наггетсы с индейкой 0,25кг ТМ Вязанка ТС Няняггетсы Сливушки НД2 замор.  ПОКОМ</v>
          </cell>
          <cell r="D223">
            <v>439</v>
          </cell>
        </row>
        <row r="224">
          <cell r="A224" t="str">
            <v>Наггетсы Хрустящие ТМ Зареченские. ВЕС ПОКОМ</v>
          </cell>
          <cell r="D224">
            <v>60</v>
          </cell>
        </row>
        <row r="225">
          <cell r="A225" t="str">
            <v>Оригинальная с перцем с/к  СПК</v>
          </cell>
          <cell r="D225">
            <v>113.643</v>
          </cell>
        </row>
        <row r="226">
          <cell r="A226" t="str">
            <v>Пекантино с/в "Эликатессе" 0,10 кг.шт. нарезка (лоток с.ср.защ.атм.)  СПК</v>
          </cell>
          <cell r="D226">
            <v>10</v>
          </cell>
        </row>
        <row r="227">
          <cell r="A227" t="str">
            <v>Пельмени Grandmeni с говядиной и свининой Горячая штучка 0,75 кг Бульмени  ПОКОМ</v>
          </cell>
          <cell r="D227">
            <v>6</v>
          </cell>
        </row>
        <row r="228">
          <cell r="A228" t="str">
            <v>Пельмени Grandmeni со сливочным маслом Горячая штучка 0,75 кг ПОКОМ</v>
          </cell>
          <cell r="D228">
            <v>126</v>
          </cell>
        </row>
        <row r="229">
          <cell r="A229" t="str">
            <v>Пельмени Бигбули #МЕГАВКУСИЩЕ с сочной грудинкой 0,43 кг  ПОКОМ</v>
          </cell>
          <cell r="D229">
            <v>27</v>
          </cell>
        </row>
        <row r="230">
          <cell r="A230" t="str">
            <v>Пельмени Бигбули #МЕГАВКУСИЩЕ с сочной грудинкой 0,9 кг  ПОКОМ</v>
          </cell>
          <cell r="D230">
            <v>228</v>
          </cell>
        </row>
        <row r="231">
          <cell r="A231" t="str">
            <v>Пельмени Бигбули с мясом, Горячая штучка 0,43кг  ПОКОМ</v>
          </cell>
          <cell r="D231">
            <v>23</v>
          </cell>
        </row>
        <row r="232">
          <cell r="A232" t="str">
            <v>Пельмени Бигбули с мясом, Горячая штучка 0,9кг  ПОКОМ</v>
          </cell>
          <cell r="D232">
            <v>53</v>
          </cell>
        </row>
        <row r="233">
          <cell r="A233" t="str">
            <v>Пельмени Бигбули со сливоч.маслом (Мегамаслище) ТМ БУЛЬМЕНИ сфера 0,43. замор. ПОКОМ</v>
          </cell>
          <cell r="D233">
            <v>349</v>
          </cell>
        </row>
        <row r="234">
          <cell r="A234" t="str">
            <v>Пельмени Бигбули со сливочным маслом #МЕГАМАСЛИЩЕ Горячая штучка 0,9 кг  ПОКОМ</v>
          </cell>
          <cell r="D234">
            <v>24</v>
          </cell>
        </row>
        <row r="235">
          <cell r="A235" t="str">
            <v>Пельмени Бульмени по-сибирски с говядиной и свининой ТМ Горячая штучка 0,8 кг ПОКОМ</v>
          </cell>
          <cell r="D235">
            <v>96</v>
          </cell>
        </row>
        <row r="236">
          <cell r="A236" t="str">
            <v>Пельмени Бульмени с говядиной и свининой Горячая шт. 0,9 кг  ПОКОМ</v>
          </cell>
          <cell r="D236">
            <v>292</v>
          </cell>
        </row>
        <row r="237">
          <cell r="A237" t="str">
            <v>Пельмени Бульмени с говядиной и свининой Горячая штучка 0,43  ПОКОМ</v>
          </cell>
          <cell r="D237">
            <v>272</v>
          </cell>
        </row>
        <row r="238">
          <cell r="A238" t="str">
            <v>Пельмени Бульмени с говядиной и свининой Наваристые Горячая штучка ВЕС  ПОКОМ</v>
          </cell>
          <cell r="D238">
            <v>260</v>
          </cell>
        </row>
        <row r="239">
          <cell r="A239" t="str">
            <v>Пельмени Бульмени со сливочным маслом Горячая штучка 0,9 кг  ПОКОМ</v>
          </cell>
          <cell r="D239">
            <v>675</v>
          </cell>
        </row>
        <row r="240">
          <cell r="A240" t="str">
            <v>Пельмени Бульмени со сливочным маслом ТМ Горячая шт. 0,43 кг  ПОКОМ</v>
          </cell>
          <cell r="D240">
            <v>239</v>
          </cell>
        </row>
        <row r="241">
          <cell r="A241" t="str">
            <v>Пельмени Мясорубские с рубленой грудинкой ТМ Стародворье флоупак  0,7 кг. ПОКОМ</v>
          </cell>
          <cell r="D241">
            <v>34</v>
          </cell>
        </row>
        <row r="242">
          <cell r="A242" t="str">
            <v>Пельмени Мясорубские ТМ Стародворье фоупак равиоли 0,7 кг  ПОКОМ</v>
          </cell>
          <cell r="D242">
            <v>282</v>
          </cell>
        </row>
        <row r="243">
          <cell r="A243" t="str">
            <v>Пельмени Отборные из свинины и говядины 0,9 кг ТМ Стародворье ТС Медвежье ушко  ПОКОМ</v>
          </cell>
          <cell r="D243">
            <v>41</v>
          </cell>
        </row>
        <row r="244">
          <cell r="A244" t="str">
            <v>Пельмени Отборные с говядиной и свининой 0,43 кг ТМ Стародворье ТС Медвежье ушко</v>
          </cell>
          <cell r="D244">
            <v>4</v>
          </cell>
        </row>
        <row r="245">
          <cell r="A245" t="str">
            <v>Пельмени С говядиной и свининой, ВЕС, сфера пуговки Мясная Галерея  ПОКОМ</v>
          </cell>
          <cell r="D245">
            <v>105</v>
          </cell>
        </row>
        <row r="246">
          <cell r="A246" t="str">
            <v>Пельмени Со свининой и говядиной ТМ Особый рецепт Любимая ложка 1,0 кг  ПОКОМ</v>
          </cell>
          <cell r="D246">
            <v>119</v>
          </cell>
        </row>
        <row r="247">
          <cell r="A247" t="str">
            <v>Пельмени Сочные сфера 0,9 кг ТМ Стародворье ПОКОМ</v>
          </cell>
          <cell r="D247">
            <v>285</v>
          </cell>
        </row>
        <row r="248">
          <cell r="A248" t="str">
            <v>Пипперони с/к "Эликатессе" 0,20 кг.шт.  СПК</v>
          </cell>
          <cell r="D248">
            <v>4</v>
          </cell>
        </row>
        <row r="249">
          <cell r="A249" t="str">
            <v>По-Австрийски с/к 260 гр.шт. "Высокий вкус"  СПК</v>
          </cell>
          <cell r="D249">
            <v>73</v>
          </cell>
        </row>
        <row r="250">
          <cell r="A250" t="str">
            <v>Покровская вареная 0,47 кг шт.  СПК</v>
          </cell>
          <cell r="D250">
            <v>11</v>
          </cell>
        </row>
        <row r="251">
          <cell r="A251" t="str">
            <v>Салями Трюфель с/в "Эликатессе" 0,16 кг.шт.  СПК</v>
          </cell>
          <cell r="D251">
            <v>1</v>
          </cell>
        </row>
        <row r="252">
          <cell r="A252" t="str">
            <v>Салями Финская с/к 235 гр.шт. "Высокий вкус"  СПК</v>
          </cell>
          <cell r="D252">
            <v>26</v>
          </cell>
        </row>
        <row r="253">
          <cell r="A253" t="str">
            <v>Сардельки "Докторские" (черева) ( в ср.защ.атм.) 1.0 кг. "Высокий вкус"  СПК</v>
          </cell>
          <cell r="D253">
            <v>49.606999999999999</v>
          </cell>
        </row>
        <row r="254">
          <cell r="A254" t="str">
            <v>Сардельки из говядины (черева) (в ср.защ.атм.) "Высокий вкус"  СПК</v>
          </cell>
          <cell r="D254">
            <v>18.222000000000001</v>
          </cell>
        </row>
        <row r="255">
          <cell r="A255" t="str">
            <v>Семейная с чесночком Экстра вареная  СПК</v>
          </cell>
          <cell r="D255">
            <v>16.815999999999999</v>
          </cell>
        </row>
        <row r="256">
          <cell r="A256" t="str">
            <v>Семейная с чесночком Экстра вареная 0,5 кг.шт.  СПК</v>
          </cell>
          <cell r="D256">
            <v>2</v>
          </cell>
        </row>
        <row r="257">
          <cell r="A257" t="str">
            <v>Сервелат мелкозернистый в/к 0,5 кг.шт. термоус.пак. "Высокий вкус"  СПК</v>
          </cell>
          <cell r="D257">
            <v>35</v>
          </cell>
        </row>
        <row r="258">
          <cell r="A258" t="str">
            <v>Сервелат Финский в/к 0,38 кг.шт. термофор.пак.  СПК</v>
          </cell>
          <cell r="D258">
            <v>6</v>
          </cell>
        </row>
        <row r="259">
          <cell r="A259" t="str">
            <v>Сибирская особая с/к 0,10 кг.шт. нарезка (лоток с ср.защ.атм.)  СПК</v>
          </cell>
          <cell r="D259">
            <v>27</v>
          </cell>
        </row>
        <row r="260">
          <cell r="A260" t="str">
            <v>Сибирская особая с/к 0,235 кг шт.  СПК</v>
          </cell>
          <cell r="D260">
            <v>83</v>
          </cell>
        </row>
        <row r="261">
          <cell r="A261" t="str">
            <v>Сосиски Мусульманские "Просто выгодно" (в ср.защ.атм.)  СПК</v>
          </cell>
          <cell r="D261">
            <v>20.125</v>
          </cell>
        </row>
        <row r="262">
          <cell r="A262" t="str">
            <v>Сосиски Хот-дог ВЕС (лоток с ср.защ.атм.)   СПК</v>
          </cell>
          <cell r="D262">
            <v>8.5980000000000008</v>
          </cell>
        </row>
        <row r="263">
          <cell r="A263" t="str">
            <v>Торо Неро с/в "Эликатессе" 140 гр.шт.  СПК</v>
          </cell>
          <cell r="D263">
            <v>24</v>
          </cell>
        </row>
        <row r="264">
          <cell r="A264" t="str">
            <v>Уши свиные копченые к пиву 0,15кг нар. д/ф шт.  СПК</v>
          </cell>
          <cell r="D264">
            <v>8</v>
          </cell>
        </row>
        <row r="265">
          <cell r="A265" t="str">
            <v>Фестивальная пора с/к 235 гр.шт.  СПК</v>
          </cell>
          <cell r="D265">
            <v>134</v>
          </cell>
        </row>
        <row r="266">
          <cell r="A266" t="str">
            <v>Фестивальная с/к 0,235 кг.шт.  СПК</v>
          </cell>
          <cell r="D266">
            <v>2</v>
          </cell>
        </row>
        <row r="267">
          <cell r="A267" t="str">
            <v>Фрай-пицца с ветчиной и грибами 3,0 кг ТМ Зареченские ТС Зареченские продукты. ВЕС ПОКОМ</v>
          </cell>
          <cell r="D267">
            <v>3</v>
          </cell>
        </row>
        <row r="268">
          <cell r="A268" t="str">
            <v>Фуэт с/в "Эликатессе" 160 гр.шт.  СПК</v>
          </cell>
          <cell r="D268">
            <v>24</v>
          </cell>
        </row>
        <row r="269">
          <cell r="A269" t="str">
            <v>Хинкали Классические ТМ Зареченские ВЕС ПОКОМ</v>
          </cell>
          <cell r="D269">
            <v>15</v>
          </cell>
        </row>
        <row r="270">
          <cell r="A270" t="str">
            <v>Хотстеры ТМ Горячая штучка ТС Хотстеры 0,25 кг зам  ПОКОМ</v>
          </cell>
          <cell r="D270">
            <v>290</v>
          </cell>
        </row>
        <row r="271">
          <cell r="A271" t="str">
            <v>Хрустящие крылышки острые к пиву ТМ Горячая штучка 0,3кг зам  ПОКОМ</v>
          </cell>
          <cell r="D271">
            <v>48</v>
          </cell>
        </row>
        <row r="272">
          <cell r="A272" t="str">
            <v>Хрустящие крылышки ТМ Горячая штучка 0,3 кг зам  ПОКОМ</v>
          </cell>
          <cell r="D272">
            <v>30</v>
          </cell>
        </row>
        <row r="273">
          <cell r="A273" t="str">
            <v>Хрустящие крылышки ТМ Зареченские ТС Зареченские продукты. ВЕС ПОКОМ</v>
          </cell>
          <cell r="D273">
            <v>1.8</v>
          </cell>
        </row>
        <row r="274">
          <cell r="A274" t="str">
            <v>Чебупай сочное яблоко ТМ Горячая штучка 0,2 кг зам.  ПОКОМ</v>
          </cell>
          <cell r="D274">
            <v>4</v>
          </cell>
        </row>
        <row r="275">
          <cell r="A275" t="str">
            <v>Чебупай спелая вишня ТМ Горячая штучка 0,2 кг зам.  ПОКОМ</v>
          </cell>
          <cell r="D275">
            <v>59</v>
          </cell>
        </row>
        <row r="276">
          <cell r="A276" t="str">
            <v>Чебупели Курочка гриль ТМ Горячая штучка, 0,3 кг зам  ПОКОМ</v>
          </cell>
          <cell r="D276">
            <v>44</v>
          </cell>
        </row>
        <row r="277">
          <cell r="A277" t="str">
            <v>Чебупицца курочка по-итальянски Горячая штучка 0,25 кг зам  ПОКОМ</v>
          </cell>
          <cell r="D277">
            <v>526</v>
          </cell>
        </row>
        <row r="278">
          <cell r="A278" t="str">
            <v>Чебупицца Пепперони ТМ Горячая штучка ТС Чебупицца 0.25кг зам  ПОКОМ</v>
          </cell>
          <cell r="D278">
            <v>617</v>
          </cell>
        </row>
        <row r="279">
          <cell r="A279" t="str">
            <v>Чебуреки сочные ВЕС ТМ Зареченские  ПОКОМ</v>
          </cell>
          <cell r="D279">
            <v>105</v>
          </cell>
        </row>
        <row r="280">
          <cell r="A280" t="str">
            <v>Шпикачки Русские (черева) (в ср.защ.атм.) "Высокий вкус"  СПК</v>
          </cell>
          <cell r="D280">
            <v>3.17</v>
          </cell>
        </row>
        <row r="281">
          <cell r="A281" t="str">
            <v>Эликапреза с/в "Эликатессе" 0,10 кг.шт. нарезка (лоток с ср.защ.атм.)  СПК</v>
          </cell>
          <cell r="D281">
            <v>29</v>
          </cell>
        </row>
        <row r="282">
          <cell r="A282" t="str">
            <v>Юбилейная с/к 0,10 кг.шт. нарезка (лоток с ср.защ.атм.)  СПК</v>
          </cell>
          <cell r="D282">
            <v>5</v>
          </cell>
        </row>
        <row r="283">
          <cell r="A283" t="str">
            <v>Юбилейная с/к 0,235 кг.шт.  СПК</v>
          </cell>
          <cell r="D283">
            <v>308</v>
          </cell>
        </row>
        <row r="284">
          <cell r="A284" t="str">
            <v>Итого</v>
          </cell>
          <cell r="D284">
            <v>48971.991999999998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2"/>
  <sheetViews>
    <sheetView tabSelected="1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S82" sqref="S82"/>
    </sheetView>
  </sheetViews>
  <sheetFormatPr defaultColWidth="10.5" defaultRowHeight="11.45" customHeight="1" outlineLevelRow="1" x14ac:dyDescent="0.2"/>
  <cols>
    <col min="1" max="1" width="52.83203125" style="1" customWidth="1"/>
    <col min="2" max="2" width="4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7.33203125" style="5" bestFit="1" customWidth="1"/>
    <col min="17" max="17" width="6.5" style="5" bestFit="1" customWidth="1"/>
    <col min="18" max="19" width="6.6640625" style="5" bestFit="1" customWidth="1"/>
    <col min="20" max="20" width="6" style="5" customWidth="1"/>
    <col min="21" max="21" width="5.6640625" style="5" bestFit="1" customWidth="1"/>
    <col min="22" max="23" width="0.832031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29" width="7.33203125" style="5" bestFit="1" customWidth="1"/>
    <col min="30" max="31" width="6.1640625" style="5" bestFit="1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O3" s="18" t="s">
        <v>120</v>
      </c>
      <c r="AC3" s="1" t="s">
        <v>121</v>
      </c>
      <c r="AD3" s="1" t="s">
        <v>122</v>
      </c>
      <c r="AE3" s="1" t="s">
        <v>123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0" t="s">
        <v>97</v>
      </c>
      <c r="S4" s="12" t="s">
        <v>100</v>
      </c>
      <c r="T4" s="10" t="s">
        <v>101</v>
      </c>
      <c r="U4" s="13" t="s">
        <v>102</v>
      </c>
      <c r="V4" s="10" t="s">
        <v>103</v>
      </c>
      <c r="W4" s="10" t="s">
        <v>104</v>
      </c>
      <c r="X4" s="10" t="s">
        <v>97</v>
      </c>
      <c r="Y4" s="10" t="s">
        <v>97</v>
      </c>
      <c r="Z4" s="10" t="s">
        <v>105</v>
      </c>
      <c r="AA4" s="10" t="s">
        <v>106</v>
      </c>
      <c r="AB4" s="10" t="s">
        <v>107</v>
      </c>
      <c r="AC4" s="13" t="s">
        <v>108</v>
      </c>
      <c r="AD4" s="13" t="s">
        <v>108</v>
      </c>
      <c r="AE4" s="13" t="s">
        <v>108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109</v>
      </c>
      <c r="L5" s="15" t="s">
        <v>110</v>
      </c>
      <c r="M5" s="15" t="s">
        <v>111</v>
      </c>
      <c r="N5" s="15" t="s">
        <v>112</v>
      </c>
      <c r="O5" s="15" t="s">
        <v>113</v>
      </c>
      <c r="P5" s="15" t="s">
        <v>114</v>
      </c>
      <c r="Q5" s="15" t="s">
        <v>115</v>
      </c>
      <c r="S5" s="15" t="s">
        <v>116</v>
      </c>
      <c r="X5" s="15" t="s">
        <v>117</v>
      </c>
      <c r="Y5" s="15" t="s">
        <v>118</v>
      </c>
      <c r="Z5" s="15" t="s">
        <v>119</v>
      </c>
      <c r="AC5" s="15" t="s">
        <v>113</v>
      </c>
      <c r="AD5" s="15" t="s">
        <v>115</v>
      </c>
      <c r="AE5" s="15" t="s">
        <v>116</v>
      </c>
    </row>
    <row r="6" spans="1:33" ht="11.1" customHeight="1" x14ac:dyDescent="0.2">
      <c r="A6" s="6"/>
      <c r="B6" s="6"/>
      <c r="C6" s="3"/>
      <c r="D6" s="3"/>
      <c r="E6" s="9">
        <f>SUM(E7:E98)</f>
        <v>79717.929000000004</v>
      </c>
      <c r="F6" s="9">
        <f>SUM(F7:F98)</f>
        <v>31859.333000000002</v>
      </c>
      <c r="I6" s="9">
        <f>SUM(I7:I98)</f>
        <v>80955.525999999998</v>
      </c>
      <c r="J6" s="9">
        <f t="shared" ref="J6:S6" si="0">SUM(J7:J98)</f>
        <v>-1237.5969999999993</v>
      </c>
      <c r="K6" s="9">
        <f t="shared" si="0"/>
        <v>21174</v>
      </c>
      <c r="L6" s="9">
        <f t="shared" si="0"/>
        <v>19300</v>
      </c>
      <c r="M6" s="9">
        <f t="shared" si="0"/>
        <v>2800</v>
      </c>
      <c r="N6" s="9">
        <f t="shared" si="0"/>
        <v>27180</v>
      </c>
      <c r="O6" s="9">
        <f t="shared" si="0"/>
        <v>42250</v>
      </c>
      <c r="P6" s="9">
        <f t="shared" si="0"/>
        <v>1000</v>
      </c>
      <c r="Q6" s="9">
        <f t="shared" si="0"/>
        <v>1000</v>
      </c>
      <c r="R6" s="9">
        <f t="shared" si="0"/>
        <v>15943.585800000001</v>
      </c>
      <c r="S6" s="9">
        <f t="shared" si="0"/>
        <v>7800</v>
      </c>
      <c r="V6" s="9">
        <f t="shared" ref="V6" si="1">SUM(V7:V98)</f>
        <v>0</v>
      </c>
      <c r="W6" s="9">
        <f t="shared" ref="W6" si="2">SUM(W7:W98)</f>
        <v>0</v>
      </c>
      <c r="X6" s="9">
        <f t="shared" ref="X6" si="3">SUM(X7:X98)</f>
        <v>15247.005000000001</v>
      </c>
      <c r="Y6" s="9">
        <f t="shared" ref="Y6" si="4">SUM(Y7:Y98)</f>
        <v>14328.712200000005</v>
      </c>
      <c r="Z6" s="9">
        <f t="shared" ref="Z6" si="5">SUM(Z7:Z98)</f>
        <v>16933.641</v>
      </c>
      <c r="AC6" s="9">
        <f t="shared" ref="AC6" si="6">SUM(AC7:AC98)</f>
        <v>16994</v>
      </c>
      <c r="AD6" s="9">
        <f t="shared" ref="AD6" si="7">SUM(AD7:AD98)</f>
        <v>480</v>
      </c>
      <c r="AE6" s="9">
        <f t="shared" ref="AE6" si="8">SUM(AE7:AE98)</f>
        <v>3486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141</v>
      </c>
      <c r="D7" s="8">
        <v>225</v>
      </c>
      <c r="E7" s="8">
        <v>230</v>
      </c>
      <c r="F7" s="8">
        <v>128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238</v>
      </c>
      <c r="J7" s="14">
        <f>E7-I7</f>
        <v>-8</v>
      </c>
      <c r="K7" s="14">
        <f>VLOOKUP(A:A,[1]TDSheet!$A:$L,12,0)</f>
        <v>80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VLOOKUP(A:A,[1]TDSheet!$A:$S,19,0)</f>
        <v>40</v>
      </c>
      <c r="O7" s="16">
        <v>160</v>
      </c>
      <c r="P7" s="16"/>
      <c r="Q7" s="16"/>
      <c r="R7" s="14">
        <f>E7/5</f>
        <v>46</v>
      </c>
      <c r="S7" s="16"/>
      <c r="T7" s="17">
        <f>(F7+K7+L7+M7+N7+O7+P7+Q7+S7)/R7</f>
        <v>8.8695652173913047</v>
      </c>
      <c r="U7" s="14">
        <f>F7/R7</f>
        <v>2.7826086956521738</v>
      </c>
      <c r="V7" s="14"/>
      <c r="W7" s="14"/>
      <c r="X7" s="14">
        <f>VLOOKUP(A:A,[1]TDSheet!$A:$X,24,0)</f>
        <v>48.2</v>
      </c>
      <c r="Y7" s="14">
        <f>VLOOKUP(A:A,[1]TDSheet!$A:$Y,25,0)</f>
        <v>46.6</v>
      </c>
      <c r="Z7" s="14">
        <f>VLOOKUP(A:A,[3]TDSheet!$A:$D,4,0)</f>
        <v>63</v>
      </c>
      <c r="AA7" s="14">
        <f>VLOOKUP(A:A,[1]TDSheet!$A:$AA,27,0)</f>
        <v>0</v>
      </c>
      <c r="AB7" s="14" t="str">
        <f>VLOOKUP(A:A,[1]TDSheet!$A:$AB,28,0)</f>
        <v>скидка</v>
      </c>
      <c r="AC7" s="14">
        <f>O7*G7</f>
        <v>64</v>
      </c>
      <c r="AD7" s="14">
        <f>Q7*G7</f>
        <v>0</v>
      </c>
      <c r="AE7" s="14">
        <f>S7*G7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44.134999999999998</v>
      </c>
      <c r="D8" s="8">
        <v>173.53</v>
      </c>
      <c r="E8" s="8">
        <v>129.35599999999999</v>
      </c>
      <c r="F8" s="8">
        <v>85.338999999999999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134</v>
      </c>
      <c r="J8" s="14">
        <f t="shared" ref="J8:J71" si="9">E8-I8</f>
        <v>-4.6440000000000055</v>
      </c>
      <c r="K8" s="14">
        <f>VLOOKUP(A:A,[1]TDSheet!$A:$L,12,0)</f>
        <v>50</v>
      </c>
      <c r="L8" s="14">
        <f>VLOOKUP(A:A,[1]TDSheet!$A:$M,13,0)</f>
        <v>0</v>
      </c>
      <c r="M8" s="14">
        <f>VLOOKUP(A:A,[1]TDSheet!$A:$N,14,0)</f>
        <v>0</v>
      </c>
      <c r="N8" s="14">
        <f>VLOOKUP(A:A,[1]TDSheet!$A:$S,19,0)</f>
        <v>50</v>
      </c>
      <c r="O8" s="16">
        <v>40</v>
      </c>
      <c r="P8" s="16"/>
      <c r="Q8" s="16"/>
      <c r="R8" s="14">
        <f t="shared" ref="R8:R71" si="10">E8/5</f>
        <v>25.871199999999998</v>
      </c>
      <c r="S8" s="16"/>
      <c r="T8" s="17">
        <f t="shared" ref="T8:T71" si="11">(F8+K8+L8+M8+N8+O8+P8+Q8+S8)/R8</f>
        <v>8.710032777760599</v>
      </c>
      <c r="U8" s="14">
        <f t="shared" ref="U8:U71" si="12">F8/R8</f>
        <v>3.2986100374161231</v>
      </c>
      <c r="V8" s="14"/>
      <c r="W8" s="14"/>
      <c r="X8" s="14">
        <f>VLOOKUP(A:A,[1]TDSheet!$A:$X,24,0)</f>
        <v>26.862200000000001</v>
      </c>
      <c r="Y8" s="14">
        <f>VLOOKUP(A:A,[1]TDSheet!$A:$Y,25,0)</f>
        <v>30.252400000000002</v>
      </c>
      <c r="Z8" s="14">
        <f>VLOOKUP(A:A,[3]TDSheet!$A:$D,4,0)</f>
        <v>23.69</v>
      </c>
      <c r="AA8" s="14" t="e">
        <f>VLOOKUP(A:A,[1]TDSheet!$A:$AA,27,0)</f>
        <v>#N/A</v>
      </c>
      <c r="AB8" s="14" t="e">
        <f>VLOOKUP(A:A,[1]TDSheet!$A:$AB,28,0)</f>
        <v>#N/A</v>
      </c>
      <c r="AC8" s="14">
        <f t="shared" ref="AC8:AC71" si="13">O8*G8</f>
        <v>40</v>
      </c>
      <c r="AD8" s="14">
        <f t="shared" ref="AD8:AD71" si="14">Q8*G8</f>
        <v>0</v>
      </c>
      <c r="AE8" s="14">
        <f t="shared" ref="AE8:AE71" si="15">S8*G8</f>
        <v>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930.05700000000002</v>
      </c>
      <c r="D9" s="8">
        <v>1029.183</v>
      </c>
      <c r="E9" s="8">
        <v>1513.2550000000001</v>
      </c>
      <c r="F9" s="8">
        <v>411.404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1517.26</v>
      </c>
      <c r="J9" s="14">
        <f t="shared" si="9"/>
        <v>-4.0049999999998818</v>
      </c>
      <c r="K9" s="14">
        <f>VLOOKUP(A:A,[1]TDSheet!$A:$L,12,0)</f>
        <v>300</v>
      </c>
      <c r="L9" s="14">
        <f>VLOOKUP(A:A,[1]TDSheet!$A:$M,13,0)</f>
        <v>200</v>
      </c>
      <c r="M9" s="14">
        <f>VLOOKUP(A:A,[1]TDSheet!$A:$N,14,0)</f>
        <v>0</v>
      </c>
      <c r="N9" s="14">
        <f>VLOOKUP(A:A,[1]TDSheet!$A:$S,19,0)</f>
        <v>500</v>
      </c>
      <c r="O9" s="16">
        <v>200</v>
      </c>
      <c r="P9" s="16">
        <v>1000</v>
      </c>
      <c r="Q9" s="16"/>
      <c r="R9" s="14">
        <f t="shared" si="10"/>
        <v>302.65100000000001</v>
      </c>
      <c r="S9" s="16"/>
      <c r="T9" s="17">
        <f t="shared" si="11"/>
        <v>8.6284334100994204</v>
      </c>
      <c r="U9" s="14">
        <f t="shared" si="12"/>
        <v>1.359334679217977</v>
      </c>
      <c r="V9" s="14"/>
      <c r="W9" s="14"/>
      <c r="X9" s="14">
        <f>VLOOKUP(A:A,[1]TDSheet!$A:$X,24,0)</f>
        <v>227.7576</v>
      </c>
      <c r="Y9" s="14">
        <f>VLOOKUP(A:A,[1]TDSheet!$A:$Y,25,0)</f>
        <v>243.5686</v>
      </c>
      <c r="Z9" s="14">
        <f>VLOOKUP(A:A,[3]TDSheet!$A:$D,4,0)</f>
        <v>198.40199999999999</v>
      </c>
      <c r="AA9" s="14">
        <f>VLOOKUP(A:A,[1]TDSheet!$A:$AA,27,0)</f>
        <v>0</v>
      </c>
      <c r="AB9" s="14">
        <f>VLOOKUP(A:A,[1]TDSheet!$A:$AB,28,0)</f>
        <v>0</v>
      </c>
      <c r="AC9" s="14">
        <f t="shared" si="13"/>
        <v>200</v>
      </c>
      <c r="AD9" s="14">
        <f t="shared" si="14"/>
        <v>0</v>
      </c>
      <c r="AE9" s="14">
        <f t="shared" si="15"/>
        <v>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1340.317</v>
      </c>
      <c r="D10" s="8">
        <v>2103.7890000000002</v>
      </c>
      <c r="E10" s="8">
        <v>2387.8270000000002</v>
      </c>
      <c r="F10" s="8">
        <v>1009.064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2355.4</v>
      </c>
      <c r="J10" s="14">
        <f t="shared" si="9"/>
        <v>32.427000000000135</v>
      </c>
      <c r="K10" s="14">
        <f>VLOOKUP(A:A,[1]TDSheet!$A:$L,12,0)</f>
        <v>850</v>
      </c>
      <c r="L10" s="14">
        <f>VLOOKUP(A:A,[1]TDSheet!$A:$M,13,0)</f>
        <v>1600</v>
      </c>
      <c r="M10" s="14">
        <f>VLOOKUP(A:A,[1]TDSheet!$A:$N,14,0)</f>
        <v>2150</v>
      </c>
      <c r="N10" s="14">
        <f>VLOOKUP(A:A,[1]TDSheet!$A:$S,19,0)</f>
        <v>0</v>
      </c>
      <c r="O10" s="16">
        <v>350</v>
      </c>
      <c r="P10" s="16"/>
      <c r="Q10" s="16"/>
      <c r="R10" s="14">
        <f t="shared" si="10"/>
        <v>477.56540000000007</v>
      </c>
      <c r="S10" s="16">
        <v>500</v>
      </c>
      <c r="T10" s="17">
        <f t="shared" si="11"/>
        <v>13.524983175079266</v>
      </c>
      <c r="U10" s="14">
        <f t="shared" si="12"/>
        <v>2.1129336421775946</v>
      </c>
      <c r="V10" s="14"/>
      <c r="W10" s="14"/>
      <c r="X10" s="14">
        <f>VLOOKUP(A:A,[1]TDSheet!$A:$X,24,0)</f>
        <v>380.62620000000004</v>
      </c>
      <c r="Y10" s="14">
        <f>VLOOKUP(A:A,[1]TDSheet!$A:$Y,25,0)</f>
        <v>392.09859999999998</v>
      </c>
      <c r="Z10" s="14">
        <f>VLOOKUP(A:A,[3]TDSheet!$A:$D,4,0)</f>
        <v>589.12099999999998</v>
      </c>
      <c r="AA10" s="14">
        <f>VLOOKUP(A:A,[1]TDSheet!$A:$AA,27,0)</f>
        <v>0</v>
      </c>
      <c r="AB10" s="14">
        <f>VLOOKUP(A:A,[1]TDSheet!$A:$AB,28,0)</f>
        <v>0</v>
      </c>
      <c r="AC10" s="14">
        <f t="shared" si="13"/>
        <v>350</v>
      </c>
      <c r="AD10" s="14">
        <f t="shared" si="14"/>
        <v>0</v>
      </c>
      <c r="AE10" s="14">
        <f t="shared" si="15"/>
        <v>500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51.24</v>
      </c>
      <c r="D11" s="8">
        <v>208.19900000000001</v>
      </c>
      <c r="E11" s="8">
        <v>81.875</v>
      </c>
      <c r="F11" s="8">
        <v>176.05699999999999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82.2</v>
      </c>
      <c r="J11" s="14">
        <f t="shared" si="9"/>
        <v>-0.32500000000000284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VLOOKUP(A:A,[1]TDSheet!$A:$N,14,0)</f>
        <v>0</v>
      </c>
      <c r="N11" s="14">
        <f>VLOOKUP(A:A,[1]TDSheet!$A:$S,19,0)</f>
        <v>0</v>
      </c>
      <c r="O11" s="16"/>
      <c r="P11" s="16"/>
      <c r="Q11" s="16"/>
      <c r="R11" s="14">
        <f t="shared" si="10"/>
        <v>16.375</v>
      </c>
      <c r="S11" s="16"/>
      <c r="T11" s="17">
        <f t="shared" si="11"/>
        <v>10.751572519083968</v>
      </c>
      <c r="U11" s="14">
        <f t="shared" si="12"/>
        <v>10.751572519083968</v>
      </c>
      <c r="V11" s="14"/>
      <c r="W11" s="14"/>
      <c r="X11" s="14">
        <f>VLOOKUP(A:A,[1]TDSheet!$A:$X,24,0)</f>
        <v>7.2447999999999997</v>
      </c>
      <c r="Y11" s="14">
        <f>VLOOKUP(A:A,[1]TDSheet!$A:$Y,25,0)</f>
        <v>16.340199999999999</v>
      </c>
      <c r="Z11" s="14">
        <f>VLOOKUP(A:A,[3]TDSheet!$A:$D,4,0)</f>
        <v>23.832000000000001</v>
      </c>
      <c r="AA11" s="14">
        <f>VLOOKUP(A:A,[1]TDSheet!$A:$AA,27,0)</f>
        <v>0</v>
      </c>
      <c r="AB11" s="14" t="e">
        <f>VLOOKUP(A:A,[1]TDSheet!$A:$AB,28,0)</f>
        <v>#N/A</v>
      </c>
      <c r="AC11" s="14">
        <f t="shared" si="13"/>
        <v>0</v>
      </c>
      <c r="AD11" s="14">
        <f t="shared" si="14"/>
        <v>0</v>
      </c>
      <c r="AE11" s="14">
        <f t="shared" si="15"/>
        <v>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98.488</v>
      </c>
      <c r="D12" s="8">
        <v>68.738</v>
      </c>
      <c r="E12" s="8">
        <v>143.666</v>
      </c>
      <c r="F12" s="8">
        <v>19.603999999999999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143.69999999999999</v>
      </c>
      <c r="J12" s="14">
        <f t="shared" si="9"/>
        <v>-3.3999999999991815E-2</v>
      </c>
      <c r="K12" s="14">
        <f>VLOOKUP(A:A,[1]TDSheet!$A:$L,12,0)</f>
        <v>30</v>
      </c>
      <c r="L12" s="14">
        <f>VLOOKUP(A:A,[1]TDSheet!$A:$M,13,0)</f>
        <v>0</v>
      </c>
      <c r="M12" s="14">
        <f>VLOOKUP(A:A,[1]TDSheet!$A:$N,14,0)</f>
        <v>0</v>
      </c>
      <c r="N12" s="14">
        <f>VLOOKUP(A:A,[1]TDSheet!$A:$S,19,0)</f>
        <v>120</v>
      </c>
      <c r="O12" s="16">
        <v>90</v>
      </c>
      <c r="P12" s="16"/>
      <c r="Q12" s="16"/>
      <c r="R12" s="14">
        <f t="shared" si="10"/>
        <v>28.7332</v>
      </c>
      <c r="S12" s="16"/>
      <c r="T12" s="17">
        <f t="shared" si="11"/>
        <v>9.0349839210390765</v>
      </c>
      <c r="U12" s="14">
        <f t="shared" si="12"/>
        <v>0.68227694792087201</v>
      </c>
      <c r="V12" s="14"/>
      <c r="W12" s="14"/>
      <c r="X12" s="14">
        <f>VLOOKUP(A:A,[1]TDSheet!$A:$X,24,0)</f>
        <v>27.261200000000002</v>
      </c>
      <c r="Y12" s="14">
        <f>VLOOKUP(A:A,[1]TDSheet!$A:$Y,25,0)</f>
        <v>21.8264</v>
      </c>
      <c r="Z12" s="14">
        <f>VLOOKUP(A:A,[3]TDSheet!$A:$D,4,0)</f>
        <v>20.271000000000001</v>
      </c>
      <c r="AA12" s="14">
        <f>VLOOKUP(A:A,[1]TDSheet!$A:$AA,27,0)</f>
        <v>0</v>
      </c>
      <c r="AB12" s="14">
        <f>VLOOKUP(A:A,[1]TDSheet!$A:$AB,28,0)</f>
        <v>0</v>
      </c>
      <c r="AC12" s="14">
        <f t="shared" si="13"/>
        <v>90</v>
      </c>
      <c r="AD12" s="14">
        <f t="shared" si="14"/>
        <v>0</v>
      </c>
      <c r="AE12" s="14">
        <f t="shared" si="15"/>
        <v>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200.297</v>
      </c>
      <c r="D13" s="8">
        <v>179.28800000000001</v>
      </c>
      <c r="E13" s="8">
        <v>191.083</v>
      </c>
      <c r="F13" s="8">
        <v>68.224999999999994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179.8</v>
      </c>
      <c r="J13" s="14">
        <f t="shared" si="9"/>
        <v>11.282999999999987</v>
      </c>
      <c r="K13" s="14">
        <f>VLOOKUP(A:A,[1]TDSheet!$A:$L,12,0)</f>
        <v>0</v>
      </c>
      <c r="L13" s="14">
        <f>VLOOKUP(A:A,[1]TDSheet!$A:$M,13,0)</f>
        <v>0</v>
      </c>
      <c r="M13" s="14">
        <f>VLOOKUP(A:A,[1]TDSheet!$A:$N,14,0)</f>
        <v>0</v>
      </c>
      <c r="N13" s="14">
        <f>VLOOKUP(A:A,[1]TDSheet!$A:$S,19,0)</f>
        <v>0</v>
      </c>
      <c r="O13" s="16">
        <v>300</v>
      </c>
      <c r="P13" s="16"/>
      <c r="Q13" s="16"/>
      <c r="R13" s="14">
        <f t="shared" si="10"/>
        <v>38.2166</v>
      </c>
      <c r="S13" s="16"/>
      <c r="T13" s="17">
        <f t="shared" si="11"/>
        <v>9.6352108769487614</v>
      </c>
      <c r="U13" s="14">
        <f t="shared" si="12"/>
        <v>1.7852189886070449</v>
      </c>
      <c r="V13" s="14"/>
      <c r="W13" s="14"/>
      <c r="X13" s="14">
        <f>VLOOKUP(A:A,[1]TDSheet!$A:$X,24,0)</f>
        <v>43.957000000000001</v>
      </c>
      <c r="Y13" s="14">
        <f>VLOOKUP(A:A,[1]TDSheet!$A:$Y,25,0)</f>
        <v>22.494199999999999</v>
      </c>
      <c r="Z13" s="14">
        <f>VLOOKUP(A:A,[3]TDSheet!$A:$D,4,0)</f>
        <v>34.755000000000003</v>
      </c>
      <c r="AA13" s="14">
        <f>VLOOKUP(A:A,[1]TDSheet!$A:$AA,27,0)</f>
        <v>0</v>
      </c>
      <c r="AB13" s="14">
        <f>VLOOKUP(A:A,[1]TDSheet!$A:$AB,28,0)</f>
        <v>0</v>
      </c>
      <c r="AC13" s="14">
        <f t="shared" si="13"/>
        <v>300</v>
      </c>
      <c r="AD13" s="14">
        <f t="shared" si="14"/>
        <v>0</v>
      </c>
      <c r="AE13" s="14">
        <f t="shared" si="15"/>
        <v>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411.95400000000001</v>
      </c>
      <c r="D14" s="8">
        <v>63.53</v>
      </c>
      <c r="E14" s="8">
        <v>458.04399999999998</v>
      </c>
      <c r="F14" s="8">
        <v>5.2789999999999999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556.53599999999994</v>
      </c>
      <c r="J14" s="14">
        <f t="shared" si="9"/>
        <v>-98.491999999999962</v>
      </c>
      <c r="K14" s="14">
        <f>VLOOKUP(A:A,[1]TDSheet!$A:$L,12,0)</f>
        <v>120</v>
      </c>
      <c r="L14" s="14">
        <f>VLOOKUP(A:A,[1]TDSheet!$A:$M,13,0)</f>
        <v>0</v>
      </c>
      <c r="M14" s="14">
        <f>VLOOKUP(A:A,[1]TDSheet!$A:$N,14,0)</f>
        <v>0</v>
      </c>
      <c r="N14" s="14">
        <f>VLOOKUP(A:A,[1]TDSheet!$A:$S,19,0)</f>
        <v>600</v>
      </c>
      <c r="O14" s="16">
        <v>300</v>
      </c>
      <c r="P14" s="16"/>
      <c r="Q14" s="16"/>
      <c r="R14" s="14">
        <f t="shared" si="10"/>
        <v>91.608800000000002</v>
      </c>
      <c r="S14" s="16">
        <v>200</v>
      </c>
      <c r="T14" s="17">
        <f t="shared" si="11"/>
        <v>13.375123350595139</v>
      </c>
      <c r="U14" s="14">
        <f t="shared" si="12"/>
        <v>5.7625468295622255E-2</v>
      </c>
      <c r="V14" s="14"/>
      <c r="W14" s="14"/>
      <c r="X14" s="14">
        <f>VLOOKUP(A:A,[1]TDSheet!$A:$X,24,0)</f>
        <v>93.952399999999997</v>
      </c>
      <c r="Y14" s="14">
        <f>VLOOKUP(A:A,[1]TDSheet!$A:$Y,25,0)</f>
        <v>80.092200000000005</v>
      </c>
      <c r="Z14" s="14">
        <f>VLOOKUP(A:A,[3]TDSheet!$A:$D,4,0)</f>
        <v>55.389000000000003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3"/>
        <v>300</v>
      </c>
      <c r="AD14" s="14">
        <f t="shared" si="14"/>
        <v>0</v>
      </c>
      <c r="AE14" s="14">
        <f t="shared" si="15"/>
        <v>200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936</v>
      </c>
      <c r="D15" s="8">
        <v>441</v>
      </c>
      <c r="E15" s="8">
        <v>625</v>
      </c>
      <c r="F15" s="8">
        <v>722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656</v>
      </c>
      <c r="J15" s="14">
        <f t="shared" si="9"/>
        <v>-31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VLOOKUP(A:A,[1]TDSheet!$A:$N,14,0)</f>
        <v>0</v>
      </c>
      <c r="N15" s="14">
        <f>VLOOKUP(A:A,[1]TDSheet!$A:$S,19,0)</f>
        <v>0</v>
      </c>
      <c r="O15" s="16">
        <v>800</v>
      </c>
      <c r="P15" s="16"/>
      <c r="Q15" s="16"/>
      <c r="R15" s="14">
        <f t="shared" si="10"/>
        <v>125</v>
      </c>
      <c r="S15" s="16">
        <v>400</v>
      </c>
      <c r="T15" s="17">
        <f t="shared" si="11"/>
        <v>15.375999999999999</v>
      </c>
      <c r="U15" s="14">
        <f t="shared" si="12"/>
        <v>5.7759999999999998</v>
      </c>
      <c r="V15" s="14"/>
      <c r="W15" s="14"/>
      <c r="X15" s="14">
        <f>VLOOKUP(A:A,[1]TDSheet!$A:$X,24,0)</f>
        <v>107.8</v>
      </c>
      <c r="Y15" s="14">
        <f>VLOOKUP(A:A,[1]TDSheet!$A:$Y,25,0)</f>
        <v>102.6</v>
      </c>
      <c r="Z15" s="14">
        <f>VLOOKUP(A:A,[3]TDSheet!$A:$D,4,0)</f>
        <v>188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3"/>
        <v>200</v>
      </c>
      <c r="AD15" s="14">
        <f t="shared" si="14"/>
        <v>0</v>
      </c>
      <c r="AE15" s="14">
        <f t="shared" si="15"/>
        <v>100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4.5010000000000003</v>
      </c>
      <c r="D16" s="8">
        <v>61.609000000000002</v>
      </c>
      <c r="E16" s="8">
        <v>27.861999999999998</v>
      </c>
      <c r="F16" s="8">
        <v>38.247999999999998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28.5</v>
      </c>
      <c r="J16" s="14">
        <f t="shared" si="9"/>
        <v>-0.63800000000000168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VLOOKUP(A:A,[1]TDSheet!$A:$N,14,0)</f>
        <v>0</v>
      </c>
      <c r="N16" s="14">
        <f>VLOOKUP(A:A,[1]TDSheet!$A:$S,19,0)</f>
        <v>0</v>
      </c>
      <c r="O16" s="16">
        <v>30</v>
      </c>
      <c r="P16" s="16"/>
      <c r="Q16" s="16"/>
      <c r="R16" s="14">
        <f t="shared" si="10"/>
        <v>5.5724</v>
      </c>
      <c r="S16" s="16"/>
      <c r="T16" s="17">
        <f t="shared" si="11"/>
        <v>12.247505563132581</v>
      </c>
      <c r="U16" s="14">
        <f t="shared" si="12"/>
        <v>6.8638288708635411</v>
      </c>
      <c r="V16" s="14"/>
      <c r="W16" s="14"/>
      <c r="X16" s="14">
        <f>VLOOKUP(A:A,[1]TDSheet!$A:$X,24,0)</f>
        <v>5.3315999999999999</v>
      </c>
      <c r="Y16" s="14">
        <f>VLOOKUP(A:A,[1]TDSheet!$A:$Y,25,0)</f>
        <v>8.5960000000000001</v>
      </c>
      <c r="Z16" s="14">
        <v>0</v>
      </c>
      <c r="AA16" s="14" t="str">
        <f>VLOOKUP(A:A,[1]TDSheet!$A:$AA,27,0)</f>
        <v>увел</v>
      </c>
      <c r="AB16" s="14">
        <f>VLOOKUP(A:A,[1]TDSheet!$A:$AB,28,0)</f>
        <v>0</v>
      </c>
      <c r="AC16" s="14">
        <f t="shared" si="13"/>
        <v>30</v>
      </c>
      <c r="AD16" s="14">
        <f t="shared" si="14"/>
        <v>0</v>
      </c>
      <c r="AE16" s="14">
        <f t="shared" si="15"/>
        <v>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34.491</v>
      </c>
      <c r="D17" s="8">
        <v>71.031999999999996</v>
      </c>
      <c r="E17" s="8">
        <v>74.382000000000005</v>
      </c>
      <c r="F17" s="8">
        <v>25.206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79.5</v>
      </c>
      <c r="J17" s="14">
        <f t="shared" si="9"/>
        <v>-5.117999999999995</v>
      </c>
      <c r="K17" s="14">
        <f>VLOOKUP(A:A,[1]TDSheet!$A:$L,12,0)</f>
        <v>20</v>
      </c>
      <c r="L17" s="14">
        <f>VLOOKUP(A:A,[1]TDSheet!$A:$M,13,0)</f>
        <v>0</v>
      </c>
      <c r="M17" s="14">
        <f>VLOOKUP(A:A,[1]TDSheet!$A:$N,14,0)</f>
        <v>0</v>
      </c>
      <c r="N17" s="14">
        <f>VLOOKUP(A:A,[1]TDSheet!$A:$S,19,0)</f>
        <v>50</v>
      </c>
      <c r="O17" s="16">
        <v>40</v>
      </c>
      <c r="P17" s="16"/>
      <c r="Q17" s="16"/>
      <c r="R17" s="14">
        <f t="shared" si="10"/>
        <v>14.8764</v>
      </c>
      <c r="S17" s="16"/>
      <c r="T17" s="17">
        <f t="shared" si="11"/>
        <v>9.0886235917291831</v>
      </c>
      <c r="U17" s="14">
        <f t="shared" si="12"/>
        <v>1.6943615390820359</v>
      </c>
      <c r="V17" s="14"/>
      <c r="W17" s="14"/>
      <c r="X17" s="14">
        <f>VLOOKUP(A:A,[1]TDSheet!$A:$X,24,0)</f>
        <v>15.140199999999998</v>
      </c>
      <c r="Y17" s="14">
        <f>VLOOKUP(A:A,[1]TDSheet!$A:$Y,25,0)</f>
        <v>14.303000000000001</v>
      </c>
      <c r="Z17" s="14">
        <f>VLOOKUP(A:A,[3]TDSheet!$A:$D,4,0)</f>
        <v>4.4029999999999996</v>
      </c>
      <c r="AA17" s="14">
        <f>VLOOKUP(A:A,[1]TDSheet!$A:$AA,27,0)</f>
        <v>0</v>
      </c>
      <c r="AB17" s="14">
        <f>VLOOKUP(A:A,[1]TDSheet!$A:$AB,28,0)</f>
        <v>0</v>
      </c>
      <c r="AC17" s="14">
        <f t="shared" si="13"/>
        <v>40</v>
      </c>
      <c r="AD17" s="14">
        <f t="shared" si="14"/>
        <v>0</v>
      </c>
      <c r="AE17" s="14">
        <f t="shared" si="15"/>
        <v>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377.35500000000002</v>
      </c>
      <c r="D18" s="8">
        <v>167.18899999999999</v>
      </c>
      <c r="E18" s="19">
        <v>185</v>
      </c>
      <c r="F18" s="19">
        <v>275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166.2</v>
      </c>
      <c r="J18" s="14">
        <f t="shared" si="9"/>
        <v>18.800000000000011</v>
      </c>
      <c r="K18" s="14">
        <f>VLOOKUP(A:A,[1]TDSheet!$A:$L,12,0)</f>
        <v>0</v>
      </c>
      <c r="L18" s="14">
        <f>VLOOKUP(A:A,[1]TDSheet!$A:$M,13,0)</f>
        <v>0</v>
      </c>
      <c r="M18" s="14">
        <f>VLOOKUP(A:A,[1]TDSheet!$A:$N,14,0)</f>
        <v>200</v>
      </c>
      <c r="N18" s="14">
        <f>VLOOKUP(A:A,[1]TDSheet!$A:$S,19,0)</f>
        <v>0</v>
      </c>
      <c r="O18" s="16">
        <v>100</v>
      </c>
      <c r="P18" s="16"/>
      <c r="Q18" s="16"/>
      <c r="R18" s="14">
        <f t="shared" si="10"/>
        <v>37</v>
      </c>
      <c r="S18" s="16"/>
      <c r="T18" s="17">
        <f t="shared" si="11"/>
        <v>15.54054054054054</v>
      </c>
      <c r="U18" s="14">
        <f t="shared" si="12"/>
        <v>7.4324324324324325</v>
      </c>
      <c r="V18" s="14"/>
      <c r="W18" s="14"/>
      <c r="X18" s="14">
        <f>VLOOKUP(A:A,[1]TDSheet!$A:$X,24,0)</f>
        <v>28.037400000000002</v>
      </c>
      <c r="Y18" s="14">
        <f>VLOOKUP(A:A,[1]TDSheet!$A:$Y,25,0)</f>
        <v>20.476400000000002</v>
      </c>
      <c r="Z18" s="14">
        <f>VLOOKUP(A:A,[3]TDSheet!$A:$D,4,0)</f>
        <v>24.21</v>
      </c>
      <c r="AA18" s="14" t="str">
        <f>VLOOKUP(A:A,[1]TDSheet!$A:$AA,27,0)</f>
        <v>увел</v>
      </c>
      <c r="AB18" s="14" t="str">
        <f>VLOOKUP(A:A,[1]TDSheet!$A:$AB,28,0)</f>
        <v>костик</v>
      </c>
      <c r="AC18" s="14">
        <f t="shared" si="13"/>
        <v>100</v>
      </c>
      <c r="AD18" s="14">
        <f t="shared" si="14"/>
        <v>0</v>
      </c>
      <c r="AE18" s="14">
        <f t="shared" si="15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80.262</v>
      </c>
      <c r="D19" s="8">
        <v>16.018999999999998</v>
      </c>
      <c r="E19" s="8">
        <v>40.180999999999997</v>
      </c>
      <c r="F19" s="8">
        <v>52.332000000000001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41.3</v>
      </c>
      <c r="J19" s="14">
        <f t="shared" si="9"/>
        <v>-1.1189999999999998</v>
      </c>
      <c r="K19" s="14">
        <f>VLOOKUP(A:A,[1]TDSheet!$A:$L,12,0)</f>
        <v>0</v>
      </c>
      <c r="L19" s="14">
        <f>VLOOKUP(A:A,[1]TDSheet!$A:$M,13,0)</f>
        <v>0</v>
      </c>
      <c r="M19" s="14">
        <f>VLOOKUP(A:A,[1]TDSheet!$A:$N,14,0)</f>
        <v>0</v>
      </c>
      <c r="N19" s="14">
        <f>VLOOKUP(A:A,[1]TDSheet!$A:$S,19,0)</f>
        <v>20</v>
      </c>
      <c r="O19" s="16"/>
      <c r="P19" s="16"/>
      <c r="Q19" s="16"/>
      <c r="R19" s="14">
        <f t="shared" si="10"/>
        <v>8.0361999999999991</v>
      </c>
      <c r="S19" s="16"/>
      <c r="T19" s="17">
        <f t="shared" si="11"/>
        <v>9.0007715089221279</v>
      </c>
      <c r="U19" s="14">
        <f t="shared" si="12"/>
        <v>6.5120330504467292</v>
      </c>
      <c r="V19" s="14"/>
      <c r="W19" s="14"/>
      <c r="X19" s="14">
        <f>VLOOKUP(A:A,[1]TDSheet!$A:$X,24,0)</f>
        <v>12.8536</v>
      </c>
      <c r="Y19" s="14">
        <f>VLOOKUP(A:A,[1]TDSheet!$A:$Y,25,0)</f>
        <v>8.8412000000000006</v>
      </c>
      <c r="Z19" s="14">
        <f>VLOOKUP(A:A,[3]TDSheet!$A:$D,4,0)</f>
        <v>12.03</v>
      </c>
      <c r="AA19" s="14">
        <f>VLOOKUP(A:A,[1]TDSheet!$A:$AA,27,0)</f>
        <v>0</v>
      </c>
      <c r="AB19" s="14">
        <f>VLOOKUP(A:A,[1]TDSheet!$A:$AB,28,0)</f>
        <v>0</v>
      </c>
      <c r="AC19" s="14">
        <f t="shared" si="13"/>
        <v>0</v>
      </c>
      <c r="AD19" s="14">
        <f t="shared" si="14"/>
        <v>0</v>
      </c>
      <c r="AE19" s="14">
        <f t="shared" si="15"/>
        <v>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311.66800000000001</v>
      </c>
      <c r="D20" s="8">
        <v>126.015</v>
      </c>
      <c r="E20" s="8">
        <v>390.13499999999999</v>
      </c>
      <c r="F20" s="8">
        <v>26.484000000000002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400.9</v>
      </c>
      <c r="J20" s="14">
        <f t="shared" si="9"/>
        <v>-10.764999999999986</v>
      </c>
      <c r="K20" s="14">
        <f>VLOOKUP(A:A,[1]TDSheet!$A:$L,12,0)</f>
        <v>100</v>
      </c>
      <c r="L20" s="14">
        <f>VLOOKUP(A:A,[1]TDSheet!$A:$M,13,0)</f>
        <v>100</v>
      </c>
      <c r="M20" s="14">
        <f>VLOOKUP(A:A,[1]TDSheet!$A:$N,14,0)</f>
        <v>0</v>
      </c>
      <c r="N20" s="14">
        <f>VLOOKUP(A:A,[1]TDSheet!$A:$S,19,0)</f>
        <v>200</v>
      </c>
      <c r="O20" s="16">
        <v>450</v>
      </c>
      <c r="P20" s="16"/>
      <c r="Q20" s="16"/>
      <c r="R20" s="14">
        <f t="shared" si="10"/>
        <v>78.027000000000001</v>
      </c>
      <c r="S20" s="16"/>
      <c r="T20" s="17">
        <f t="shared" si="11"/>
        <v>11.233085983057148</v>
      </c>
      <c r="U20" s="14">
        <f t="shared" si="12"/>
        <v>0.33942096966434698</v>
      </c>
      <c r="V20" s="14"/>
      <c r="W20" s="14"/>
      <c r="X20" s="14">
        <f>VLOOKUP(A:A,[1]TDSheet!$A:$X,24,0)</f>
        <v>67.368600000000001</v>
      </c>
      <c r="Y20" s="14">
        <f>VLOOKUP(A:A,[1]TDSheet!$A:$Y,25,0)</f>
        <v>55.361800000000002</v>
      </c>
      <c r="Z20" s="14">
        <f>VLOOKUP(A:A,[3]TDSheet!$A:$D,4,0)</f>
        <v>104.977</v>
      </c>
      <c r="AA20" s="14" t="str">
        <f>VLOOKUP(A:A,[1]TDSheet!$A:$AA,27,0)</f>
        <v>акция</v>
      </c>
      <c r="AB20" s="14" t="str">
        <f>VLOOKUP(A:A,[1]TDSheet!$A:$AB,28,0)</f>
        <v>скидка</v>
      </c>
      <c r="AC20" s="14">
        <f t="shared" si="13"/>
        <v>450</v>
      </c>
      <c r="AD20" s="14">
        <f t="shared" si="14"/>
        <v>0</v>
      </c>
      <c r="AE20" s="14">
        <f t="shared" si="15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1401</v>
      </c>
      <c r="D21" s="8">
        <v>626</v>
      </c>
      <c r="E21" s="8">
        <v>942</v>
      </c>
      <c r="F21" s="8">
        <v>1063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958</v>
      </c>
      <c r="J21" s="14">
        <f t="shared" si="9"/>
        <v>-16</v>
      </c>
      <c r="K21" s="14">
        <f>VLOOKUP(A:A,[1]TDSheet!$A:$L,12,0)</f>
        <v>0</v>
      </c>
      <c r="L21" s="14">
        <f>VLOOKUP(A:A,[1]TDSheet!$A:$M,13,0)</f>
        <v>0</v>
      </c>
      <c r="M21" s="14">
        <f>VLOOKUP(A:A,[1]TDSheet!$A:$N,14,0)</f>
        <v>0</v>
      </c>
      <c r="N21" s="14">
        <f>VLOOKUP(A:A,[1]TDSheet!$A:$S,19,0)</f>
        <v>800</v>
      </c>
      <c r="O21" s="16">
        <v>800</v>
      </c>
      <c r="P21" s="16"/>
      <c r="Q21" s="16"/>
      <c r="R21" s="14">
        <f t="shared" si="10"/>
        <v>188.4</v>
      </c>
      <c r="S21" s="16"/>
      <c r="T21" s="17">
        <f t="shared" si="11"/>
        <v>14.134819532908704</v>
      </c>
      <c r="U21" s="14">
        <f t="shared" si="12"/>
        <v>5.6422505307855628</v>
      </c>
      <c r="V21" s="14"/>
      <c r="W21" s="14"/>
      <c r="X21" s="14">
        <f>VLOOKUP(A:A,[1]TDSheet!$A:$X,24,0)</f>
        <v>149.80000000000001</v>
      </c>
      <c r="Y21" s="14">
        <f>VLOOKUP(A:A,[1]TDSheet!$A:$Y,25,0)</f>
        <v>145</v>
      </c>
      <c r="Z21" s="14">
        <f>VLOOKUP(A:A,[3]TDSheet!$A:$D,4,0)</f>
        <v>182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3"/>
        <v>200</v>
      </c>
      <c r="AD21" s="14">
        <f t="shared" si="14"/>
        <v>0</v>
      </c>
      <c r="AE21" s="14">
        <f t="shared" si="15"/>
        <v>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505.447</v>
      </c>
      <c r="D22" s="8">
        <v>1098.5909999999999</v>
      </c>
      <c r="E22" s="8">
        <v>1171.817</v>
      </c>
      <c r="F22" s="8">
        <v>379.03100000000001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1193.1479999999999</v>
      </c>
      <c r="J22" s="14">
        <f t="shared" si="9"/>
        <v>-21.330999999999904</v>
      </c>
      <c r="K22" s="14">
        <f>VLOOKUP(A:A,[1]TDSheet!$A:$L,12,0)</f>
        <v>350</v>
      </c>
      <c r="L22" s="14">
        <f>VLOOKUP(A:A,[1]TDSheet!$A:$M,13,0)</f>
        <v>600</v>
      </c>
      <c r="M22" s="14">
        <f>VLOOKUP(A:A,[1]TDSheet!$A:$N,14,0)</f>
        <v>0</v>
      </c>
      <c r="N22" s="14">
        <f>VLOOKUP(A:A,[1]TDSheet!$A:$S,19,0)</f>
        <v>200</v>
      </c>
      <c r="O22" s="16">
        <v>900</v>
      </c>
      <c r="P22" s="16"/>
      <c r="Q22" s="16">
        <v>200</v>
      </c>
      <c r="R22" s="14">
        <f t="shared" si="10"/>
        <v>234.36340000000001</v>
      </c>
      <c r="S22" s="16"/>
      <c r="T22" s="17">
        <f t="shared" si="11"/>
        <v>11.217754137378105</v>
      </c>
      <c r="U22" s="14">
        <f t="shared" si="12"/>
        <v>1.6172789778608776</v>
      </c>
      <c r="V22" s="14"/>
      <c r="W22" s="14"/>
      <c r="X22" s="14">
        <f>VLOOKUP(A:A,[1]TDSheet!$A:$X,24,0)</f>
        <v>209.14180000000002</v>
      </c>
      <c r="Y22" s="14">
        <f>VLOOKUP(A:A,[1]TDSheet!$A:$Y,25,0)</f>
        <v>220.44839999999999</v>
      </c>
      <c r="Z22" s="14">
        <f>VLOOKUP(A:A,[3]TDSheet!$A:$D,4,0)</f>
        <v>312.64</v>
      </c>
      <c r="AA22" s="14" t="str">
        <f>VLOOKUP(A:A,[1]TDSheet!$A:$AA,27,0)</f>
        <v>борд</v>
      </c>
      <c r="AB22" s="14" t="str">
        <f>VLOOKUP(A:A,[1]TDSheet!$A:$AB,28,0)</f>
        <v>скидка</v>
      </c>
      <c r="AC22" s="14">
        <f t="shared" si="13"/>
        <v>900</v>
      </c>
      <c r="AD22" s="14">
        <f t="shared" si="14"/>
        <v>200</v>
      </c>
      <c r="AE22" s="14">
        <f t="shared" si="15"/>
        <v>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729</v>
      </c>
      <c r="D23" s="8">
        <v>1659</v>
      </c>
      <c r="E23" s="8">
        <v>1751</v>
      </c>
      <c r="F23" s="8">
        <v>578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1993</v>
      </c>
      <c r="J23" s="14">
        <f t="shared" si="9"/>
        <v>-242</v>
      </c>
      <c r="K23" s="14">
        <f>VLOOKUP(A:A,[1]TDSheet!$A:$L,12,0)</f>
        <v>600</v>
      </c>
      <c r="L23" s="14">
        <f>VLOOKUP(A:A,[1]TDSheet!$A:$M,13,0)</f>
        <v>0</v>
      </c>
      <c r="M23" s="14">
        <f>VLOOKUP(A:A,[1]TDSheet!$A:$N,14,0)</f>
        <v>0</v>
      </c>
      <c r="N23" s="14">
        <f>VLOOKUP(A:A,[1]TDSheet!$A:$S,19,0)</f>
        <v>1400</v>
      </c>
      <c r="O23" s="16">
        <v>1200</v>
      </c>
      <c r="P23" s="16"/>
      <c r="Q23" s="16"/>
      <c r="R23" s="14">
        <f t="shared" si="10"/>
        <v>350.2</v>
      </c>
      <c r="S23" s="16"/>
      <c r="T23" s="17">
        <f t="shared" si="11"/>
        <v>10.788121073672187</v>
      </c>
      <c r="U23" s="14">
        <f t="shared" si="12"/>
        <v>1.650485436893204</v>
      </c>
      <c r="V23" s="14"/>
      <c r="W23" s="14"/>
      <c r="X23" s="14">
        <f>VLOOKUP(A:A,[1]TDSheet!$A:$X,24,0)</f>
        <v>328</v>
      </c>
      <c r="Y23" s="14">
        <f>VLOOKUP(A:A,[1]TDSheet!$A:$Y,25,0)</f>
        <v>333.8</v>
      </c>
      <c r="Z23" s="14">
        <f>VLOOKUP(A:A,[3]TDSheet!$A:$D,4,0)</f>
        <v>251</v>
      </c>
      <c r="AA23" s="14" t="str">
        <f>VLOOKUP(A:A,[1]TDSheet!$A:$AA,27,0)</f>
        <v>яб ак ян</v>
      </c>
      <c r="AB23" s="14" t="str">
        <f>VLOOKUP(A:A,[1]TDSheet!$A:$AB,28,0)</f>
        <v>скидка</v>
      </c>
      <c r="AC23" s="14">
        <f t="shared" si="13"/>
        <v>144</v>
      </c>
      <c r="AD23" s="14">
        <f t="shared" si="14"/>
        <v>0</v>
      </c>
      <c r="AE23" s="14">
        <f t="shared" si="15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1814</v>
      </c>
      <c r="D24" s="8">
        <v>445</v>
      </c>
      <c r="E24" s="8">
        <v>979</v>
      </c>
      <c r="F24" s="8">
        <v>1241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1015</v>
      </c>
      <c r="J24" s="14">
        <f t="shared" si="9"/>
        <v>-36</v>
      </c>
      <c r="K24" s="14">
        <f>VLOOKUP(A:A,[1]TDSheet!$A:$L,12,0)</f>
        <v>0</v>
      </c>
      <c r="L24" s="14">
        <f>VLOOKUP(A:A,[1]TDSheet!$A:$M,13,0)</f>
        <v>0</v>
      </c>
      <c r="M24" s="14">
        <f>VLOOKUP(A:A,[1]TDSheet!$A:$N,14,0)</f>
        <v>0</v>
      </c>
      <c r="N24" s="14">
        <f>VLOOKUP(A:A,[1]TDSheet!$A:$S,19,0)</f>
        <v>600</v>
      </c>
      <c r="O24" s="16">
        <v>800</v>
      </c>
      <c r="P24" s="16"/>
      <c r="Q24" s="16"/>
      <c r="R24" s="14">
        <f t="shared" si="10"/>
        <v>195.8</v>
      </c>
      <c r="S24" s="16">
        <v>400</v>
      </c>
      <c r="T24" s="17">
        <f t="shared" si="11"/>
        <v>15.531154239019406</v>
      </c>
      <c r="U24" s="14">
        <f t="shared" si="12"/>
        <v>6.3381001021450452</v>
      </c>
      <c r="V24" s="14"/>
      <c r="W24" s="14"/>
      <c r="X24" s="14">
        <f>VLOOKUP(A:A,[1]TDSheet!$A:$X,24,0)</f>
        <v>154.6</v>
      </c>
      <c r="Y24" s="14">
        <f>VLOOKUP(A:A,[1]TDSheet!$A:$Y,25,0)</f>
        <v>163</v>
      </c>
      <c r="Z24" s="14">
        <f>VLOOKUP(A:A,[3]TDSheet!$A:$D,4,0)</f>
        <v>274</v>
      </c>
      <c r="AA24" s="14">
        <f>VLOOKUP(A:A,[1]TDSheet!$A:$AA,27,0)</f>
        <v>0</v>
      </c>
      <c r="AB24" s="14" t="str">
        <f>VLOOKUP(A:A,[1]TDSheet!$A:$AB,28,0)</f>
        <v>м1000</v>
      </c>
      <c r="AC24" s="14">
        <f t="shared" si="13"/>
        <v>200</v>
      </c>
      <c r="AD24" s="14">
        <f t="shared" si="14"/>
        <v>0</v>
      </c>
      <c r="AE24" s="14">
        <f t="shared" si="15"/>
        <v>100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301.36700000000002</v>
      </c>
      <c r="D25" s="8">
        <v>206.32599999999999</v>
      </c>
      <c r="E25" s="8">
        <v>186.78899999999999</v>
      </c>
      <c r="F25" s="8">
        <v>315.197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184.8</v>
      </c>
      <c r="J25" s="14">
        <f t="shared" si="9"/>
        <v>1.9889999999999759</v>
      </c>
      <c r="K25" s="14">
        <f>VLOOKUP(A:A,[1]TDSheet!$A:$L,12,0)</f>
        <v>0</v>
      </c>
      <c r="L25" s="14">
        <f>VLOOKUP(A:A,[1]TDSheet!$A:$M,13,0)</f>
        <v>0</v>
      </c>
      <c r="M25" s="14">
        <f>VLOOKUP(A:A,[1]TDSheet!$A:$N,14,0)</f>
        <v>0</v>
      </c>
      <c r="N25" s="14">
        <f>VLOOKUP(A:A,[1]TDSheet!$A:$S,19,0)</f>
        <v>0</v>
      </c>
      <c r="O25" s="16">
        <v>200</v>
      </c>
      <c r="P25" s="16"/>
      <c r="Q25" s="16"/>
      <c r="R25" s="14">
        <f t="shared" si="10"/>
        <v>37.357799999999997</v>
      </c>
      <c r="S25" s="16">
        <v>100</v>
      </c>
      <c r="T25" s="17">
        <f t="shared" si="11"/>
        <v>16.467698847362534</v>
      </c>
      <c r="U25" s="14">
        <f t="shared" si="12"/>
        <v>8.4372473753807782</v>
      </c>
      <c r="V25" s="14"/>
      <c r="W25" s="14"/>
      <c r="X25" s="14">
        <f>VLOOKUP(A:A,[1]TDSheet!$A:$X,24,0)</f>
        <v>46.476399999999998</v>
      </c>
      <c r="Y25" s="14">
        <f>VLOOKUP(A:A,[1]TDSheet!$A:$Y,25,0)</f>
        <v>14.5566</v>
      </c>
      <c r="Z25" s="14">
        <f>VLOOKUP(A:A,[3]TDSheet!$A:$D,4,0)</f>
        <v>37.137</v>
      </c>
      <c r="AA25" s="14" t="str">
        <f>VLOOKUP(A:A,[1]TDSheet!$A:$AA,27,0)</f>
        <v>увел</v>
      </c>
      <c r="AB25" s="14" t="str">
        <f>VLOOKUP(A:A,[1]TDSheet!$A:$AB,28,0)</f>
        <v>м190</v>
      </c>
      <c r="AC25" s="14">
        <f t="shared" si="13"/>
        <v>200</v>
      </c>
      <c r="AD25" s="14">
        <f t="shared" si="14"/>
        <v>0</v>
      </c>
      <c r="AE25" s="14">
        <f t="shared" si="15"/>
        <v>100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35.406999999999996</v>
      </c>
      <c r="D26" s="8">
        <v>121.83199999999999</v>
      </c>
      <c r="E26" s="8">
        <v>87.798000000000002</v>
      </c>
      <c r="F26" s="8">
        <v>57.231000000000002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92</v>
      </c>
      <c r="J26" s="14">
        <f t="shared" si="9"/>
        <v>-4.2019999999999982</v>
      </c>
      <c r="K26" s="14">
        <f>VLOOKUP(A:A,[1]TDSheet!$A:$L,12,0)</f>
        <v>30</v>
      </c>
      <c r="L26" s="14">
        <f>VLOOKUP(A:A,[1]TDSheet!$A:$M,13,0)</f>
        <v>0</v>
      </c>
      <c r="M26" s="14">
        <f>VLOOKUP(A:A,[1]TDSheet!$A:$N,14,0)</f>
        <v>0</v>
      </c>
      <c r="N26" s="14">
        <f>VLOOKUP(A:A,[1]TDSheet!$A:$S,19,0)</f>
        <v>30</v>
      </c>
      <c r="O26" s="16">
        <v>20</v>
      </c>
      <c r="P26" s="16"/>
      <c r="Q26" s="16"/>
      <c r="R26" s="14">
        <f t="shared" si="10"/>
        <v>17.5596</v>
      </c>
      <c r="S26" s="16"/>
      <c r="T26" s="17">
        <f t="shared" si="11"/>
        <v>7.8151552427162345</v>
      </c>
      <c r="U26" s="14">
        <f t="shared" si="12"/>
        <v>3.2592428073532429</v>
      </c>
      <c r="V26" s="14"/>
      <c r="W26" s="14"/>
      <c r="X26" s="14">
        <f>VLOOKUP(A:A,[1]TDSheet!$A:$X,24,0)</f>
        <v>22.537799999999997</v>
      </c>
      <c r="Y26" s="14">
        <f>VLOOKUP(A:A,[1]TDSheet!$A:$Y,25,0)</f>
        <v>20.793600000000001</v>
      </c>
      <c r="Z26" s="14">
        <f>VLOOKUP(A:A,[3]TDSheet!$A:$D,4,0)</f>
        <v>22.437000000000001</v>
      </c>
      <c r="AA26" s="14" t="str">
        <f>VLOOKUP(A:A,[1]TDSheet!$A:$AA,27,0)</f>
        <v>увел</v>
      </c>
      <c r="AB26" s="14" t="e">
        <f>VLOOKUP(A:A,[1]TDSheet!$A:$AB,28,0)</f>
        <v>#N/A</v>
      </c>
      <c r="AC26" s="14">
        <f t="shared" si="13"/>
        <v>20</v>
      </c>
      <c r="AD26" s="14">
        <f t="shared" si="14"/>
        <v>0</v>
      </c>
      <c r="AE26" s="14">
        <f t="shared" si="15"/>
        <v>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449.42200000000003</v>
      </c>
      <c r="D27" s="8">
        <v>114.208</v>
      </c>
      <c r="E27" s="8">
        <v>535.00800000000004</v>
      </c>
      <c r="F27" s="8">
        <v>21.927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533</v>
      </c>
      <c r="J27" s="14">
        <f t="shared" si="9"/>
        <v>2.0080000000000382</v>
      </c>
      <c r="K27" s="14">
        <f>VLOOKUP(A:A,[1]TDSheet!$A:$L,12,0)</f>
        <v>150</v>
      </c>
      <c r="L27" s="14">
        <f>VLOOKUP(A:A,[1]TDSheet!$A:$M,13,0)</f>
        <v>0</v>
      </c>
      <c r="M27" s="14">
        <f>VLOOKUP(A:A,[1]TDSheet!$A:$N,14,0)</f>
        <v>0</v>
      </c>
      <c r="N27" s="14">
        <f>VLOOKUP(A:A,[1]TDSheet!$A:$S,19,0)</f>
        <v>500</v>
      </c>
      <c r="O27" s="16">
        <v>600</v>
      </c>
      <c r="P27" s="16"/>
      <c r="Q27" s="16"/>
      <c r="R27" s="14">
        <f t="shared" si="10"/>
        <v>107.00160000000001</v>
      </c>
      <c r="S27" s="16">
        <v>200</v>
      </c>
      <c r="T27" s="17">
        <f t="shared" si="11"/>
        <v>13.756121403792093</v>
      </c>
      <c r="U27" s="14">
        <f t="shared" si="12"/>
        <v>0.20492216938812127</v>
      </c>
      <c r="V27" s="14"/>
      <c r="W27" s="14"/>
      <c r="X27" s="14">
        <f>VLOOKUP(A:A,[1]TDSheet!$A:$X,24,0)</f>
        <v>100.2594</v>
      </c>
      <c r="Y27" s="14">
        <f>VLOOKUP(A:A,[1]TDSheet!$A:$Y,25,0)</f>
        <v>77.214799999999997</v>
      </c>
      <c r="Z27" s="14">
        <f>VLOOKUP(A:A,[3]TDSheet!$A:$D,4,0)</f>
        <v>165.43100000000001</v>
      </c>
      <c r="AA27" s="14" t="str">
        <f>VLOOKUP(A:A,[1]TDSheet!$A:$AA,27,0)</f>
        <v>акция</v>
      </c>
      <c r="AB27" s="14" t="str">
        <f>VLOOKUP(A:A,[1]TDSheet!$A:$AB,28,0)</f>
        <v>скидка</v>
      </c>
      <c r="AC27" s="14">
        <f t="shared" si="13"/>
        <v>600</v>
      </c>
      <c r="AD27" s="14">
        <f t="shared" si="14"/>
        <v>0</v>
      </c>
      <c r="AE27" s="14">
        <f t="shared" si="15"/>
        <v>200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18</v>
      </c>
      <c r="D28" s="8">
        <v>818</v>
      </c>
      <c r="E28" s="8">
        <v>789</v>
      </c>
      <c r="F28" s="8">
        <v>28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1032</v>
      </c>
      <c r="J28" s="14">
        <f t="shared" si="9"/>
        <v>-243</v>
      </c>
      <c r="K28" s="14">
        <f>VLOOKUP(A:A,[1]TDSheet!$A:$L,12,0)</f>
        <v>0</v>
      </c>
      <c r="L28" s="14">
        <f>VLOOKUP(A:A,[1]TDSheet!$A:$M,13,0)</f>
        <v>0</v>
      </c>
      <c r="M28" s="14">
        <f>VLOOKUP(A:A,[1]TDSheet!$A:$N,14,0)</f>
        <v>0</v>
      </c>
      <c r="N28" s="14">
        <f>VLOOKUP(A:A,[1]TDSheet!$A:$S,19,0)</f>
        <v>400</v>
      </c>
      <c r="O28" s="16">
        <v>800</v>
      </c>
      <c r="P28" s="16"/>
      <c r="Q28" s="16"/>
      <c r="R28" s="14">
        <f t="shared" si="10"/>
        <v>157.80000000000001</v>
      </c>
      <c r="S28" s="16"/>
      <c r="T28" s="17">
        <f t="shared" si="11"/>
        <v>7.7820025348542456</v>
      </c>
      <c r="U28" s="14">
        <f t="shared" si="12"/>
        <v>0.17743979721166031</v>
      </c>
      <c r="V28" s="14"/>
      <c r="W28" s="14"/>
      <c r="X28" s="14">
        <f>VLOOKUP(A:A,[1]TDSheet!$A:$X,24,0)</f>
        <v>141.80000000000001</v>
      </c>
      <c r="Y28" s="14">
        <f>VLOOKUP(A:A,[1]TDSheet!$A:$Y,25,0)</f>
        <v>44</v>
      </c>
      <c r="Z28" s="14">
        <f>VLOOKUP(A:A,[3]TDSheet!$A:$D,4,0)</f>
        <v>113</v>
      </c>
      <c r="AA28" s="14">
        <f>VLOOKUP(A:A,[1]TDSheet!$A:$AA,27,0)</f>
        <v>0</v>
      </c>
      <c r="AB28" s="14">
        <f>VLOOKUP(A:A,[1]TDSheet!$A:$AB,28,0)</f>
        <v>0</v>
      </c>
      <c r="AC28" s="14">
        <f t="shared" si="13"/>
        <v>176</v>
      </c>
      <c r="AD28" s="14">
        <f t="shared" si="14"/>
        <v>0</v>
      </c>
      <c r="AE28" s="14">
        <f t="shared" si="15"/>
        <v>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102.31</v>
      </c>
      <c r="D29" s="8">
        <v>158.44</v>
      </c>
      <c r="E29" s="8">
        <v>143.84200000000001</v>
      </c>
      <c r="F29" s="8">
        <v>111.745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144.4</v>
      </c>
      <c r="J29" s="14">
        <f t="shared" si="9"/>
        <v>-0.55799999999999272</v>
      </c>
      <c r="K29" s="14">
        <f>VLOOKUP(A:A,[1]TDSheet!$A:$L,12,0)</f>
        <v>60</v>
      </c>
      <c r="L29" s="14">
        <f>VLOOKUP(A:A,[1]TDSheet!$A:$M,13,0)</f>
        <v>0</v>
      </c>
      <c r="M29" s="14">
        <f>VLOOKUP(A:A,[1]TDSheet!$A:$N,14,0)</f>
        <v>0</v>
      </c>
      <c r="N29" s="14">
        <f>VLOOKUP(A:A,[1]TDSheet!$A:$S,19,0)</f>
        <v>50</v>
      </c>
      <c r="O29" s="16"/>
      <c r="P29" s="16"/>
      <c r="Q29" s="16"/>
      <c r="R29" s="14">
        <f t="shared" si="10"/>
        <v>28.768400000000003</v>
      </c>
      <c r="S29" s="16"/>
      <c r="T29" s="17">
        <f t="shared" si="11"/>
        <v>7.7079364858664361</v>
      </c>
      <c r="U29" s="14">
        <f t="shared" si="12"/>
        <v>3.884296658833998</v>
      </c>
      <c r="V29" s="14"/>
      <c r="W29" s="14"/>
      <c r="X29" s="14">
        <f>VLOOKUP(A:A,[1]TDSheet!$A:$X,24,0)</f>
        <v>45.479199999999999</v>
      </c>
      <c r="Y29" s="14">
        <f>VLOOKUP(A:A,[1]TDSheet!$A:$Y,25,0)</f>
        <v>36.545000000000002</v>
      </c>
      <c r="Z29" s="14">
        <f>VLOOKUP(A:A,[3]TDSheet!$A:$D,4,0)</f>
        <v>17.859000000000002</v>
      </c>
      <c r="AA29" s="14" t="str">
        <f>VLOOKUP(A:A,[1]TDSheet!$A:$AA,27,0)</f>
        <v>увел</v>
      </c>
      <c r="AB29" s="14" t="e">
        <f>VLOOKUP(A:A,[1]TDSheet!$A:$AB,28,0)</f>
        <v>#N/A</v>
      </c>
      <c r="AC29" s="14">
        <f t="shared" si="13"/>
        <v>0</v>
      </c>
      <c r="AD29" s="14">
        <f t="shared" si="14"/>
        <v>0</v>
      </c>
      <c r="AE29" s="14">
        <f t="shared" si="15"/>
        <v>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80.283000000000001</v>
      </c>
      <c r="D30" s="8">
        <v>289.608</v>
      </c>
      <c r="E30" s="8">
        <v>237.36</v>
      </c>
      <c r="F30" s="8">
        <v>87.397000000000006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237.71</v>
      </c>
      <c r="J30" s="14">
        <f t="shared" si="9"/>
        <v>-0.34999999999999432</v>
      </c>
      <c r="K30" s="14">
        <f>VLOOKUP(A:A,[1]TDSheet!$A:$L,12,0)</f>
        <v>60</v>
      </c>
      <c r="L30" s="14">
        <f>VLOOKUP(A:A,[1]TDSheet!$A:$M,13,0)</f>
        <v>0</v>
      </c>
      <c r="M30" s="14">
        <f>VLOOKUP(A:A,[1]TDSheet!$A:$N,14,0)</f>
        <v>0</v>
      </c>
      <c r="N30" s="14">
        <f>VLOOKUP(A:A,[1]TDSheet!$A:$S,19,0)</f>
        <v>100</v>
      </c>
      <c r="O30" s="16">
        <v>120</v>
      </c>
      <c r="P30" s="16"/>
      <c r="Q30" s="16"/>
      <c r="R30" s="14">
        <f t="shared" si="10"/>
        <v>47.472000000000001</v>
      </c>
      <c r="S30" s="16"/>
      <c r="T30" s="17">
        <f t="shared" si="11"/>
        <v>7.739235760026963</v>
      </c>
      <c r="U30" s="14">
        <f t="shared" si="12"/>
        <v>1.8410220761712168</v>
      </c>
      <c r="V30" s="14"/>
      <c r="W30" s="14"/>
      <c r="X30" s="14">
        <f>VLOOKUP(A:A,[1]TDSheet!$A:$X,24,0)</f>
        <v>45.512599999999999</v>
      </c>
      <c r="Y30" s="14">
        <f>VLOOKUP(A:A,[1]TDSheet!$A:$Y,25,0)</f>
        <v>45.568400000000004</v>
      </c>
      <c r="Z30" s="14">
        <f>VLOOKUP(A:A,[3]TDSheet!$A:$D,4,0)</f>
        <v>46.759</v>
      </c>
      <c r="AA30" s="14" t="str">
        <f>VLOOKUP(A:A,[1]TDSheet!$A:$AA,27,0)</f>
        <v>зв50</v>
      </c>
      <c r="AB30" s="14" t="e">
        <f>VLOOKUP(A:A,[1]TDSheet!$A:$AB,28,0)</f>
        <v>#N/A</v>
      </c>
      <c r="AC30" s="14">
        <f t="shared" si="13"/>
        <v>120</v>
      </c>
      <c r="AD30" s="14">
        <f t="shared" si="14"/>
        <v>0</v>
      </c>
      <c r="AE30" s="14">
        <f t="shared" si="15"/>
        <v>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721</v>
      </c>
      <c r="D31" s="8">
        <v>425</v>
      </c>
      <c r="E31" s="8">
        <v>1061</v>
      </c>
      <c r="F31" s="8">
        <v>58</v>
      </c>
      <c r="G31" s="1">
        <f>VLOOKUP(A:A,[1]TDSheet!$A:$G,7,0)</f>
        <v>0.4</v>
      </c>
      <c r="H31" s="1">
        <f>VLOOKUP(A:A,[1]TDSheet!$A:$H,8,0)</f>
        <v>45</v>
      </c>
      <c r="I31" s="14">
        <f>VLOOKUP(A:A,[2]TDSheet!$A:$F,6,0)</f>
        <v>1114</v>
      </c>
      <c r="J31" s="14">
        <f t="shared" si="9"/>
        <v>-53</v>
      </c>
      <c r="K31" s="14">
        <f>VLOOKUP(A:A,[1]TDSheet!$A:$L,12,0)</f>
        <v>240</v>
      </c>
      <c r="L31" s="14">
        <f>VLOOKUP(A:A,[1]TDSheet!$A:$M,13,0)</f>
        <v>0</v>
      </c>
      <c r="M31" s="14">
        <f>VLOOKUP(A:A,[1]TDSheet!$A:$N,14,0)</f>
        <v>0</v>
      </c>
      <c r="N31" s="14">
        <f>VLOOKUP(A:A,[1]TDSheet!$A:$S,19,0)</f>
        <v>600</v>
      </c>
      <c r="O31" s="16">
        <v>800</v>
      </c>
      <c r="P31" s="16"/>
      <c r="Q31" s="16"/>
      <c r="R31" s="14">
        <f t="shared" si="10"/>
        <v>212.2</v>
      </c>
      <c r="S31" s="16"/>
      <c r="T31" s="17">
        <f t="shared" si="11"/>
        <v>8.0018850141376063</v>
      </c>
      <c r="U31" s="14">
        <f t="shared" si="12"/>
        <v>0.27332704995287466</v>
      </c>
      <c r="V31" s="14"/>
      <c r="W31" s="14"/>
      <c r="X31" s="14">
        <f>VLOOKUP(A:A,[1]TDSheet!$A:$X,24,0)</f>
        <v>196</v>
      </c>
      <c r="Y31" s="14">
        <f>VLOOKUP(A:A,[1]TDSheet!$A:$Y,25,0)</f>
        <v>162.80000000000001</v>
      </c>
      <c r="Z31" s="14">
        <f>VLOOKUP(A:A,[3]TDSheet!$A:$D,4,0)</f>
        <v>247</v>
      </c>
      <c r="AA31" s="14" t="str">
        <f>VLOOKUP(A:A,[1]TDSheet!$A:$AA,27,0)</f>
        <v>увел</v>
      </c>
      <c r="AB31" s="14" t="e">
        <f>VLOOKUP(A:A,[1]TDSheet!$A:$AB,28,0)</f>
        <v>#N/A</v>
      </c>
      <c r="AC31" s="14">
        <f t="shared" si="13"/>
        <v>320</v>
      </c>
      <c r="AD31" s="14">
        <f t="shared" si="14"/>
        <v>0</v>
      </c>
      <c r="AE31" s="14">
        <f t="shared" si="15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930.83600000000001</v>
      </c>
      <c r="D32" s="8">
        <v>2733.5949999999998</v>
      </c>
      <c r="E32" s="19">
        <v>1962</v>
      </c>
      <c r="F32" s="19">
        <v>1462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1600.95</v>
      </c>
      <c r="J32" s="14">
        <f t="shared" si="9"/>
        <v>361.04999999999995</v>
      </c>
      <c r="K32" s="14">
        <f>VLOOKUP(A:A,[1]TDSheet!$A:$L,12,0)</f>
        <v>600</v>
      </c>
      <c r="L32" s="14">
        <f>VLOOKUP(A:A,[1]TDSheet!$A:$M,13,0)</f>
        <v>500</v>
      </c>
      <c r="M32" s="14">
        <f>VLOOKUP(A:A,[1]TDSheet!$A:$N,14,0)</f>
        <v>450</v>
      </c>
      <c r="N32" s="14">
        <f>VLOOKUP(A:A,[1]TDSheet!$A:$S,19,0)</f>
        <v>500</v>
      </c>
      <c r="O32" s="16"/>
      <c r="P32" s="16"/>
      <c r="Q32" s="16"/>
      <c r="R32" s="14">
        <f t="shared" si="10"/>
        <v>392.4</v>
      </c>
      <c r="S32" s="16"/>
      <c r="T32" s="17">
        <f t="shared" si="11"/>
        <v>8.9500509683995926</v>
      </c>
      <c r="U32" s="14">
        <f t="shared" si="12"/>
        <v>3.7257900101936801</v>
      </c>
      <c r="V32" s="14"/>
      <c r="W32" s="14"/>
      <c r="X32" s="14">
        <f>VLOOKUP(A:A,[1]TDSheet!$A:$X,24,0)</f>
        <v>520.4</v>
      </c>
      <c r="Y32" s="14">
        <f>VLOOKUP(A:A,[1]TDSheet!$A:$Y,25,0)</f>
        <v>461.6</v>
      </c>
      <c r="Z32" s="14">
        <f>VLOOKUP(A:A,[3]TDSheet!$A:$D,4,0)</f>
        <v>300.66899999999998</v>
      </c>
      <c r="AA32" s="14">
        <f>VLOOKUP(A:A,[1]TDSheet!$A:$AA,27,0)</f>
        <v>0</v>
      </c>
      <c r="AB32" s="14" t="e">
        <f>VLOOKUP(A:A,[1]TDSheet!$A:$AB,28,0)</f>
        <v>#N/A</v>
      </c>
      <c r="AC32" s="14">
        <f t="shared" si="13"/>
        <v>0</v>
      </c>
      <c r="AD32" s="14">
        <f t="shared" si="14"/>
        <v>0</v>
      </c>
      <c r="AE32" s="14">
        <f t="shared" si="15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68.926000000000002</v>
      </c>
      <c r="D33" s="8">
        <v>586.87400000000002</v>
      </c>
      <c r="E33" s="8">
        <v>462.71</v>
      </c>
      <c r="F33" s="8">
        <v>169.19499999999999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435</v>
      </c>
      <c r="J33" s="14">
        <f t="shared" si="9"/>
        <v>27.70999999999998</v>
      </c>
      <c r="K33" s="14">
        <f>VLOOKUP(A:A,[1]TDSheet!$A:$L,12,0)</f>
        <v>200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VLOOKUP(A:A,[1]TDSheet!$A:$S,19,0)</f>
        <v>0</v>
      </c>
      <c r="O33" s="16">
        <v>330</v>
      </c>
      <c r="P33" s="16"/>
      <c r="Q33" s="16"/>
      <c r="R33" s="14">
        <f t="shared" si="10"/>
        <v>92.542000000000002</v>
      </c>
      <c r="S33" s="16"/>
      <c r="T33" s="17">
        <f t="shared" si="11"/>
        <v>7.5554342892956701</v>
      </c>
      <c r="U33" s="14">
        <f t="shared" si="12"/>
        <v>1.8283049858442653</v>
      </c>
      <c r="V33" s="14"/>
      <c r="W33" s="14"/>
      <c r="X33" s="14">
        <f>VLOOKUP(A:A,[1]TDSheet!$A:$X,24,0)</f>
        <v>73.842999999999989</v>
      </c>
      <c r="Y33" s="14">
        <f>VLOOKUP(A:A,[1]TDSheet!$A:$Y,25,0)</f>
        <v>100.32759999999999</v>
      </c>
      <c r="Z33" s="14">
        <f>VLOOKUP(A:A,[3]TDSheet!$A:$D,4,0)</f>
        <v>71.683999999999997</v>
      </c>
      <c r="AA33" s="14" t="str">
        <f>VLOOKUP(A:A,[1]TDSheet!$A:$AA,27,0)</f>
        <v>костик</v>
      </c>
      <c r="AB33" s="14" t="e">
        <f>VLOOKUP(A:A,[1]TDSheet!$A:$AB,28,0)</f>
        <v>#N/A</v>
      </c>
      <c r="AC33" s="14">
        <f t="shared" si="13"/>
        <v>330</v>
      </c>
      <c r="AD33" s="14">
        <f t="shared" si="14"/>
        <v>0</v>
      </c>
      <c r="AE33" s="14">
        <f t="shared" si="15"/>
        <v>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138</v>
      </c>
      <c r="D34" s="8">
        <v>45</v>
      </c>
      <c r="E34" s="8">
        <v>124</v>
      </c>
      <c r="F34" s="8">
        <v>56</v>
      </c>
      <c r="G34" s="1">
        <f>VLOOKUP(A:A,[1]TDSheet!$A:$G,7,0)</f>
        <v>0.36</v>
      </c>
      <c r="H34" s="1">
        <f>VLOOKUP(A:A,[1]TDSheet!$A:$H,8,0)</f>
        <v>45</v>
      </c>
      <c r="I34" s="14">
        <f>VLOOKUP(A:A,[2]TDSheet!$A:$F,6,0)</f>
        <v>129</v>
      </c>
      <c r="J34" s="14">
        <f t="shared" si="9"/>
        <v>-5</v>
      </c>
      <c r="K34" s="14">
        <f>VLOOKUP(A:A,[1]TDSheet!$A:$L,12,0)</f>
        <v>40</v>
      </c>
      <c r="L34" s="14">
        <f>VLOOKUP(A:A,[1]TDSheet!$A:$M,13,0)</f>
        <v>0</v>
      </c>
      <c r="M34" s="14">
        <f>VLOOKUP(A:A,[1]TDSheet!$A:$N,14,0)</f>
        <v>0</v>
      </c>
      <c r="N34" s="14">
        <f>VLOOKUP(A:A,[1]TDSheet!$A:$S,19,0)</f>
        <v>50</v>
      </c>
      <c r="O34" s="16">
        <v>50</v>
      </c>
      <c r="P34" s="16"/>
      <c r="Q34" s="16"/>
      <c r="R34" s="14">
        <f t="shared" si="10"/>
        <v>24.8</v>
      </c>
      <c r="S34" s="16"/>
      <c r="T34" s="17">
        <f t="shared" si="11"/>
        <v>7.903225806451613</v>
      </c>
      <c r="U34" s="14">
        <f t="shared" si="12"/>
        <v>2.258064516129032</v>
      </c>
      <c r="V34" s="14"/>
      <c r="W34" s="14"/>
      <c r="X34" s="14">
        <f>VLOOKUP(A:A,[1]TDSheet!$A:$X,24,0)</f>
        <v>34.799999999999997</v>
      </c>
      <c r="Y34" s="14">
        <f>VLOOKUP(A:A,[1]TDSheet!$A:$Y,25,0)</f>
        <v>24.8</v>
      </c>
      <c r="Z34" s="14">
        <f>VLOOKUP(A:A,[3]TDSheet!$A:$D,4,0)</f>
        <v>22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13"/>
        <v>18</v>
      </c>
      <c r="AD34" s="14">
        <f t="shared" si="14"/>
        <v>0</v>
      </c>
      <c r="AE34" s="14">
        <f t="shared" si="15"/>
        <v>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971</v>
      </c>
      <c r="D35" s="8">
        <v>741</v>
      </c>
      <c r="E35" s="8">
        <v>973</v>
      </c>
      <c r="F35" s="8"/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1098</v>
      </c>
      <c r="J35" s="14">
        <f t="shared" si="9"/>
        <v>-125</v>
      </c>
      <c r="K35" s="14">
        <f>VLOOKUP(A:A,[1]TDSheet!$A:$L,12,0)</f>
        <v>0</v>
      </c>
      <c r="L35" s="14">
        <f>VLOOKUP(A:A,[1]TDSheet!$A:$M,13,0)</f>
        <v>0</v>
      </c>
      <c r="M35" s="14">
        <f>VLOOKUP(A:A,[1]TDSheet!$A:$N,14,0)</f>
        <v>0</v>
      </c>
      <c r="N35" s="14">
        <f>VLOOKUP(A:A,[1]TDSheet!$A:$S,19,0)</f>
        <v>1400</v>
      </c>
      <c r="O35" s="16">
        <v>600</v>
      </c>
      <c r="P35" s="16"/>
      <c r="Q35" s="16"/>
      <c r="R35" s="14">
        <f t="shared" si="10"/>
        <v>194.6</v>
      </c>
      <c r="S35" s="16"/>
      <c r="T35" s="17">
        <f t="shared" si="11"/>
        <v>10.277492291880781</v>
      </c>
      <c r="U35" s="14">
        <f t="shared" si="12"/>
        <v>0</v>
      </c>
      <c r="V35" s="14"/>
      <c r="W35" s="14"/>
      <c r="X35" s="14">
        <f>VLOOKUP(A:A,[1]TDSheet!$A:$X,24,0)</f>
        <v>113</v>
      </c>
      <c r="Y35" s="14">
        <f>VLOOKUP(A:A,[1]TDSheet!$A:$Y,25,0)</f>
        <v>96.6</v>
      </c>
      <c r="Z35" s="14">
        <v>0</v>
      </c>
      <c r="AA35" s="14" t="str">
        <f>VLOOKUP(A:A,[1]TDSheet!$A:$AA,27,0)</f>
        <v>костик</v>
      </c>
      <c r="AB35" s="14" t="str">
        <f>VLOOKUP(A:A,[1]TDSheet!$A:$AB,28,0)</f>
        <v>кос</v>
      </c>
      <c r="AC35" s="14">
        <f t="shared" si="13"/>
        <v>240</v>
      </c>
      <c r="AD35" s="14">
        <f t="shared" si="14"/>
        <v>0</v>
      </c>
      <c r="AE35" s="14">
        <f t="shared" si="15"/>
        <v>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872</v>
      </c>
      <c r="D36" s="8">
        <v>42</v>
      </c>
      <c r="E36" s="8">
        <v>741</v>
      </c>
      <c r="F36" s="8">
        <v>134</v>
      </c>
      <c r="G36" s="1">
        <f>VLOOKUP(A:A,[1]TDSheet!$A:$G,7,0)</f>
        <v>0</v>
      </c>
      <c r="H36" s="1" t="e">
        <f>VLOOKUP(A:A,[1]TDSheet!$A:$H,8,0)</f>
        <v>#N/A</v>
      </c>
      <c r="I36" s="14">
        <f>VLOOKUP(A:A,[2]TDSheet!$A:$F,6,0)</f>
        <v>780</v>
      </c>
      <c r="J36" s="14">
        <f t="shared" si="9"/>
        <v>-39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VLOOKUP(A:A,[1]TDSheet!$A:$S,19,0)</f>
        <v>0</v>
      </c>
      <c r="O36" s="16"/>
      <c r="P36" s="16"/>
      <c r="Q36" s="16"/>
      <c r="R36" s="14">
        <f t="shared" si="10"/>
        <v>148.19999999999999</v>
      </c>
      <c r="S36" s="16"/>
      <c r="T36" s="17">
        <f t="shared" si="11"/>
        <v>0.90418353576248323</v>
      </c>
      <c r="U36" s="14">
        <f t="shared" si="12"/>
        <v>0.90418353576248323</v>
      </c>
      <c r="V36" s="14"/>
      <c r="W36" s="14"/>
      <c r="X36" s="14">
        <f>VLOOKUP(A:A,[1]TDSheet!$A:$X,24,0)</f>
        <v>0</v>
      </c>
      <c r="Y36" s="14">
        <f>VLOOKUP(A:A,[1]TDSheet!$A:$Y,25,0)</f>
        <v>25.6</v>
      </c>
      <c r="Z36" s="14">
        <f>VLOOKUP(A:A,[3]TDSheet!$A:$D,4,0)</f>
        <v>108</v>
      </c>
      <c r="AA36" s="14" t="str">
        <f>VLOOKUP(A:A,[1]TDSheet!$A:$AA,27,0)</f>
        <v>увел</v>
      </c>
      <c r="AB36" s="14" t="e">
        <f>VLOOKUP(A:A,[1]TDSheet!$A:$AB,28,0)</f>
        <v>#N/A</v>
      </c>
      <c r="AC36" s="14">
        <f t="shared" si="13"/>
        <v>0</v>
      </c>
      <c r="AD36" s="14">
        <f t="shared" si="14"/>
        <v>0</v>
      </c>
      <c r="AE36" s="14">
        <f t="shared" si="15"/>
        <v>0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154</v>
      </c>
      <c r="D37" s="8">
        <v>260</v>
      </c>
      <c r="E37" s="8">
        <v>389</v>
      </c>
      <c r="F37" s="8">
        <v>4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433</v>
      </c>
      <c r="J37" s="14">
        <f t="shared" si="9"/>
        <v>-44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VLOOKUP(A:A,[1]TDSheet!$A:$N,14,0)</f>
        <v>0</v>
      </c>
      <c r="N37" s="14">
        <f>VLOOKUP(A:A,[1]TDSheet!$A:$S,19,0)</f>
        <v>240</v>
      </c>
      <c r="O37" s="16">
        <v>400</v>
      </c>
      <c r="P37" s="16"/>
      <c r="Q37" s="16"/>
      <c r="R37" s="14">
        <f t="shared" si="10"/>
        <v>77.8</v>
      </c>
      <c r="S37" s="16"/>
      <c r="T37" s="17">
        <f t="shared" si="11"/>
        <v>8.2776349614395883</v>
      </c>
      <c r="U37" s="14">
        <f t="shared" si="12"/>
        <v>5.1413881748071981E-2</v>
      </c>
      <c r="V37" s="14"/>
      <c r="W37" s="14"/>
      <c r="X37" s="14">
        <f>VLOOKUP(A:A,[1]TDSheet!$A:$X,24,0)</f>
        <v>62.6</v>
      </c>
      <c r="Y37" s="14">
        <f>VLOOKUP(A:A,[1]TDSheet!$A:$Y,25,0)</f>
        <v>42.6</v>
      </c>
      <c r="Z37" s="14">
        <f>VLOOKUP(A:A,[3]TDSheet!$A:$D,4,0)</f>
        <v>55</v>
      </c>
      <c r="AA37" s="14" t="str">
        <f>VLOOKUP(A:A,[1]TDSheet!$A:$AA,27,0)</f>
        <v>магаз</v>
      </c>
      <c r="AB37" s="14" t="e">
        <f>VLOOKUP(A:A,[1]TDSheet!$A:$AB,28,0)</f>
        <v>#N/A</v>
      </c>
      <c r="AC37" s="14">
        <f t="shared" si="13"/>
        <v>140</v>
      </c>
      <c r="AD37" s="14">
        <f t="shared" si="14"/>
        <v>0</v>
      </c>
      <c r="AE37" s="14">
        <f t="shared" si="15"/>
        <v>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8</v>
      </c>
      <c r="D38" s="8">
        <v>80</v>
      </c>
      <c r="E38" s="8">
        <v>80</v>
      </c>
      <c r="F38" s="8">
        <v>8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334</v>
      </c>
      <c r="J38" s="14">
        <f t="shared" si="9"/>
        <v>-254</v>
      </c>
      <c r="K38" s="14">
        <f>VLOOKUP(A:A,[1]TDSheet!$A:$L,12,0)</f>
        <v>0</v>
      </c>
      <c r="L38" s="14">
        <f>VLOOKUP(A:A,[1]TDSheet!$A:$M,13,0)</f>
        <v>0</v>
      </c>
      <c r="M38" s="14">
        <f>VLOOKUP(A:A,[1]TDSheet!$A:$N,14,0)</f>
        <v>0</v>
      </c>
      <c r="N38" s="14">
        <f>VLOOKUP(A:A,[1]TDSheet!$A:$S,19,0)</f>
        <v>160</v>
      </c>
      <c r="O38" s="16">
        <v>120</v>
      </c>
      <c r="P38" s="16"/>
      <c r="Q38" s="16"/>
      <c r="R38" s="14">
        <f t="shared" si="10"/>
        <v>16</v>
      </c>
      <c r="S38" s="16"/>
      <c r="T38" s="17">
        <f t="shared" si="11"/>
        <v>18</v>
      </c>
      <c r="U38" s="14">
        <f t="shared" si="12"/>
        <v>0.5</v>
      </c>
      <c r="V38" s="14"/>
      <c r="W38" s="14"/>
      <c r="X38" s="14">
        <f>VLOOKUP(A:A,[1]TDSheet!$A:$X,24,0)</f>
        <v>50.8</v>
      </c>
      <c r="Y38" s="14">
        <f>VLOOKUP(A:A,[1]TDSheet!$A:$Y,25,0)</f>
        <v>14.6</v>
      </c>
      <c r="Z38" s="14">
        <v>0</v>
      </c>
      <c r="AA38" s="20" t="str">
        <f>VLOOKUP(A:A,[1]TDSheet!$A:$AA,27,0)</f>
        <v>магаз</v>
      </c>
      <c r="AB38" s="14" t="e">
        <f>VLOOKUP(A:A,[1]TDSheet!$A:$AB,28,0)</f>
        <v>#N/A</v>
      </c>
      <c r="AC38" s="14">
        <f t="shared" si="13"/>
        <v>42</v>
      </c>
      <c r="AD38" s="14">
        <f t="shared" si="14"/>
        <v>0</v>
      </c>
      <c r="AE38" s="14">
        <f t="shared" si="15"/>
        <v>0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170</v>
      </c>
      <c r="D39" s="8">
        <v>56</v>
      </c>
      <c r="E39" s="8">
        <v>107</v>
      </c>
      <c r="F39" s="8">
        <v>112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114</v>
      </c>
      <c r="J39" s="14">
        <f t="shared" si="9"/>
        <v>-7</v>
      </c>
      <c r="K39" s="14">
        <f>VLOOKUP(A:A,[1]TDSheet!$A:$L,12,0)</f>
        <v>40</v>
      </c>
      <c r="L39" s="14">
        <f>VLOOKUP(A:A,[1]TDSheet!$A:$M,13,0)</f>
        <v>0</v>
      </c>
      <c r="M39" s="14">
        <f>VLOOKUP(A:A,[1]TDSheet!$A:$N,14,0)</f>
        <v>0</v>
      </c>
      <c r="N39" s="14">
        <f>VLOOKUP(A:A,[1]TDSheet!$A:$S,19,0)</f>
        <v>0</v>
      </c>
      <c r="O39" s="16"/>
      <c r="P39" s="16"/>
      <c r="Q39" s="16"/>
      <c r="R39" s="14">
        <f t="shared" si="10"/>
        <v>21.4</v>
      </c>
      <c r="S39" s="16"/>
      <c r="T39" s="17">
        <f t="shared" si="11"/>
        <v>7.1028037383177578</v>
      </c>
      <c r="U39" s="14">
        <f t="shared" si="12"/>
        <v>5.2336448598130847</v>
      </c>
      <c r="V39" s="14"/>
      <c r="W39" s="14"/>
      <c r="X39" s="14">
        <f>VLOOKUP(A:A,[1]TDSheet!$A:$X,24,0)</f>
        <v>30.4</v>
      </c>
      <c r="Y39" s="14">
        <f>VLOOKUP(A:A,[1]TDSheet!$A:$Y,25,0)</f>
        <v>28.2</v>
      </c>
      <c r="Z39" s="14">
        <f>VLOOKUP(A:A,[3]TDSheet!$A:$D,4,0)</f>
        <v>24</v>
      </c>
      <c r="AA39" s="14" t="str">
        <f>VLOOKUP(A:A,[1]TDSheet!$A:$AA,27,0)</f>
        <v>магаз</v>
      </c>
      <c r="AB39" s="14" t="e">
        <f>VLOOKUP(A:A,[1]TDSheet!$A:$AB,28,0)</f>
        <v>#N/A</v>
      </c>
      <c r="AC39" s="14">
        <f t="shared" si="13"/>
        <v>0</v>
      </c>
      <c r="AD39" s="14">
        <f t="shared" si="14"/>
        <v>0</v>
      </c>
      <c r="AE39" s="14">
        <f t="shared" si="15"/>
        <v>0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603</v>
      </c>
      <c r="D40" s="8">
        <v>7</v>
      </c>
      <c r="E40" s="8">
        <v>323</v>
      </c>
      <c r="F40" s="8">
        <v>281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329</v>
      </c>
      <c r="J40" s="14">
        <f t="shared" si="9"/>
        <v>-6</v>
      </c>
      <c r="K40" s="14">
        <f>VLOOKUP(A:A,[1]TDSheet!$A:$L,12,0)</f>
        <v>0</v>
      </c>
      <c r="L40" s="14">
        <f>VLOOKUP(A:A,[1]TDSheet!$A:$M,13,0)</f>
        <v>0</v>
      </c>
      <c r="M40" s="14">
        <f>VLOOKUP(A:A,[1]TDSheet!$A:$N,14,0)</f>
        <v>0</v>
      </c>
      <c r="N40" s="14">
        <f>VLOOKUP(A:A,[1]TDSheet!$A:$S,19,0)</f>
        <v>0</v>
      </c>
      <c r="O40" s="16">
        <v>280</v>
      </c>
      <c r="P40" s="16"/>
      <c r="Q40" s="16"/>
      <c r="R40" s="14">
        <f t="shared" si="10"/>
        <v>64.599999999999994</v>
      </c>
      <c r="S40" s="16"/>
      <c r="T40" s="17">
        <f t="shared" si="11"/>
        <v>8.6842105263157894</v>
      </c>
      <c r="U40" s="14">
        <f t="shared" si="12"/>
        <v>4.3498452012383906</v>
      </c>
      <c r="V40" s="14"/>
      <c r="W40" s="14"/>
      <c r="X40" s="14">
        <f>VLOOKUP(A:A,[1]TDSheet!$A:$X,24,0)</f>
        <v>54.6</v>
      </c>
      <c r="Y40" s="14">
        <f>VLOOKUP(A:A,[1]TDSheet!$A:$Y,25,0)</f>
        <v>60</v>
      </c>
      <c r="Z40" s="14">
        <f>VLOOKUP(A:A,[3]TDSheet!$A:$D,4,0)</f>
        <v>97</v>
      </c>
      <c r="AA40" s="14" t="str">
        <f>VLOOKUP(A:A,[1]TDSheet!$A:$AA,27,0)</f>
        <v>костик</v>
      </c>
      <c r="AB40" s="14" t="str">
        <f>VLOOKUP(A:A,[1]TDSheet!$A:$AB,28,0)</f>
        <v>кос</v>
      </c>
      <c r="AC40" s="14">
        <f t="shared" si="13"/>
        <v>25.2</v>
      </c>
      <c r="AD40" s="14">
        <f t="shared" si="14"/>
        <v>0</v>
      </c>
      <c r="AE40" s="14">
        <f t="shared" si="15"/>
        <v>0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609</v>
      </c>
      <c r="D41" s="8">
        <v>101</v>
      </c>
      <c r="E41" s="8">
        <v>399</v>
      </c>
      <c r="F41" s="8">
        <v>242</v>
      </c>
      <c r="G41" s="1">
        <f>VLOOKUP(A:A,[1]TDSheet!$A:$G,7,0)</f>
        <v>0.6</v>
      </c>
      <c r="H41" s="1">
        <f>VLOOKUP(A:A,[1]TDSheet!$A:$H,8,0)</f>
        <v>45</v>
      </c>
      <c r="I41" s="14">
        <f>VLOOKUP(A:A,[2]TDSheet!$A:$F,6,0)</f>
        <v>468</v>
      </c>
      <c r="J41" s="14">
        <f t="shared" si="9"/>
        <v>-69</v>
      </c>
      <c r="K41" s="14">
        <f>VLOOKUP(A:A,[1]TDSheet!$A:$L,12,0)</f>
        <v>0</v>
      </c>
      <c r="L41" s="14">
        <f>VLOOKUP(A:A,[1]TDSheet!$A:$M,13,0)</f>
        <v>0</v>
      </c>
      <c r="M41" s="14">
        <f>VLOOKUP(A:A,[1]TDSheet!$A:$N,14,0)</f>
        <v>0</v>
      </c>
      <c r="N41" s="14">
        <f>VLOOKUP(A:A,[1]TDSheet!$A:$S,19,0)</f>
        <v>0</v>
      </c>
      <c r="O41" s="16"/>
      <c r="P41" s="16"/>
      <c r="Q41" s="16"/>
      <c r="R41" s="14">
        <f t="shared" si="10"/>
        <v>79.8</v>
      </c>
      <c r="S41" s="16"/>
      <c r="T41" s="17">
        <f t="shared" si="11"/>
        <v>3.0325814536340854</v>
      </c>
      <c r="U41" s="14">
        <f t="shared" si="12"/>
        <v>3.0325814536340854</v>
      </c>
      <c r="V41" s="14"/>
      <c r="W41" s="14"/>
      <c r="X41" s="14">
        <f>VLOOKUP(A:A,[1]TDSheet!$A:$X,24,0)</f>
        <v>33.6</v>
      </c>
      <c r="Y41" s="14">
        <f>VLOOKUP(A:A,[1]TDSheet!$A:$Y,25,0)</f>
        <v>54.8</v>
      </c>
      <c r="Z41" s="14">
        <f>VLOOKUP(A:A,[3]TDSheet!$A:$D,4,0)</f>
        <v>92</v>
      </c>
      <c r="AA41" s="14" t="str">
        <f>VLOOKUP(A:A,[1]TDSheet!$A:$AA,27,0)</f>
        <v>см кода</v>
      </c>
      <c r="AB41" s="14" t="e">
        <f>VLOOKUP(A:A,[1]TDSheet!$A:$AB,28,0)</f>
        <v>#N/A</v>
      </c>
      <c r="AC41" s="14">
        <f t="shared" si="13"/>
        <v>0</v>
      </c>
      <c r="AD41" s="14">
        <f t="shared" si="14"/>
        <v>0</v>
      </c>
      <c r="AE41" s="14">
        <f t="shared" si="15"/>
        <v>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397</v>
      </c>
      <c r="D42" s="8">
        <v>212</v>
      </c>
      <c r="E42" s="8">
        <v>497</v>
      </c>
      <c r="F42" s="8">
        <v>106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503</v>
      </c>
      <c r="J42" s="14">
        <f t="shared" si="9"/>
        <v>-6</v>
      </c>
      <c r="K42" s="14">
        <f>VLOOKUP(A:A,[1]TDSheet!$A:$L,12,0)</f>
        <v>160</v>
      </c>
      <c r="L42" s="14">
        <f>VLOOKUP(A:A,[1]TDSheet!$A:$M,13,0)</f>
        <v>0</v>
      </c>
      <c r="M42" s="14">
        <f>VLOOKUP(A:A,[1]TDSheet!$A:$N,14,0)</f>
        <v>0</v>
      </c>
      <c r="N42" s="14">
        <f>VLOOKUP(A:A,[1]TDSheet!$A:$S,19,0)</f>
        <v>280</v>
      </c>
      <c r="O42" s="16">
        <v>320</v>
      </c>
      <c r="P42" s="16"/>
      <c r="Q42" s="16"/>
      <c r="R42" s="14">
        <f t="shared" si="10"/>
        <v>99.4</v>
      </c>
      <c r="S42" s="16"/>
      <c r="T42" s="17">
        <f t="shared" si="11"/>
        <v>8.7122736418511053</v>
      </c>
      <c r="U42" s="14">
        <f t="shared" si="12"/>
        <v>1.0663983903420522</v>
      </c>
      <c r="V42" s="14"/>
      <c r="W42" s="14"/>
      <c r="X42" s="14">
        <f>VLOOKUP(A:A,[1]TDSheet!$A:$X,24,0)</f>
        <v>60.6</v>
      </c>
      <c r="Y42" s="14">
        <f>VLOOKUP(A:A,[1]TDSheet!$A:$Y,25,0)</f>
        <v>89.2</v>
      </c>
      <c r="Z42" s="14">
        <f>VLOOKUP(A:A,[3]TDSheet!$A:$D,4,0)</f>
        <v>131</v>
      </c>
      <c r="AA42" s="14" t="str">
        <f>VLOOKUP(A:A,[1]TDSheet!$A:$AA,27,0)</f>
        <v>костик</v>
      </c>
      <c r="AB42" s="14">
        <f>VLOOKUP(A:A,[1]TDSheet!$A:$AB,28,0)</f>
        <v>0</v>
      </c>
      <c r="AC42" s="14">
        <f t="shared" si="13"/>
        <v>28.799999999999997</v>
      </c>
      <c r="AD42" s="14">
        <f t="shared" si="14"/>
        <v>0</v>
      </c>
      <c r="AE42" s="14">
        <f t="shared" si="15"/>
        <v>0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</v>
      </c>
      <c r="D43" s="8">
        <v>451</v>
      </c>
      <c r="E43" s="8">
        <v>246</v>
      </c>
      <c r="F43" s="8">
        <v>167</v>
      </c>
      <c r="G43" s="1">
        <f>VLOOKUP(A:A,[1]TDSheet!$A:$G,7,0)</f>
        <v>0.38</v>
      </c>
      <c r="H43" s="1">
        <f>VLOOKUP(A:A,[1]TDSheet!$A:$H,8,0)</f>
        <v>45</v>
      </c>
      <c r="I43" s="14">
        <f>VLOOKUP(A:A,[2]TDSheet!$A:$F,6,0)</f>
        <v>336</v>
      </c>
      <c r="J43" s="14">
        <f t="shared" si="9"/>
        <v>-90</v>
      </c>
      <c r="K43" s="14">
        <f>VLOOKUP(A:A,[1]TDSheet!$A:$L,12,0)</f>
        <v>120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VLOOKUP(A:A,[1]TDSheet!$A:$S,19,0)</f>
        <v>120</v>
      </c>
      <c r="O43" s="16">
        <v>40</v>
      </c>
      <c r="P43" s="16"/>
      <c r="Q43" s="16"/>
      <c r="R43" s="14">
        <f t="shared" si="10"/>
        <v>49.2</v>
      </c>
      <c r="S43" s="16"/>
      <c r="T43" s="17">
        <f t="shared" si="11"/>
        <v>9.0853658536585353</v>
      </c>
      <c r="U43" s="14">
        <f t="shared" si="12"/>
        <v>3.3943089430894307</v>
      </c>
      <c r="V43" s="14"/>
      <c r="W43" s="14"/>
      <c r="X43" s="14">
        <f>VLOOKUP(A:A,[1]TDSheet!$A:$X,24,0)</f>
        <v>33.4</v>
      </c>
      <c r="Y43" s="14">
        <f>VLOOKUP(A:A,[1]TDSheet!$A:$Y,25,0)</f>
        <v>54.4</v>
      </c>
      <c r="Z43" s="14">
        <f>VLOOKUP(A:A,[3]TDSheet!$A:$D,4,0)</f>
        <v>36</v>
      </c>
      <c r="AA43" s="14">
        <f>VLOOKUP(A:A,[1]TDSheet!$A:$AA,27,0)</f>
        <v>0</v>
      </c>
      <c r="AB43" s="14" t="e">
        <f>VLOOKUP(A:A,[1]TDSheet!$A:$AB,28,0)</f>
        <v>#N/A</v>
      </c>
      <c r="AC43" s="14">
        <f t="shared" si="13"/>
        <v>15.2</v>
      </c>
      <c r="AD43" s="14">
        <f t="shared" si="14"/>
        <v>0</v>
      </c>
      <c r="AE43" s="14">
        <f t="shared" si="15"/>
        <v>0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182</v>
      </c>
      <c r="D44" s="8">
        <v>44</v>
      </c>
      <c r="E44" s="8">
        <v>215</v>
      </c>
      <c r="F44" s="8">
        <v>9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241</v>
      </c>
      <c r="J44" s="14">
        <f t="shared" si="9"/>
        <v>-26</v>
      </c>
      <c r="K44" s="14">
        <f>VLOOKUP(A:A,[1]TDSheet!$A:$L,12,0)</f>
        <v>0</v>
      </c>
      <c r="L44" s="14">
        <f>VLOOKUP(A:A,[1]TDSheet!$A:$M,13,0)</f>
        <v>0</v>
      </c>
      <c r="M44" s="14">
        <f>VLOOKUP(A:A,[1]TDSheet!$A:$N,14,0)</f>
        <v>0</v>
      </c>
      <c r="N44" s="14">
        <f>VLOOKUP(A:A,[1]TDSheet!$A:$S,19,0)</f>
        <v>200</v>
      </c>
      <c r="O44" s="16">
        <v>160</v>
      </c>
      <c r="P44" s="16"/>
      <c r="Q44" s="16"/>
      <c r="R44" s="14">
        <f t="shared" si="10"/>
        <v>43</v>
      </c>
      <c r="S44" s="16"/>
      <c r="T44" s="17">
        <f t="shared" si="11"/>
        <v>8.5813953488372086</v>
      </c>
      <c r="U44" s="14">
        <f t="shared" si="12"/>
        <v>0.20930232558139536</v>
      </c>
      <c r="V44" s="14"/>
      <c r="W44" s="14"/>
      <c r="X44" s="14">
        <f>VLOOKUP(A:A,[1]TDSheet!$A:$X,24,0)</f>
        <v>41.8</v>
      </c>
      <c r="Y44" s="14">
        <f>VLOOKUP(A:A,[1]TDSheet!$A:$Y,25,0)</f>
        <v>25.6</v>
      </c>
      <c r="Z44" s="14">
        <f>VLOOKUP(A:A,[3]TDSheet!$A:$D,4,0)</f>
        <v>35</v>
      </c>
      <c r="AA44" s="14" t="str">
        <f>VLOOKUP(A:A,[1]TDSheet!$A:$AA,27,0)</f>
        <v>костик</v>
      </c>
      <c r="AB44" s="14" t="e">
        <f>VLOOKUP(A:A,[1]TDSheet!$A:$AB,28,0)</f>
        <v>#N/A</v>
      </c>
      <c r="AC44" s="14">
        <f t="shared" si="13"/>
        <v>64</v>
      </c>
      <c r="AD44" s="14">
        <f t="shared" si="14"/>
        <v>0</v>
      </c>
      <c r="AE44" s="14">
        <f t="shared" si="15"/>
        <v>0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9</v>
      </c>
      <c r="C45" s="8">
        <v>5.2190000000000003</v>
      </c>
      <c r="D45" s="8">
        <v>1E-3</v>
      </c>
      <c r="E45" s="8">
        <v>5.22</v>
      </c>
      <c r="F45" s="8"/>
      <c r="G45" s="1">
        <f>VLOOKUP(A:A,[1]TDSheet!$A:$G,7,0)</f>
        <v>1</v>
      </c>
      <c r="H45" s="1">
        <f>VLOOKUP(A:A,[1]TDSheet!$A:$H,8,0)</f>
        <v>30</v>
      </c>
      <c r="I45" s="14">
        <f>VLOOKUP(A:A,[2]TDSheet!$A:$F,6,0)</f>
        <v>7</v>
      </c>
      <c r="J45" s="14">
        <f t="shared" si="9"/>
        <v>-1.7800000000000002</v>
      </c>
      <c r="K45" s="14">
        <f>VLOOKUP(A:A,[1]TDSheet!$A:$L,12,0)</f>
        <v>0</v>
      </c>
      <c r="L45" s="14">
        <f>VLOOKUP(A:A,[1]TDSheet!$A:$M,13,0)</f>
        <v>0</v>
      </c>
      <c r="M45" s="14">
        <f>VLOOKUP(A:A,[1]TDSheet!$A:$N,14,0)</f>
        <v>0</v>
      </c>
      <c r="N45" s="14">
        <f>VLOOKUP(A:A,[1]TDSheet!$A:$S,19,0)</f>
        <v>10</v>
      </c>
      <c r="O45" s="16"/>
      <c r="P45" s="16"/>
      <c r="Q45" s="16"/>
      <c r="R45" s="14">
        <f t="shared" si="10"/>
        <v>1.044</v>
      </c>
      <c r="S45" s="16"/>
      <c r="T45" s="17">
        <f t="shared" si="11"/>
        <v>9.5785440613026811</v>
      </c>
      <c r="U45" s="14">
        <f t="shared" si="12"/>
        <v>0</v>
      </c>
      <c r="V45" s="14"/>
      <c r="W45" s="14"/>
      <c r="X45" s="14">
        <f>VLOOKUP(A:A,[1]TDSheet!$A:$X,24,0)</f>
        <v>0.2918</v>
      </c>
      <c r="Y45" s="14">
        <f>VLOOKUP(A:A,[1]TDSheet!$A:$Y,25,0)</f>
        <v>1.0448</v>
      </c>
      <c r="Z45" s="14">
        <v>0</v>
      </c>
      <c r="AA45" s="14" t="str">
        <f>VLOOKUP(A:A,[1]TDSheet!$A:$AA,27,0)</f>
        <v>увел</v>
      </c>
      <c r="AB45" s="14" t="e">
        <f>VLOOKUP(A:A,[1]TDSheet!$A:$AB,28,0)</f>
        <v>#N/A</v>
      </c>
      <c r="AC45" s="14">
        <f t="shared" si="13"/>
        <v>0</v>
      </c>
      <c r="AD45" s="14">
        <f t="shared" si="14"/>
        <v>0</v>
      </c>
      <c r="AE45" s="14">
        <f t="shared" si="15"/>
        <v>0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260</v>
      </c>
      <c r="D46" s="8">
        <v>195</v>
      </c>
      <c r="E46" s="8">
        <v>391</v>
      </c>
      <c r="F46" s="8">
        <v>48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439</v>
      </c>
      <c r="J46" s="14">
        <f t="shared" si="9"/>
        <v>-48</v>
      </c>
      <c r="K46" s="14">
        <f>VLOOKUP(A:A,[1]TDSheet!$A:$L,12,0)</f>
        <v>80</v>
      </c>
      <c r="L46" s="14">
        <f>VLOOKUP(A:A,[1]TDSheet!$A:$M,13,0)</f>
        <v>0</v>
      </c>
      <c r="M46" s="14">
        <f>VLOOKUP(A:A,[1]TDSheet!$A:$N,14,0)</f>
        <v>0</v>
      </c>
      <c r="N46" s="14">
        <f>VLOOKUP(A:A,[1]TDSheet!$A:$S,19,0)</f>
        <v>280</v>
      </c>
      <c r="O46" s="16">
        <v>280</v>
      </c>
      <c r="P46" s="16"/>
      <c r="Q46" s="16"/>
      <c r="R46" s="14">
        <f t="shared" si="10"/>
        <v>78.2</v>
      </c>
      <c r="S46" s="16"/>
      <c r="T46" s="17">
        <f t="shared" si="11"/>
        <v>8.7979539641943738</v>
      </c>
      <c r="U46" s="14">
        <f t="shared" si="12"/>
        <v>0.61381074168797956</v>
      </c>
      <c r="V46" s="14"/>
      <c r="W46" s="14"/>
      <c r="X46" s="14">
        <f>VLOOKUP(A:A,[1]TDSheet!$A:$X,24,0)</f>
        <v>79.8</v>
      </c>
      <c r="Y46" s="14">
        <f>VLOOKUP(A:A,[1]TDSheet!$A:$Y,25,0)</f>
        <v>61.8</v>
      </c>
      <c r="Z46" s="14">
        <f>VLOOKUP(A:A,[3]TDSheet!$A:$D,4,0)</f>
        <v>105</v>
      </c>
      <c r="AA46" s="14" t="str">
        <f>VLOOKUP(A:A,[1]TDSheet!$A:$AA,27,0)</f>
        <v>костик</v>
      </c>
      <c r="AB46" s="14" t="e">
        <f>VLOOKUP(A:A,[1]TDSheet!$A:$AB,28,0)</f>
        <v>#N/A</v>
      </c>
      <c r="AC46" s="14">
        <f t="shared" si="13"/>
        <v>112</v>
      </c>
      <c r="AD46" s="14">
        <f t="shared" si="14"/>
        <v>0</v>
      </c>
      <c r="AE46" s="14">
        <f t="shared" si="15"/>
        <v>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631</v>
      </c>
      <c r="D47" s="8">
        <v>268</v>
      </c>
      <c r="E47" s="8">
        <v>739</v>
      </c>
      <c r="F47" s="8">
        <v>135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754</v>
      </c>
      <c r="J47" s="14">
        <f t="shared" si="9"/>
        <v>-15</v>
      </c>
      <c r="K47" s="14">
        <f>VLOOKUP(A:A,[1]TDSheet!$A:$L,12,0)</f>
        <v>240</v>
      </c>
      <c r="L47" s="14">
        <f>VLOOKUP(A:A,[1]TDSheet!$A:$M,13,0)</f>
        <v>0</v>
      </c>
      <c r="M47" s="14">
        <f>VLOOKUP(A:A,[1]TDSheet!$A:$N,14,0)</f>
        <v>0</v>
      </c>
      <c r="N47" s="14">
        <f>VLOOKUP(A:A,[1]TDSheet!$A:$S,19,0)</f>
        <v>720</v>
      </c>
      <c r="O47" s="16">
        <v>360</v>
      </c>
      <c r="P47" s="16"/>
      <c r="Q47" s="16"/>
      <c r="R47" s="14">
        <f t="shared" si="10"/>
        <v>147.80000000000001</v>
      </c>
      <c r="S47" s="16"/>
      <c r="T47" s="17">
        <f t="shared" si="11"/>
        <v>9.8443843031123137</v>
      </c>
      <c r="U47" s="14">
        <f t="shared" si="12"/>
        <v>0.91339648173207033</v>
      </c>
      <c r="V47" s="14"/>
      <c r="W47" s="14"/>
      <c r="X47" s="14">
        <f>VLOOKUP(A:A,[1]TDSheet!$A:$X,24,0)</f>
        <v>103.8</v>
      </c>
      <c r="Y47" s="14">
        <f>VLOOKUP(A:A,[1]TDSheet!$A:$Y,25,0)</f>
        <v>121</v>
      </c>
      <c r="Z47" s="14">
        <f>VLOOKUP(A:A,[3]TDSheet!$A:$D,4,0)</f>
        <v>208</v>
      </c>
      <c r="AA47" s="14">
        <f>VLOOKUP(A:A,[1]TDSheet!$A:$AA,27,0)</f>
        <v>0</v>
      </c>
      <c r="AB47" s="14" t="str">
        <f>VLOOKUP(A:A,[1]TDSheet!$A:$AB,28,0)</f>
        <v>кост</v>
      </c>
      <c r="AC47" s="14">
        <f t="shared" si="13"/>
        <v>108</v>
      </c>
      <c r="AD47" s="14">
        <f t="shared" si="14"/>
        <v>0</v>
      </c>
      <c r="AE47" s="14">
        <f t="shared" si="15"/>
        <v>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773</v>
      </c>
      <c r="D48" s="8">
        <v>2155</v>
      </c>
      <c r="E48" s="8">
        <v>2146</v>
      </c>
      <c r="F48" s="8">
        <v>748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2165</v>
      </c>
      <c r="J48" s="14">
        <f t="shared" si="9"/>
        <v>-19</v>
      </c>
      <c r="K48" s="14">
        <f>VLOOKUP(A:A,[1]TDSheet!$A:$L,12,0)</f>
        <v>600</v>
      </c>
      <c r="L48" s="14">
        <f>VLOOKUP(A:A,[1]TDSheet!$A:$M,13,0)</f>
        <v>0</v>
      </c>
      <c r="M48" s="14">
        <f>VLOOKUP(A:A,[1]TDSheet!$A:$N,14,0)</f>
        <v>0</v>
      </c>
      <c r="N48" s="14">
        <f>VLOOKUP(A:A,[1]TDSheet!$A:$S,19,0)</f>
        <v>960</v>
      </c>
      <c r="O48" s="16">
        <v>900</v>
      </c>
      <c r="P48" s="16"/>
      <c r="Q48" s="16"/>
      <c r="R48" s="14">
        <f t="shared" si="10"/>
        <v>429.2</v>
      </c>
      <c r="S48" s="16"/>
      <c r="T48" s="17">
        <f t="shared" si="11"/>
        <v>7.4743709226467852</v>
      </c>
      <c r="U48" s="14">
        <f t="shared" si="12"/>
        <v>1.7427772600186393</v>
      </c>
      <c r="V48" s="14"/>
      <c r="W48" s="14"/>
      <c r="X48" s="14">
        <f>VLOOKUP(A:A,[1]TDSheet!$A:$X,24,0)</f>
        <v>403.6</v>
      </c>
      <c r="Y48" s="14">
        <f>VLOOKUP(A:A,[1]TDSheet!$A:$Y,25,0)</f>
        <v>408.4</v>
      </c>
      <c r="Z48" s="14">
        <f>VLOOKUP(A:A,[3]TDSheet!$A:$D,4,0)</f>
        <v>532</v>
      </c>
      <c r="AA48" s="14">
        <f>VLOOKUP(A:A,[1]TDSheet!$A:$AA,27,0)</f>
        <v>0</v>
      </c>
      <c r="AB48" s="14" t="e">
        <f>VLOOKUP(A:A,[1]TDSheet!$A:$AB,28,0)</f>
        <v>#N/A</v>
      </c>
      <c r="AC48" s="14">
        <f t="shared" si="13"/>
        <v>243.00000000000003</v>
      </c>
      <c r="AD48" s="14">
        <f t="shared" si="14"/>
        <v>0</v>
      </c>
      <c r="AE48" s="14">
        <f t="shared" si="15"/>
        <v>0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124</v>
      </c>
      <c r="D49" s="8">
        <v>24</v>
      </c>
      <c r="E49" s="8">
        <v>113</v>
      </c>
      <c r="F49" s="8"/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182</v>
      </c>
      <c r="J49" s="14">
        <f t="shared" si="9"/>
        <v>-69</v>
      </c>
      <c r="K49" s="14">
        <f>VLOOKUP(A:A,[1]TDSheet!$A:$L,12,0)</f>
        <v>40</v>
      </c>
      <c r="L49" s="14">
        <f>VLOOKUP(A:A,[1]TDSheet!$A:$M,13,0)</f>
        <v>0</v>
      </c>
      <c r="M49" s="14">
        <f>VLOOKUP(A:A,[1]TDSheet!$A:$N,14,0)</f>
        <v>0</v>
      </c>
      <c r="N49" s="14">
        <f>VLOOKUP(A:A,[1]TDSheet!$A:$S,19,0)</f>
        <v>160</v>
      </c>
      <c r="O49" s="16">
        <v>40</v>
      </c>
      <c r="P49" s="16"/>
      <c r="Q49" s="16"/>
      <c r="R49" s="14">
        <f t="shared" si="10"/>
        <v>22.6</v>
      </c>
      <c r="S49" s="16"/>
      <c r="T49" s="17">
        <f t="shared" si="11"/>
        <v>10.619469026548671</v>
      </c>
      <c r="U49" s="14">
        <f t="shared" si="12"/>
        <v>0</v>
      </c>
      <c r="V49" s="14"/>
      <c r="W49" s="14"/>
      <c r="X49" s="14">
        <f>VLOOKUP(A:A,[1]TDSheet!$A:$X,24,0)</f>
        <v>29.4</v>
      </c>
      <c r="Y49" s="14">
        <f>VLOOKUP(A:A,[1]TDSheet!$A:$Y,25,0)</f>
        <v>21.6</v>
      </c>
      <c r="Z49" s="14">
        <f>VLOOKUP(A:A,[3]TDSheet!$A:$D,4,0)</f>
        <v>6</v>
      </c>
      <c r="AA49" s="14" t="e">
        <f>VLOOKUP(A:A,[1]TDSheet!$A:$AA,27,0)</f>
        <v>#N/A</v>
      </c>
      <c r="AB49" s="14" t="e">
        <f>VLOOKUP(A:A,[1]TDSheet!$A:$AB,28,0)</f>
        <v>#N/A</v>
      </c>
      <c r="AC49" s="14">
        <f t="shared" si="13"/>
        <v>14</v>
      </c>
      <c r="AD49" s="14">
        <f t="shared" si="14"/>
        <v>0</v>
      </c>
      <c r="AE49" s="14">
        <f t="shared" si="15"/>
        <v>0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9</v>
      </c>
      <c r="C50" s="8">
        <v>78.554000000000002</v>
      </c>
      <c r="D50" s="8">
        <v>253.78299999999999</v>
      </c>
      <c r="E50" s="8">
        <v>223.68</v>
      </c>
      <c r="F50" s="8">
        <v>100.53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212.21600000000001</v>
      </c>
      <c r="J50" s="14">
        <f t="shared" si="9"/>
        <v>11.463999999999999</v>
      </c>
      <c r="K50" s="14">
        <f>VLOOKUP(A:A,[1]TDSheet!$A:$L,12,0)</f>
        <v>120</v>
      </c>
      <c r="L50" s="14">
        <f>VLOOKUP(A:A,[1]TDSheet!$A:$M,13,0)</f>
        <v>0</v>
      </c>
      <c r="M50" s="14">
        <f>VLOOKUP(A:A,[1]TDSheet!$A:$N,14,0)</f>
        <v>0</v>
      </c>
      <c r="N50" s="14">
        <f>VLOOKUP(A:A,[1]TDSheet!$A:$S,19,0)</f>
        <v>120</v>
      </c>
      <c r="O50" s="16">
        <v>30</v>
      </c>
      <c r="P50" s="16"/>
      <c r="Q50" s="16"/>
      <c r="R50" s="14">
        <f t="shared" si="10"/>
        <v>44.736000000000004</v>
      </c>
      <c r="S50" s="16"/>
      <c r="T50" s="17">
        <f t="shared" si="11"/>
        <v>8.2825912017167376</v>
      </c>
      <c r="U50" s="14">
        <f t="shared" si="12"/>
        <v>2.2471834763948495</v>
      </c>
      <c r="V50" s="14"/>
      <c r="W50" s="14"/>
      <c r="X50" s="14">
        <f>VLOOKUP(A:A,[1]TDSheet!$A:$X,24,0)</f>
        <v>48.191600000000001</v>
      </c>
      <c r="Y50" s="14">
        <f>VLOOKUP(A:A,[1]TDSheet!$A:$Y,25,0)</f>
        <v>52.386400000000002</v>
      </c>
      <c r="Z50" s="14">
        <f>VLOOKUP(A:A,[3]TDSheet!$A:$D,4,0)</f>
        <v>42.674999999999997</v>
      </c>
      <c r="AA50" s="14" t="e">
        <f>VLOOKUP(A:A,[1]TDSheet!$A:$AA,27,0)</f>
        <v>#N/A</v>
      </c>
      <c r="AB50" s="14" t="e">
        <f>VLOOKUP(A:A,[1]TDSheet!$A:$AB,28,0)</f>
        <v>#N/A</v>
      </c>
      <c r="AC50" s="14">
        <f t="shared" si="13"/>
        <v>30</v>
      </c>
      <c r="AD50" s="14">
        <f t="shared" si="14"/>
        <v>0</v>
      </c>
      <c r="AE50" s="14">
        <f t="shared" si="15"/>
        <v>0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246</v>
      </c>
      <c r="D51" s="8">
        <v>638</v>
      </c>
      <c r="E51" s="8">
        <v>681</v>
      </c>
      <c r="F51" s="8">
        <v>174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712</v>
      </c>
      <c r="J51" s="14">
        <f t="shared" si="9"/>
        <v>-31</v>
      </c>
      <c r="K51" s="14">
        <f>VLOOKUP(A:A,[1]TDSheet!$A:$L,12,0)</f>
        <v>200</v>
      </c>
      <c r="L51" s="14">
        <f>VLOOKUP(A:A,[1]TDSheet!$A:$M,13,0)</f>
        <v>0</v>
      </c>
      <c r="M51" s="14">
        <f>VLOOKUP(A:A,[1]TDSheet!$A:$N,14,0)</f>
        <v>0</v>
      </c>
      <c r="N51" s="14">
        <f>VLOOKUP(A:A,[1]TDSheet!$A:$S,19,0)</f>
        <v>320</v>
      </c>
      <c r="O51" s="16">
        <v>800</v>
      </c>
      <c r="P51" s="16"/>
      <c r="Q51" s="16"/>
      <c r="R51" s="14">
        <f t="shared" si="10"/>
        <v>136.19999999999999</v>
      </c>
      <c r="S51" s="16"/>
      <c r="T51" s="17">
        <f t="shared" si="11"/>
        <v>10.969162995594715</v>
      </c>
      <c r="U51" s="14">
        <f t="shared" si="12"/>
        <v>1.2775330396475773</v>
      </c>
      <c r="V51" s="14"/>
      <c r="W51" s="14"/>
      <c r="X51" s="14">
        <f>VLOOKUP(A:A,[1]TDSheet!$A:$X,24,0)</f>
        <v>123.4</v>
      </c>
      <c r="Y51" s="14">
        <f>VLOOKUP(A:A,[1]TDSheet!$A:$Y,25,0)</f>
        <v>121</v>
      </c>
      <c r="Z51" s="14">
        <f>VLOOKUP(A:A,[3]TDSheet!$A:$D,4,0)</f>
        <v>136</v>
      </c>
      <c r="AA51" s="14">
        <f>VLOOKUP(A:A,[1]TDSheet!$A:$AA,27,0)</f>
        <v>0</v>
      </c>
      <c r="AB51" s="14" t="e">
        <f>VLOOKUP(A:A,[1]TDSheet!$A:$AB,28,0)</f>
        <v>#N/A</v>
      </c>
      <c r="AC51" s="14">
        <f t="shared" si="13"/>
        <v>320</v>
      </c>
      <c r="AD51" s="14">
        <f t="shared" si="14"/>
        <v>0</v>
      </c>
      <c r="AE51" s="14">
        <f t="shared" si="15"/>
        <v>0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5663</v>
      </c>
      <c r="D52" s="8">
        <v>8376</v>
      </c>
      <c r="E52" s="8">
        <v>7726</v>
      </c>
      <c r="F52" s="8">
        <v>6185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7882</v>
      </c>
      <c r="J52" s="14">
        <f t="shared" si="9"/>
        <v>-156</v>
      </c>
      <c r="K52" s="14">
        <f>VLOOKUP(A:A,[1]TDSheet!$A:$L,12,0)</f>
        <v>1400</v>
      </c>
      <c r="L52" s="14">
        <f>VLOOKUP(A:A,[1]TDSheet!$A:$M,13,0)</f>
        <v>4200</v>
      </c>
      <c r="M52" s="14">
        <f>VLOOKUP(A:A,[1]TDSheet!$A:$N,14,0)</f>
        <v>0</v>
      </c>
      <c r="N52" s="14">
        <f>VLOOKUP(A:A,[1]TDSheet!$A:$S,19,0)</f>
        <v>1000</v>
      </c>
      <c r="O52" s="16">
        <v>3200</v>
      </c>
      <c r="P52" s="16"/>
      <c r="Q52" s="16"/>
      <c r="R52" s="14">
        <f t="shared" si="10"/>
        <v>1545.2</v>
      </c>
      <c r="S52" s="16">
        <v>1800</v>
      </c>
      <c r="T52" s="17">
        <f t="shared" si="11"/>
        <v>11.509836914315299</v>
      </c>
      <c r="U52" s="14">
        <f t="shared" si="12"/>
        <v>4.0027180947450169</v>
      </c>
      <c r="V52" s="14"/>
      <c r="W52" s="14"/>
      <c r="X52" s="14">
        <f>VLOOKUP(A:A,[1]TDSheet!$A:$X,24,0)</f>
        <v>1902.8</v>
      </c>
      <c r="Y52" s="14">
        <f>VLOOKUP(A:A,[1]TDSheet!$A:$Y,25,0)</f>
        <v>1527.8</v>
      </c>
      <c r="Z52" s="14">
        <f>VLOOKUP(A:A,[3]TDSheet!$A:$D,4,0)</f>
        <v>1840</v>
      </c>
      <c r="AA52" s="14" t="str">
        <f>VLOOKUP(A:A,[1]TDSheet!$A:$AA,27,0)</f>
        <v>м1800</v>
      </c>
      <c r="AB52" s="14">
        <f>VLOOKUP(A:A,[1]TDSheet!$A:$AB,28,0)</f>
        <v>0</v>
      </c>
      <c r="AC52" s="14">
        <f t="shared" si="13"/>
        <v>1280</v>
      </c>
      <c r="AD52" s="14">
        <f t="shared" si="14"/>
        <v>0</v>
      </c>
      <c r="AE52" s="14">
        <f t="shared" si="15"/>
        <v>720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1002</v>
      </c>
      <c r="D53" s="8">
        <v>1810</v>
      </c>
      <c r="E53" s="8">
        <v>2467</v>
      </c>
      <c r="F53" s="8">
        <v>290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2525</v>
      </c>
      <c r="J53" s="14">
        <f t="shared" si="9"/>
        <v>-58</v>
      </c>
      <c r="K53" s="14">
        <f>VLOOKUP(A:A,[1]TDSheet!$A:$L,12,0)</f>
        <v>600</v>
      </c>
      <c r="L53" s="14">
        <f>VLOOKUP(A:A,[1]TDSheet!$A:$M,13,0)</f>
        <v>1000</v>
      </c>
      <c r="M53" s="14">
        <f>VLOOKUP(A:A,[1]TDSheet!$A:$N,14,0)</f>
        <v>0</v>
      </c>
      <c r="N53" s="14">
        <f>VLOOKUP(A:A,[1]TDSheet!$A:$S,19,0)</f>
        <v>1400</v>
      </c>
      <c r="O53" s="16">
        <v>1200</v>
      </c>
      <c r="P53" s="16"/>
      <c r="Q53" s="16"/>
      <c r="R53" s="14">
        <f t="shared" si="10"/>
        <v>493.4</v>
      </c>
      <c r="S53" s="16">
        <v>600</v>
      </c>
      <c r="T53" s="17">
        <f t="shared" si="11"/>
        <v>10.316173490068911</v>
      </c>
      <c r="U53" s="14">
        <f t="shared" si="12"/>
        <v>0.58775841102553716</v>
      </c>
      <c r="V53" s="14"/>
      <c r="W53" s="14"/>
      <c r="X53" s="14">
        <f>VLOOKUP(A:A,[1]TDSheet!$A:$X,24,0)</f>
        <v>403.6</v>
      </c>
      <c r="Y53" s="14">
        <f>VLOOKUP(A:A,[1]TDSheet!$A:$Y,25,0)</f>
        <v>379.4</v>
      </c>
      <c r="Z53" s="14">
        <f>VLOOKUP(A:A,[3]TDSheet!$A:$D,4,0)</f>
        <v>397</v>
      </c>
      <c r="AA53" s="14">
        <f>VLOOKUP(A:A,[1]TDSheet!$A:$AA,27,0)</f>
        <v>0</v>
      </c>
      <c r="AB53" s="14" t="e">
        <f>VLOOKUP(A:A,[1]TDSheet!$A:$AB,28,0)</f>
        <v>#N/A</v>
      </c>
      <c r="AC53" s="14">
        <f t="shared" si="13"/>
        <v>480</v>
      </c>
      <c r="AD53" s="14">
        <f t="shared" si="14"/>
        <v>0</v>
      </c>
      <c r="AE53" s="14">
        <f t="shared" si="15"/>
        <v>240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2062</v>
      </c>
      <c r="D54" s="8">
        <v>4066</v>
      </c>
      <c r="E54" s="8">
        <v>4892</v>
      </c>
      <c r="F54" s="8">
        <v>1170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4959</v>
      </c>
      <c r="J54" s="14">
        <f t="shared" si="9"/>
        <v>-67</v>
      </c>
      <c r="K54" s="14">
        <f>VLOOKUP(A:A,[1]TDSheet!$A:$L,12,0)</f>
        <v>1200</v>
      </c>
      <c r="L54" s="14">
        <f>VLOOKUP(A:A,[1]TDSheet!$A:$M,13,0)</f>
        <v>2200</v>
      </c>
      <c r="M54" s="14">
        <f>VLOOKUP(A:A,[1]TDSheet!$A:$N,14,0)</f>
        <v>0</v>
      </c>
      <c r="N54" s="14">
        <f>VLOOKUP(A:A,[1]TDSheet!$A:$S,19,0)</f>
        <v>1000</v>
      </c>
      <c r="O54" s="16">
        <v>3200</v>
      </c>
      <c r="P54" s="16"/>
      <c r="Q54" s="16"/>
      <c r="R54" s="14">
        <f t="shared" si="10"/>
        <v>978.4</v>
      </c>
      <c r="S54" s="16">
        <v>1600</v>
      </c>
      <c r="T54" s="17">
        <f t="shared" si="11"/>
        <v>10.598937040065413</v>
      </c>
      <c r="U54" s="14">
        <f t="shared" si="12"/>
        <v>1.1958299264104661</v>
      </c>
      <c r="V54" s="14"/>
      <c r="W54" s="14"/>
      <c r="X54" s="14">
        <f>VLOOKUP(A:A,[1]TDSheet!$A:$X,24,0)</f>
        <v>874.6</v>
      </c>
      <c r="Y54" s="14">
        <f>VLOOKUP(A:A,[1]TDSheet!$A:$Y,25,0)</f>
        <v>812</v>
      </c>
      <c r="Z54" s="14">
        <f>VLOOKUP(A:A,[3]TDSheet!$A:$D,4,0)</f>
        <v>1199</v>
      </c>
      <c r="AA54" s="14" t="str">
        <f>VLOOKUP(A:A,[1]TDSheet!$A:$AA,27,0)</f>
        <v>м1000</v>
      </c>
      <c r="AB54" s="14" t="e">
        <f>VLOOKUP(A:A,[1]TDSheet!$A:$AB,28,0)</f>
        <v>#N/A</v>
      </c>
      <c r="AC54" s="14">
        <f t="shared" si="13"/>
        <v>1280</v>
      </c>
      <c r="AD54" s="14">
        <f t="shared" si="14"/>
        <v>0</v>
      </c>
      <c r="AE54" s="14">
        <f t="shared" si="15"/>
        <v>640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720</v>
      </c>
      <c r="D55" s="8">
        <v>1587</v>
      </c>
      <c r="E55" s="8">
        <v>1668</v>
      </c>
      <c r="F55" s="8">
        <v>623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1688</v>
      </c>
      <c r="J55" s="14">
        <f t="shared" si="9"/>
        <v>-20</v>
      </c>
      <c r="K55" s="14">
        <f>VLOOKUP(A:A,[1]TDSheet!$A:$L,12,0)</f>
        <v>400</v>
      </c>
      <c r="L55" s="14">
        <f>VLOOKUP(A:A,[1]TDSheet!$A:$M,13,0)</f>
        <v>600</v>
      </c>
      <c r="M55" s="14">
        <f>VLOOKUP(A:A,[1]TDSheet!$A:$N,14,0)</f>
        <v>0</v>
      </c>
      <c r="N55" s="14">
        <f>VLOOKUP(A:A,[1]TDSheet!$A:$S,19,0)</f>
        <v>400</v>
      </c>
      <c r="O55" s="16">
        <v>800</v>
      </c>
      <c r="P55" s="16"/>
      <c r="Q55" s="16"/>
      <c r="R55" s="14">
        <f t="shared" si="10"/>
        <v>333.6</v>
      </c>
      <c r="S55" s="16"/>
      <c r="T55" s="17">
        <f t="shared" si="11"/>
        <v>8.4622302158273381</v>
      </c>
      <c r="U55" s="14">
        <f t="shared" si="12"/>
        <v>1.8675059952038369</v>
      </c>
      <c r="V55" s="14"/>
      <c r="W55" s="14"/>
      <c r="X55" s="14">
        <f>VLOOKUP(A:A,[1]TDSheet!$A:$X,24,0)</f>
        <v>314.60000000000002</v>
      </c>
      <c r="Y55" s="14">
        <f>VLOOKUP(A:A,[1]TDSheet!$A:$Y,25,0)</f>
        <v>302.60000000000002</v>
      </c>
      <c r="Z55" s="14">
        <f>VLOOKUP(A:A,[3]TDSheet!$A:$D,4,0)</f>
        <v>376</v>
      </c>
      <c r="AA55" s="14" t="str">
        <f>VLOOKUP(A:A,[1]TDSheet!$A:$AA,27,0)</f>
        <v>костик</v>
      </c>
      <c r="AB55" s="14" t="e">
        <f>VLOOKUP(A:A,[1]TDSheet!$A:$AB,28,0)</f>
        <v>#N/A</v>
      </c>
      <c r="AC55" s="14">
        <f t="shared" si="13"/>
        <v>280</v>
      </c>
      <c r="AD55" s="14">
        <f t="shared" si="14"/>
        <v>0</v>
      </c>
      <c r="AE55" s="14">
        <f t="shared" si="15"/>
        <v>0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96</v>
      </c>
      <c r="D56" s="8">
        <v>452</v>
      </c>
      <c r="E56" s="8">
        <v>364</v>
      </c>
      <c r="F56" s="8">
        <v>177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385</v>
      </c>
      <c r="J56" s="14">
        <f t="shared" si="9"/>
        <v>-21</v>
      </c>
      <c r="K56" s="14">
        <f>VLOOKUP(A:A,[1]TDSheet!$A:$L,12,0)</f>
        <v>240</v>
      </c>
      <c r="L56" s="14">
        <f>VLOOKUP(A:A,[1]TDSheet!$A:$M,13,0)</f>
        <v>0</v>
      </c>
      <c r="M56" s="14">
        <f>VLOOKUP(A:A,[1]TDSheet!$A:$N,14,0)</f>
        <v>0</v>
      </c>
      <c r="N56" s="14">
        <f>VLOOKUP(A:A,[1]TDSheet!$A:$S,19,0)</f>
        <v>240</v>
      </c>
      <c r="O56" s="16"/>
      <c r="P56" s="16"/>
      <c r="Q56" s="16"/>
      <c r="R56" s="14">
        <f t="shared" si="10"/>
        <v>72.8</v>
      </c>
      <c r="S56" s="16"/>
      <c r="T56" s="17">
        <f t="shared" si="11"/>
        <v>9.0247252747252755</v>
      </c>
      <c r="U56" s="14">
        <f t="shared" si="12"/>
        <v>2.4313186813186816</v>
      </c>
      <c r="V56" s="14"/>
      <c r="W56" s="14"/>
      <c r="X56" s="14">
        <f>VLOOKUP(A:A,[1]TDSheet!$A:$X,24,0)</f>
        <v>95.2</v>
      </c>
      <c r="Y56" s="14">
        <f>VLOOKUP(A:A,[1]TDSheet!$A:$Y,25,0)</f>
        <v>90.6</v>
      </c>
      <c r="Z56" s="14">
        <f>VLOOKUP(A:A,[3]TDSheet!$A:$D,4,0)</f>
        <v>70</v>
      </c>
      <c r="AA56" s="14" t="str">
        <f>VLOOKUP(A:A,[1]TDSheet!$A:$AA,27,0)</f>
        <v>м160</v>
      </c>
      <c r="AB56" s="14" t="e">
        <f>VLOOKUP(A:A,[1]TDSheet!$A:$AB,28,0)</f>
        <v>#N/A</v>
      </c>
      <c r="AC56" s="14">
        <f t="shared" si="13"/>
        <v>0</v>
      </c>
      <c r="AD56" s="14">
        <f t="shared" si="14"/>
        <v>0</v>
      </c>
      <c r="AE56" s="14">
        <f t="shared" si="15"/>
        <v>0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496</v>
      </c>
      <c r="D57" s="8">
        <v>876</v>
      </c>
      <c r="E57" s="8">
        <v>1146</v>
      </c>
      <c r="F57" s="8">
        <v>196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1172</v>
      </c>
      <c r="J57" s="14">
        <f t="shared" si="9"/>
        <v>-26</v>
      </c>
      <c r="K57" s="14">
        <f>VLOOKUP(A:A,[1]TDSheet!$A:$L,12,0)</f>
        <v>280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VLOOKUP(A:A,[1]TDSheet!$A:$S,19,0)</f>
        <v>420</v>
      </c>
      <c r="O57" s="16">
        <v>700</v>
      </c>
      <c r="P57" s="16"/>
      <c r="Q57" s="16"/>
      <c r="R57" s="14">
        <f t="shared" si="10"/>
        <v>229.2</v>
      </c>
      <c r="S57" s="16"/>
      <c r="T57" s="17">
        <f t="shared" si="11"/>
        <v>6.9633507853403147</v>
      </c>
      <c r="U57" s="14">
        <f t="shared" si="12"/>
        <v>0.85514834205933687</v>
      </c>
      <c r="V57" s="14"/>
      <c r="W57" s="14"/>
      <c r="X57" s="14">
        <f>VLOOKUP(A:A,[1]TDSheet!$A:$X,24,0)</f>
        <v>193</v>
      </c>
      <c r="Y57" s="14">
        <f>VLOOKUP(A:A,[1]TDSheet!$A:$Y,25,0)</f>
        <v>191.4</v>
      </c>
      <c r="Z57" s="14">
        <f>VLOOKUP(A:A,[3]TDSheet!$A:$D,4,0)</f>
        <v>341</v>
      </c>
      <c r="AA57" s="14" t="str">
        <f>VLOOKUP(A:A,[1]TDSheet!$A:$AA,27,0)</f>
        <v>костик</v>
      </c>
      <c r="AB57" s="14" t="e">
        <f>VLOOKUP(A:A,[1]TDSheet!$A:$AB,28,0)</f>
        <v>#N/A</v>
      </c>
      <c r="AC57" s="14">
        <f t="shared" si="13"/>
        <v>70</v>
      </c>
      <c r="AD57" s="14">
        <f t="shared" si="14"/>
        <v>0</v>
      </c>
      <c r="AE57" s="14">
        <f t="shared" si="15"/>
        <v>0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470</v>
      </c>
      <c r="D58" s="8">
        <v>616</v>
      </c>
      <c r="E58" s="8">
        <v>845</v>
      </c>
      <c r="F58" s="8">
        <v>194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892</v>
      </c>
      <c r="J58" s="14">
        <f t="shared" si="9"/>
        <v>-47</v>
      </c>
      <c r="K58" s="14">
        <f>VLOOKUP(A:A,[1]TDSheet!$A:$L,12,0)</f>
        <v>280</v>
      </c>
      <c r="L58" s="14">
        <f>VLOOKUP(A:A,[1]TDSheet!$A:$M,13,0)</f>
        <v>0</v>
      </c>
      <c r="M58" s="14">
        <f>VLOOKUP(A:A,[1]TDSheet!$A:$N,14,0)</f>
        <v>0</v>
      </c>
      <c r="N58" s="14">
        <f>VLOOKUP(A:A,[1]TDSheet!$A:$S,19,0)</f>
        <v>420</v>
      </c>
      <c r="O58" s="16">
        <v>560</v>
      </c>
      <c r="P58" s="16"/>
      <c r="Q58" s="16"/>
      <c r="R58" s="14">
        <f t="shared" si="10"/>
        <v>169</v>
      </c>
      <c r="S58" s="16"/>
      <c r="T58" s="17">
        <f t="shared" si="11"/>
        <v>8.603550295857989</v>
      </c>
      <c r="U58" s="14">
        <f t="shared" si="12"/>
        <v>1.1479289940828403</v>
      </c>
      <c r="V58" s="14"/>
      <c r="W58" s="14"/>
      <c r="X58" s="14">
        <f>VLOOKUP(A:A,[1]TDSheet!$A:$X,24,0)</f>
        <v>154.4</v>
      </c>
      <c r="Y58" s="14">
        <f>VLOOKUP(A:A,[1]TDSheet!$A:$Y,25,0)</f>
        <v>147</v>
      </c>
      <c r="Z58" s="14">
        <f>VLOOKUP(A:A,[3]TDSheet!$A:$D,4,0)</f>
        <v>197</v>
      </c>
      <c r="AA58" s="14" t="str">
        <f>VLOOKUP(A:A,[1]TDSheet!$A:$AA,27,0)</f>
        <v>костик</v>
      </c>
      <c r="AB58" s="14" t="e">
        <f>VLOOKUP(A:A,[1]TDSheet!$A:$AB,28,0)</f>
        <v>#N/A</v>
      </c>
      <c r="AC58" s="14">
        <f t="shared" si="13"/>
        <v>56</v>
      </c>
      <c r="AD58" s="14">
        <f t="shared" si="14"/>
        <v>0</v>
      </c>
      <c r="AE58" s="14">
        <f t="shared" si="15"/>
        <v>0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101</v>
      </c>
      <c r="D59" s="8">
        <v>306</v>
      </c>
      <c r="E59" s="8">
        <v>314</v>
      </c>
      <c r="F59" s="8">
        <v>88</v>
      </c>
      <c r="G59" s="1">
        <f>VLOOKUP(A:A,[1]TDSheet!$A:$G,7,0)</f>
        <v>0.4</v>
      </c>
      <c r="H59" s="1">
        <f>VLOOKUP(A:A,[1]TDSheet!$A:$H,8,0)</f>
        <v>30</v>
      </c>
      <c r="I59" s="14">
        <f>VLOOKUP(A:A,[2]TDSheet!$A:$F,6,0)</f>
        <v>319</v>
      </c>
      <c r="J59" s="14">
        <f t="shared" si="9"/>
        <v>-5</v>
      </c>
      <c r="K59" s="14">
        <f>VLOOKUP(A:A,[1]TDSheet!$A:$L,12,0)</f>
        <v>120</v>
      </c>
      <c r="L59" s="14">
        <f>VLOOKUP(A:A,[1]TDSheet!$A:$M,13,0)</f>
        <v>0</v>
      </c>
      <c r="M59" s="14">
        <f>VLOOKUP(A:A,[1]TDSheet!$A:$N,14,0)</f>
        <v>0</v>
      </c>
      <c r="N59" s="14">
        <f>VLOOKUP(A:A,[1]TDSheet!$A:$S,19,0)</f>
        <v>120</v>
      </c>
      <c r="O59" s="16">
        <v>150</v>
      </c>
      <c r="P59" s="16"/>
      <c r="Q59" s="16"/>
      <c r="R59" s="14">
        <f t="shared" si="10"/>
        <v>62.8</v>
      </c>
      <c r="S59" s="16"/>
      <c r="T59" s="17">
        <f t="shared" si="11"/>
        <v>7.611464968152867</v>
      </c>
      <c r="U59" s="14">
        <f t="shared" si="12"/>
        <v>1.4012738853503186</v>
      </c>
      <c r="V59" s="14"/>
      <c r="W59" s="14"/>
      <c r="X59" s="14">
        <f>VLOOKUP(A:A,[1]TDSheet!$A:$X,24,0)</f>
        <v>57.8</v>
      </c>
      <c r="Y59" s="14">
        <f>VLOOKUP(A:A,[1]TDSheet!$A:$Y,25,0)</f>
        <v>62.6</v>
      </c>
      <c r="Z59" s="14">
        <f>VLOOKUP(A:A,[3]TDSheet!$A:$D,4,0)</f>
        <v>38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3"/>
        <v>60</v>
      </c>
      <c r="AD59" s="14">
        <f t="shared" si="14"/>
        <v>0</v>
      </c>
      <c r="AE59" s="14">
        <f t="shared" si="15"/>
        <v>0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9</v>
      </c>
      <c r="C60" s="8">
        <v>135.18700000000001</v>
      </c>
      <c r="D60" s="8">
        <v>467.142</v>
      </c>
      <c r="E60" s="8">
        <v>440.262</v>
      </c>
      <c r="F60" s="8">
        <v>154.05500000000001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450.06299999999999</v>
      </c>
      <c r="J60" s="14">
        <f t="shared" si="9"/>
        <v>-9.8009999999999877</v>
      </c>
      <c r="K60" s="14">
        <f>VLOOKUP(A:A,[1]TDSheet!$A:$L,12,0)</f>
        <v>150</v>
      </c>
      <c r="L60" s="14">
        <f>VLOOKUP(A:A,[1]TDSheet!$A:$M,13,0)</f>
        <v>0</v>
      </c>
      <c r="M60" s="14">
        <f>VLOOKUP(A:A,[1]TDSheet!$A:$N,14,0)</f>
        <v>0</v>
      </c>
      <c r="N60" s="14">
        <f>VLOOKUP(A:A,[1]TDSheet!$A:$S,19,0)</f>
        <v>200</v>
      </c>
      <c r="O60" s="16">
        <v>150</v>
      </c>
      <c r="P60" s="16"/>
      <c r="Q60" s="16"/>
      <c r="R60" s="14">
        <f t="shared" si="10"/>
        <v>88.052400000000006</v>
      </c>
      <c r="S60" s="16"/>
      <c r="T60" s="17">
        <f t="shared" si="11"/>
        <v>7.4280201334659814</v>
      </c>
      <c r="U60" s="14">
        <f t="shared" si="12"/>
        <v>1.7495832027292839</v>
      </c>
      <c r="V60" s="14"/>
      <c r="W60" s="14"/>
      <c r="X60" s="14">
        <f>VLOOKUP(A:A,[1]TDSheet!$A:$X,24,0)</f>
        <v>81.639399999999995</v>
      </c>
      <c r="Y60" s="14">
        <f>VLOOKUP(A:A,[1]TDSheet!$A:$Y,25,0)</f>
        <v>86.634600000000006</v>
      </c>
      <c r="Z60" s="14">
        <f>VLOOKUP(A:A,[3]TDSheet!$A:$D,4,0)</f>
        <v>97.844999999999999</v>
      </c>
      <c r="AA60" s="14" t="e">
        <f>VLOOKUP(A:A,[1]TDSheet!$A:$AA,27,0)</f>
        <v>#N/A</v>
      </c>
      <c r="AB60" s="14" t="e">
        <f>VLOOKUP(A:A,[1]TDSheet!$A:$AB,28,0)</f>
        <v>#N/A</v>
      </c>
      <c r="AC60" s="14">
        <f t="shared" si="13"/>
        <v>150</v>
      </c>
      <c r="AD60" s="14">
        <f t="shared" si="14"/>
        <v>0</v>
      </c>
      <c r="AE60" s="14">
        <f t="shared" si="15"/>
        <v>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602</v>
      </c>
      <c r="D61" s="8">
        <v>291</v>
      </c>
      <c r="E61" s="8">
        <v>850</v>
      </c>
      <c r="F61" s="8">
        <v>11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927</v>
      </c>
      <c r="J61" s="14">
        <f t="shared" si="9"/>
        <v>-77</v>
      </c>
      <c r="K61" s="14">
        <f>VLOOKUP(A:A,[1]TDSheet!$A:$L,12,0)</f>
        <v>240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VLOOKUP(A:A,[1]TDSheet!$A:$S,19,0)</f>
        <v>600</v>
      </c>
      <c r="O61" s="16">
        <v>600</v>
      </c>
      <c r="P61" s="16"/>
      <c r="Q61" s="16"/>
      <c r="R61" s="14">
        <f t="shared" si="10"/>
        <v>170</v>
      </c>
      <c r="S61" s="16"/>
      <c r="T61" s="17">
        <f t="shared" si="11"/>
        <v>8.5352941176470587</v>
      </c>
      <c r="U61" s="14">
        <f t="shared" si="12"/>
        <v>6.4705882352941183E-2</v>
      </c>
      <c r="V61" s="14"/>
      <c r="W61" s="14"/>
      <c r="X61" s="14">
        <f>VLOOKUP(A:A,[1]TDSheet!$A:$X,24,0)</f>
        <v>195.6</v>
      </c>
      <c r="Y61" s="14">
        <f>VLOOKUP(A:A,[1]TDSheet!$A:$Y,25,0)</f>
        <v>151.19999999999999</v>
      </c>
      <c r="Z61" s="14">
        <f>VLOOKUP(A:A,[3]TDSheet!$A:$D,4,0)</f>
        <v>110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3"/>
        <v>168.00000000000003</v>
      </c>
      <c r="AD61" s="14">
        <f t="shared" si="14"/>
        <v>0</v>
      </c>
      <c r="AE61" s="14">
        <f t="shared" si="15"/>
        <v>0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9</v>
      </c>
      <c r="C62" s="8">
        <v>57.3</v>
      </c>
      <c r="D62" s="8">
        <v>58.482999999999997</v>
      </c>
      <c r="E62" s="8">
        <v>98.861999999999995</v>
      </c>
      <c r="F62" s="8">
        <v>15.853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93</v>
      </c>
      <c r="J62" s="14">
        <f t="shared" si="9"/>
        <v>5.8619999999999948</v>
      </c>
      <c r="K62" s="14">
        <f>VLOOKUP(A:A,[1]TDSheet!$A:$L,12,0)</f>
        <v>0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VLOOKUP(A:A,[1]TDSheet!$A:$S,19,0)</f>
        <v>40</v>
      </c>
      <c r="O62" s="16">
        <v>60</v>
      </c>
      <c r="P62" s="16"/>
      <c r="Q62" s="16"/>
      <c r="R62" s="14">
        <f t="shared" si="10"/>
        <v>19.772399999999998</v>
      </c>
      <c r="S62" s="16"/>
      <c r="T62" s="17">
        <f t="shared" si="11"/>
        <v>5.8593291659080347</v>
      </c>
      <c r="U62" s="14">
        <f t="shared" si="12"/>
        <v>0.8017741902854485</v>
      </c>
      <c r="V62" s="14"/>
      <c r="W62" s="14"/>
      <c r="X62" s="14">
        <f>VLOOKUP(A:A,[1]TDSheet!$A:$X,24,0)</f>
        <v>15.891</v>
      </c>
      <c r="Y62" s="14">
        <f>VLOOKUP(A:A,[1]TDSheet!$A:$Y,25,0)</f>
        <v>11.0276</v>
      </c>
      <c r="Z62" s="14">
        <f>VLOOKUP(A:A,[3]TDSheet!$A:$D,4,0)</f>
        <v>21.122</v>
      </c>
      <c r="AA62" s="14" t="str">
        <f>VLOOKUP(A:A,[1]TDSheet!$A:$AA,27,0)</f>
        <v>магаз</v>
      </c>
      <c r="AB62" s="14" t="e">
        <f>VLOOKUP(A:A,[1]TDSheet!$A:$AB,28,0)</f>
        <v>#N/A</v>
      </c>
      <c r="AC62" s="14">
        <f t="shared" si="13"/>
        <v>60</v>
      </c>
      <c r="AD62" s="14">
        <f t="shared" si="14"/>
        <v>0</v>
      </c>
      <c r="AE62" s="14">
        <f t="shared" si="15"/>
        <v>0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64</v>
      </c>
      <c r="D63" s="8">
        <v>110</v>
      </c>
      <c r="E63" s="19">
        <v>178</v>
      </c>
      <c r="F63" s="19">
        <v>152</v>
      </c>
      <c r="G63" s="1">
        <f>VLOOKUP(A:A,[1]TDSheet!$A:$G,7,0)</f>
        <v>0.41</v>
      </c>
      <c r="H63" s="1">
        <f>VLOOKUP(A:A,[1]TDSheet!$A:$H,8,0)</f>
        <v>45</v>
      </c>
      <c r="I63" s="14">
        <f>VLOOKUP(A:A,[2]TDSheet!$A:$F,6,0)</f>
        <v>130</v>
      </c>
      <c r="J63" s="14">
        <f t="shared" si="9"/>
        <v>48</v>
      </c>
      <c r="K63" s="14">
        <f>VLOOKUP(A:A,[1]TDSheet!$A:$L,12,0)</f>
        <v>100</v>
      </c>
      <c r="L63" s="14">
        <f>VLOOKUP(A:A,[1]TDSheet!$A:$M,13,0)</f>
        <v>0</v>
      </c>
      <c r="M63" s="14">
        <f>VLOOKUP(A:A,[1]TDSheet!$A:$N,14,0)</f>
        <v>0</v>
      </c>
      <c r="N63" s="14">
        <f>VLOOKUP(A:A,[1]TDSheet!$A:$S,19,0)</f>
        <v>50</v>
      </c>
      <c r="O63" s="16"/>
      <c r="P63" s="16"/>
      <c r="Q63" s="16"/>
      <c r="R63" s="14">
        <f t="shared" si="10"/>
        <v>35.6</v>
      </c>
      <c r="S63" s="16"/>
      <c r="T63" s="17">
        <f t="shared" si="11"/>
        <v>8.4831460674157295</v>
      </c>
      <c r="U63" s="14">
        <f t="shared" si="12"/>
        <v>4.2696629213483144</v>
      </c>
      <c r="V63" s="14"/>
      <c r="W63" s="14"/>
      <c r="X63" s="14">
        <f>VLOOKUP(A:A,[1]TDSheet!$A:$X,24,0)</f>
        <v>51.6</v>
      </c>
      <c r="Y63" s="14">
        <f>VLOOKUP(A:A,[1]TDSheet!$A:$Y,25,0)</f>
        <v>45.4</v>
      </c>
      <c r="Z63" s="14">
        <f>VLOOKUP(A:A,[3]TDSheet!$A:$D,4,0)</f>
        <v>12</v>
      </c>
      <c r="AA63" s="14" t="str">
        <f>VLOOKUP(A:A,[1]TDSheet!$A:$AA,27,0)</f>
        <v>костик</v>
      </c>
      <c r="AB63" s="14" t="e">
        <f>VLOOKUP(A:A,[1]TDSheet!$A:$AB,28,0)</f>
        <v>#N/A</v>
      </c>
      <c r="AC63" s="14">
        <f t="shared" si="13"/>
        <v>0</v>
      </c>
      <c r="AD63" s="14">
        <f t="shared" si="14"/>
        <v>0</v>
      </c>
      <c r="AE63" s="14">
        <f t="shared" si="15"/>
        <v>0</v>
      </c>
      <c r="AF63" s="14"/>
      <c r="AG63" s="14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347</v>
      </c>
      <c r="D64" s="8">
        <v>206</v>
      </c>
      <c r="E64" s="19">
        <v>468</v>
      </c>
      <c r="F64" s="19">
        <v>257</v>
      </c>
      <c r="G64" s="1">
        <f>VLOOKUP(A:A,[1]TDSheet!$A:$G,7,0)</f>
        <v>0.41</v>
      </c>
      <c r="H64" s="1">
        <f>VLOOKUP(A:A,[1]TDSheet!$A:$H,8,0)</f>
        <v>45</v>
      </c>
      <c r="I64" s="14">
        <f>VLOOKUP(A:A,[2]TDSheet!$A:$F,6,0)</f>
        <v>464</v>
      </c>
      <c r="J64" s="14">
        <f t="shared" si="9"/>
        <v>4</v>
      </c>
      <c r="K64" s="14">
        <f>VLOOKUP(A:A,[1]TDSheet!$A:$L,12,0)</f>
        <v>150</v>
      </c>
      <c r="L64" s="14">
        <f>VLOOKUP(A:A,[1]TDSheet!$A:$M,13,0)</f>
        <v>0</v>
      </c>
      <c r="M64" s="14">
        <f>VLOOKUP(A:A,[1]TDSheet!$A:$N,14,0)</f>
        <v>0</v>
      </c>
      <c r="N64" s="14">
        <f>VLOOKUP(A:A,[1]TDSheet!$A:$S,19,0)</f>
        <v>250</v>
      </c>
      <c r="O64" s="16">
        <v>100</v>
      </c>
      <c r="P64" s="16"/>
      <c r="Q64" s="16"/>
      <c r="R64" s="14">
        <f t="shared" si="10"/>
        <v>93.6</v>
      </c>
      <c r="S64" s="16"/>
      <c r="T64" s="17">
        <f t="shared" si="11"/>
        <v>8.0876068376068382</v>
      </c>
      <c r="U64" s="14">
        <f t="shared" si="12"/>
        <v>2.7457264957264957</v>
      </c>
      <c r="V64" s="14"/>
      <c r="W64" s="14"/>
      <c r="X64" s="14">
        <f>VLOOKUP(A:A,[1]TDSheet!$A:$X,24,0)</f>
        <v>124.8</v>
      </c>
      <c r="Y64" s="14">
        <f>VLOOKUP(A:A,[1]TDSheet!$A:$Y,25,0)</f>
        <v>100.2</v>
      </c>
      <c r="Z64" s="14">
        <f>VLOOKUP(A:A,[3]TDSheet!$A:$D,4,0)</f>
        <v>94</v>
      </c>
      <c r="AA64" s="14" t="str">
        <f>VLOOKUP(A:A,[1]TDSheet!$A:$AA,27,0)</f>
        <v>магаз</v>
      </c>
      <c r="AB64" s="14" t="e">
        <f>VLOOKUP(A:A,[1]TDSheet!$A:$AB,28,0)</f>
        <v>#N/A</v>
      </c>
      <c r="AC64" s="14">
        <f t="shared" si="13"/>
        <v>41</v>
      </c>
      <c r="AD64" s="14">
        <f t="shared" si="14"/>
        <v>0</v>
      </c>
      <c r="AE64" s="14">
        <f t="shared" si="15"/>
        <v>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9</v>
      </c>
      <c r="C65" s="8">
        <v>56.613</v>
      </c>
      <c r="D65" s="8">
        <v>20.114999999999998</v>
      </c>
      <c r="E65" s="8">
        <v>45.73</v>
      </c>
      <c r="F65" s="8">
        <v>30.998000000000001</v>
      </c>
      <c r="G65" s="1">
        <f>VLOOKUP(A:A,[1]TDSheet!$A:$G,7,0)</f>
        <v>1</v>
      </c>
      <c r="H65" s="1">
        <f>VLOOKUP(A:A,[1]TDSheet!$A:$H,8,0)</f>
        <v>60</v>
      </c>
      <c r="I65" s="14">
        <f>VLOOKUP(A:A,[2]TDSheet!$A:$F,6,0)</f>
        <v>44.35</v>
      </c>
      <c r="J65" s="14">
        <f t="shared" si="9"/>
        <v>1.3799999999999955</v>
      </c>
      <c r="K65" s="14">
        <f>VLOOKUP(A:A,[1]TDSheet!$A:$L,12,0)</f>
        <v>20</v>
      </c>
      <c r="L65" s="14">
        <f>VLOOKUP(A:A,[1]TDSheet!$A:$M,13,0)</f>
        <v>0</v>
      </c>
      <c r="M65" s="14">
        <f>VLOOKUP(A:A,[1]TDSheet!$A:$N,14,0)</f>
        <v>0</v>
      </c>
      <c r="N65" s="14">
        <f>VLOOKUP(A:A,[1]TDSheet!$A:$S,19,0)</f>
        <v>60</v>
      </c>
      <c r="O65" s="16"/>
      <c r="P65" s="16"/>
      <c r="Q65" s="16"/>
      <c r="R65" s="14">
        <f t="shared" si="10"/>
        <v>9.145999999999999</v>
      </c>
      <c r="S65" s="16"/>
      <c r="T65" s="17">
        <f t="shared" si="11"/>
        <v>12.136234419418328</v>
      </c>
      <c r="U65" s="14">
        <f t="shared" si="12"/>
        <v>3.3892411983380719</v>
      </c>
      <c r="V65" s="14"/>
      <c r="W65" s="14"/>
      <c r="X65" s="14">
        <f>VLOOKUP(A:A,[1]TDSheet!$A:$X,24,0)</f>
        <v>12.993600000000001</v>
      </c>
      <c r="Y65" s="14">
        <f>VLOOKUP(A:A,[1]TDSheet!$A:$Y,25,0)</f>
        <v>9.4657999999999998</v>
      </c>
      <c r="Z65" s="14">
        <f>VLOOKUP(A:A,[3]TDSheet!$A:$D,4,0)</f>
        <v>5.391</v>
      </c>
      <c r="AA65" s="14" t="str">
        <f>VLOOKUP(A:A,[1]TDSheet!$A:$AA,27,0)</f>
        <v>костик</v>
      </c>
      <c r="AB65" s="14" t="e">
        <f>VLOOKUP(A:A,[1]TDSheet!$A:$AB,28,0)</f>
        <v>#N/A</v>
      </c>
      <c r="AC65" s="14">
        <f t="shared" si="13"/>
        <v>0</v>
      </c>
      <c r="AD65" s="14">
        <f t="shared" si="14"/>
        <v>0</v>
      </c>
      <c r="AE65" s="14">
        <f t="shared" si="15"/>
        <v>0</v>
      </c>
      <c r="AF65" s="14"/>
      <c r="AG65" s="14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256</v>
      </c>
      <c r="D66" s="8">
        <v>78</v>
      </c>
      <c r="E66" s="8">
        <v>303</v>
      </c>
      <c r="F66" s="8">
        <v>22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312</v>
      </c>
      <c r="J66" s="14">
        <f t="shared" si="9"/>
        <v>-9</v>
      </c>
      <c r="K66" s="14">
        <f>VLOOKUP(A:A,[1]TDSheet!$A:$L,12,0)</f>
        <v>80</v>
      </c>
      <c r="L66" s="14">
        <f>VLOOKUP(A:A,[1]TDSheet!$A:$M,13,0)</f>
        <v>0</v>
      </c>
      <c r="M66" s="14">
        <f>VLOOKUP(A:A,[1]TDSheet!$A:$N,14,0)</f>
        <v>0</v>
      </c>
      <c r="N66" s="14">
        <f>VLOOKUP(A:A,[1]TDSheet!$A:$S,19,0)</f>
        <v>400</v>
      </c>
      <c r="O66" s="16">
        <v>80</v>
      </c>
      <c r="P66" s="16"/>
      <c r="Q66" s="16"/>
      <c r="R66" s="14">
        <f t="shared" si="10"/>
        <v>60.6</v>
      </c>
      <c r="S66" s="16"/>
      <c r="T66" s="17">
        <f t="shared" si="11"/>
        <v>9.6039603960396036</v>
      </c>
      <c r="U66" s="14">
        <f t="shared" si="12"/>
        <v>0.36303630363036304</v>
      </c>
      <c r="V66" s="14"/>
      <c r="W66" s="14"/>
      <c r="X66" s="14">
        <f>VLOOKUP(A:A,[1]TDSheet!$A:$X,24,0)</f>
        <v>70.400000000000006</v>
      </c>
      <c r="Y66" s="14">
        <f>VLOOKUP(A:A,[1]TDSheet!$A:$Y,25,0)</f>
        <v>46.6</v>
      </c>
      <c r="Z66" s="14">
        <f>VLOOKUP(A:A,[3]TDSheet!$A:$D,4,0)</f>
        <v>23</v>
      </c>
      <c r="AA66" s="14" t="str">
        <f>VLOOKUP(A:A,[1]TDSheet!$A:$AA,27,0)</f>
        <v>магаз</v>
      </c>
      <c r="AB66" s="14" t="e">
        <f>VLOOKUP(A:A,[1]TDSheet!$A:$AB,28,0)</f>
        <v>#N/A</v>
      </c>
      <c r="AC66" s="14">
        <f t="shared" si="13"/>
        <v>36</v>
      </c>
      <c r="AD66" s="14">
        <f t="shared" si="14"/>
        <v>0</v>
      </c>
      <c r="AE66" s="14">
        <f t="shared" si="15"/>
        <v>0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9</v>
      </c>
      <c r="C67" s="8">
        <v>80.037999999999997</v>
      </c>
      <c r="D67" s="8">
        <v>20.314</v>
      </c>
      <c r="E67" s="8">
        <v>61.006999999999998</v>
      </c>
      <c r="F67" s="8">
        <v>39.344999999999999</v>
      </c>
      <c r="G67" s="1">
        <f>VLOOKUP(A:A,[1]TDSheet!$A:$G,7,0)</f>
        <v>1</v>
      </c>
      <c r="H67" s="1">
        <f>VLOOKUP(A:A,[1]TDSheet!$A:$H,8,0)</f>
        <v>60</v>
      </c>
      <c r="I67" s="14">
        <f>VLOOKUP(A:A,[2]TDSheet!$A:$F,6,0)</f>
        <v>59.15</v>
      </c>
      <c r="J67" s="14">
        <f t="shared" si="9"/>
        <v>1.8569999999999993</v>
      </c>
      <c r="K67" s="14">
        <f>VLOOKUP(A:A,[1]TDSheet!$A:$L,12,0)</f>
        <v>0</v>
      </c>
      <c r="L67" s="14">
        <f>VLOOKUP(A:A,[1]TDSheet!$A:$M,13,0)</f>
        <v>0</v>
      </c>
      <c r="M67" s="14">
        <f>VLOOKUP(A:A,[1]TDSheet!$A:$N,14,0)</f>
        <v>0</v>
      </c>
      <c r="N67" s="14">
        <f>VLOOKUP(A:A,[1]TDSheet!$A:$S,19,0)</f>
        <v>20</v>
      </c>
      <c r="O67" s="16">
        <v>60</v>
      </c>
      <c r="P67" s="16"/>
      <c r="Q67" s="16"/>
      <c r="R67" s="14">
        <f t="shared" si="10"/>
        <v>12.2014</v>
      </c>
      <c r="S67" s="16"/>
      <c r="T67" s="17">
        <f t="shared" si="11"/>
        <v>9.781254610126707</v>
      </c>
      <c r="U67" s="14">
        <f t="shared" si="12"/>
        <v>3.2246299604963364</v>
      </c>
      <c r="V67" s="14"/>
      <c r="W67" s="14"/>
      <c r="X67" s="14">
        <f>VLOOKUP(A:A,[1]TDSheet!$A:$X,24,0)</f>
        <v>16.153200000000002</v>
      </c>
      <c r="Y67" s="14">
        <f>VLOOKUP(A:A,[1]TDSheet!$A:$Y,25,0)</f>
        <v>8.6611999999999991</v>
      </c>
      <c r="Z67" s="14">
        <f>VLOOKUP(A:A,[3]TDSheet!$A:$D,4,0)</f>
        <v>4.0490000000000004</v>
      </c>
      <c r="AA67" s="14" t="str">
        <f>VLOOKUP(A:A,[1]TDSheet!$A:$AA,27,0)</f>
        <v>магаз</v>
      </c>
      <c r="AB67" s="14" t="e">
        <f>VLOOKUP(A:A,[1]TDSheet!$A:$AB,28,0)</f>
        <v>#N/A</v>
      </c>
      <c r="AC67" s="14">
        <f t="shared" si="13"/>
        <v>60</v>
      </c>
      <c r="AD67" s="14">
        <f t="shared" si="14"/>
        <v>0</v>
      </c>
      <c r="AE67" s="14">
        <f t="shared" si="15"/>
        <v>0</v>
      </c>
      <c r="AF67" s="14"/>
      <c r="AG67" s="14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223</v>
      </c>
      <c r="D68" s="8">
        <v>129</v>
      </c>
      <c r="E68" s="8">
        <v>270</v>
      </c>
      <c r="F68" s="8">
        <v>78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309</v>
      </c>
      <c r="J68" s="14">
        <f t="shared" si="9"/>
        <v>-39</v>
      </c>
      <c r="K68" s="14">
        <f>VLOOKUP(A:A,[1]TDSheet!$A:$L,12,0)</f>
        <v>80</v>
      </c>
      <c r="L68" s="14">
        <f>VLOOKUP(A:A,[1]TDSheet!$A:$M,13,0)</f>
        <v>0</v>
      </c>
      <c r="M68" s="14">
        <f>VLOOKUP(A:A,[1]TDSheet!$A:$N,14,0)</f>
        <v>0</v>
      </c>
      <c r="N68" s="14">
        <f>VLOOKUP(A:A,[1]TDSheet!$A:$S,19,0)</f>
        <v>200</v>
      </c>
      <c r="O68" s="16">
        <v>160</v>
      </c>
      <c r="P68" s="16"/>
      <c r="Q68" s="16"/>
      <c r="R68" s="14">
        <f t="shared" si="10"/>
        <v>54</v>
      </c>
      <c r="S68" s="16"/>
      <c r="T68" s="17">
        <f t="shared" si="11"/>
        <v>9.5925925925925934</v>
      </c>
      <c r="U68" s="14">
        <f t="shared" si="12"/>
        <v>1.4444444444444444</v>
      </c>
      <c r="V68" s="14"/>
      <c r="W68" s="14"/>
      <c r="X68" s="14">
        <f>VLOOKUP(A:A,[1]TDSheet!$A:$X,24,0)</f>
        <v>68.400000000000006</v>
      </c>
      <c r="Y68" s="14">
        <f>VLOOKUP(A:A,[1]TDSheet!$A:$Y,25,0)</f>
        <v>49.2</v>
      </c>
      <c r="Z68" s="14">
        <f>VLOOKUP(A:A,[3]TDSheet!$A:$D,4,0)</f>
        <v>68</v>
      </c>
      <c r="AA68" s="14" t="str">
        <f>VLOOKUP(A:A,[1]TDSheet!$A:$AA,27,0)</f>
        <v>магаз</v>
      </c>
      <c r="AB68" s="14" t="e">
        <f>VLOOKUP(A:A,[1]TDSheet!$A:$AB,28,0)</f>
        <v>#N/A</v>
      </c>
      <c r="AC68" s="14">
        <f t="shared" si="13"/>
        <v>72</v>
      </c>
      <c r="AD68" s="14">
        <f t="shared" si="14"/>
        <v>0</v>
      </c>
      <c r="AE68" s="14">
        <f t="shared" si="15"/>
        <v>0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8</v>
      </c>
      <c r="C69" s="8">
        <v>66</v>
      </c>
      <c r="D69" s="8">
        <v>1</v>
      </c>
      <c r="E69" s="8">
        <v>8</v>
      </c>
      <c r="F69" s="8">
        <v>59</v>
      </c>
      <c r="G69" s="1">
        <f>VLOOKUP(A:A,[1]TDSheet!$A:$G,7,0)</f>
        <v>0.45</v>
      </c>
      <c r="H69" s="1">
        <f>VLOOKUP(A:A,[1]TDSheet!$A:$H,8,0)</f>
        <v>60</v>
      </c>
      <c r="I69" s="14">
        <f>VLOOKUP(A:A,[2]TDSheet!$A:$F,6,0)</f>
        <v>8</v>
      </c>
      <c r="J69" s="14">
        <f t="shared" si="9"/>
        <v>0</v>
      </c>
      <c r="K69" s="14">
        <f>VLOOKUP(A:A,[1]TDSheet!$A:$L,12,0)</f>
        <v>0</v>
      </c>
      <c r="L69" s="14">
        <f>VLOOKUP(A:A,[1]TDSheet!$A:$M,13,0)</f>
        <v>0</v>
      </c>
      <c r="M69" s="14">
        <f>VLOOKUP(A:A,[1]TDSheet!$A:$N,14,0)</f>
        <v>0</v>
      </c>
      <c r="N69" s="14">
        <f>VLOOKUP(A:A,[1]TDSheet!$A:$S,19,0)</f>
        <v>0</v>
      </c>
      <c r="O69" s="16"/>
      <c r="P69" s="16"/>
      <c r="Q69" s="16"/>
      <c r="R69" s="14">
        <f t="shared" si="10"/>
        <v>1.6</v>
      </c>
      <c r="S69" s="16"/>
      <c r="T69" s="17">
        <f t="shared" si="11"/>
        <v>36.875</v>
      </c>
      <c r="U69" s="14">
        <f t="shared" si="12"/>
        <v>36.875</v>
      </c>
      <c r="V69" s="14"/>
      <c r="W69" s="14"/>
      <c r="X69" s="14">
        <f>VLOOKUP(A:A,[1]TDSheet!$A:$X,24,0)</f>
        <v>12.2</v>
      </c>
      <c r="Y69" s="14">
        <f>VLOOKUP(A:A,[1]TDSheet!$A:$Y,25,0)</f>
        <v>5.6</v>
      </c>
      <c r="Z69" s="14">
        <f>VLOOKUP(A:A,[3]TDSheet!$A:$D,4,0)</f>
        <v>2</v>
      </c>
      <c r="AA69" s="14" t="str">
        <f>VLOOKUP(A:A,[1]TDSheet!$A:$AA,27,0)</f>
        <v>н6евыв</v>
      </c>
      <c r="AB69" s="14" t="e">
        <f>VLOOKUP(A:A,[1]TDSheet!$A:$AB,28,0)</f>
        <v>#N/A</v>
      </c>
      <c r="AC69" s="14">
        <f t="shared" si="13"/>
        <v>0</v>
      </c>
      <c r="AD69" s="14">
        <f t="shared" si="14"/>
        <v>0</v>
      </c>
      <c r="AE69" s="14">
        <f t="shared" si="15"/>
        <v>0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9</v>
      </c>
      <c r="C70" s="8">
        <v>76.108000000000004</v>
      </c>
      <c r="D70" s="8">
        <v>133.12700000000001</v>
      </c>
      <c r="E70" s="8">
        <v>153.578</v>
      </c>
      <c r="F70" s="8">
        <v>55.656999999999996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146</v>
      </c>
      <c r="J70" s="14">
        <f t="shared" si="9"/>
        <v>7.578000000000003</v>
      </c>
      <c r="K70" s="14">
        <f>VLOOKUP(A:A,[1]TDSheet!$A:$L,12,0)</f>
        <v>50</v>
      </c>
      <c r="L70" s="14">
        <f>VLOOKUP(A:A,[1]TDSheet!$A:$M,13,0)</f>
        <v>0</v>
      </c>
      <c r="M70" s="14">
        <f>VLOOKUP(A:A,[1]TDSheet!$A:$N,14,0)</f>
        <v>0</v>
      </c>
      <c r="N70" s="14">
        <f>VLOOKUP(A:A,[1]TDSheet!$A:$S,19,0)</f>
        <v>50</v>
      </c>
      <c r="O70" s="16">
        <v>60</v>
      </c>
      <c r="P70" s="16"/>
      <c r="Q70" s="16"/>
      <c r="R70" s="14">
        <f t="shared" si="10"/>
        <v>30.715600000000002</v>
      </c>
      <c r="S70" s="16"/>
      <c r="T70" s="17">
        <f t="shared" si="11"/>
        <v>7.0210902603237431</v>
      </c>
      <c r="U70" s="14">
        <f t="shared" si="12"/>
        <v>1.8120108348852046</v>
      </c>
      <c r="V70" s="14"/>
      <c r="W70" s="14"/>
      <c r="X70" s="14">
        <f>VLOOKUP(A:A,[1]TDSheet!$A:$X,24,0)</f>
        <v>33.706200000000003</v>
      </c>
      <c r="Y70" s="14">
        <f>VLOOKUP(A:A,[1]TDSheet!$A:$Y,25,0)</f>
        <v>31.240400000000001</v>
      </c>
      <c r="Z70" s="14">
        <f>VLOOKUP(A:A,[3]TDSheet!$A:$D,4,0)</f>
        <v>18.864999999999998</v>
      </c>
      <c r="AA70" s="14" t="str">
        <f>VLOOKUP(A:A,[1]TDSheet!$A:$AA,27,0)</f>
        <v>к</v>
      </c>
      <c r="AB70" s="14" t="e">
        <f>VLOOKUP(A:A,[1]TDSheet!$A:$AB,28,0)</f>
        <v>#N/A</v>
      </c>
      <c r="AC70" s="14">
        <f t="shared" si="13"/>
        <v>60</v>
      </c>
      <c r="AD70" s="14">
        <f t="shared" si="14"/>
        <v>0</v>
      </c>
      <c r="AE70" s="14">
        <f t="shared" si="15"/>
        <v>0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262</v>
      </c>
      <c r="D71" s="8">
        <v>9</v>
      </c>
      <c r="E71" s="8">
        <v>136</v>
      </c>
      <c r="F71" s="8">
        <v>131</v>
      </c>
      <c r="G71" s="1">
        <f>VLOOKUP(A:A,[1]TDSheet!$A:$G,7,0)</f>
        <v>0.35</v>
      </c>
      <c r="H71" s="1" t="e">
        <f>VLOOKUP(A:A,[1]TDSheet!$A:$H,8,0)</f>
        <v>#N/A</v>
      </c>
      <c r="I71" s="14">
        <f>VLOOKUP(A:A,[2]TDSheet!$A:$F,6,0)</f>
        <v>140</v>
      </c>
      <c r="J71" s="14">
        <f t="shared" si="9"/>
        <v>-4</v>
      </c>
      <c r="K71" s="14">
        <f>VLOOKUP(A:A,[1]TDSheet!$A:$L,12,0)</f>
        <v>24</v>
      </c>
      <c r="L71" s="14">
        <f>VLOOKUP(A:A,[1]TDSheet!$A:$M,13,0)</f>
        <v>0</v>
      </c>
      <c r="M71" s="14">
        <f>VLOOKUP(A:A,[1]TDSheet!$A:$N,14,0)</f>
        <v>0</v>
      </c>
      <c r="N71" s="14">
        <f>VLOOKUP(A:A,[1]TDSheet!$A:$S,19,0)</f>
        <v>120</v>
      </c>
      <c r="O71" s="16"/>
      <c r="P71" s="16"/>
      <c r="Q71" s="16"/>
      <c r="R71" s="14">
        <f t="shared" si="10"/>
        <v>27.2</v>
      </c>
      <c r="S71" s="16"/>
      <c r="T71" s="17">
        <f t="shared" si="11"/>
        <v>10.11029411764706</v>
      </c>
      <c r="U71" s="14">
        <f t="shared" si="12"/>
        <v>4.8161764705882355</v>
      </c>
      <c r="V71" s="14"/>
      <c r="W71" s="14"/>
      <c r="X71" s="14">
        <f>VLOOKUP(A:A,[1]TDSheet!$A:$X,24,0)</f>
        <v>11.4</v>
      </c>
      <c r="Y71" s="14">
        <f>VLOOKUP(A:A,[1]TDSheet!$A:$Y,25,0)</f>
        <v>32.200000000000003</v>
      </c>
      <c r="Z71" s="14">
        <f>VLOOKUP(A:A,[3]TDSheet!$A:$D,4,0)</f>
        <v>19</v>
      </c>
      <c r="AA71" s="14" t="str">
        <f>VLOOKUP(A:A,[1]TDSheet!$A:$AA,27,0)</f>
        <v>костик</v>
      </c>
      <c r="AB71" s="14" t="e">
        <f>VLOOKUP(A:A,[1]TDSheet!$A:$AB,28,0)</f>
        <v>#N/A</v>
      </c>
      <c r="AC71" s="14">
        <f t="shared" si="13"/>
        <v>0</v>
      </c>
      <c r="AD71" s="14">
        <f t="shared" si="14"/>
        <v>0</v>
      </c>
      <c r="AE71" s="14">
        <f t="shared" si="15"/>
        <v>0</v>
      </c>
      <c r="AF71" s="14"/>
      <c r="AG71" s="14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19</v>
      </c>
      <c r="D72" s="8">
        <v>44</v>
      </c>
      <c r="E72" s="8">
        <v>16</v>
      </c>
      <c r="F72" s="8">
        <v>44</v>
      </c>
      <c r="G72" s="1">
        <f>VLOOKUP(A:A,[1]TDSheet!$A:$G,7,0)</f>
        <v>0.8</v>
      </c>
      <c r="H72" s="1">
        <f>VLOOKUP(A:A,[1]TDSheet!$A:$H,8,0)</f>
        <v>60</v>
      </c>
      <c r="I72" s="14">
        <f>VLOOKUP(A:A,[2]TDSheet!$A:$F,6,0)</f>
        <v>19</v>
      </c>
      <c r="J72" s="14">
        <f t="shared" ref="J72:J92" si="16">E72-I72</f>
        <v>-3</v>
      </c>
      <c r="K72" s="14">
        <f>VLOOKUP(A:A,[1]TDSheet!$A:$L,12,0)</f>
        <v>0</v>
      </c>
      <c r="L72" s="14">
        <f>VLOOKUP(A:A,[1]TDSheet!$A:$M,13,0)</f>
        <v>0</v>
      </c>
      <c r="M72" s="14">
        <f>VLOOKUP(A:A,[1]TDSheet!$A:$N,14,0)</f>
        <v>0</v>
      </c>
      <c r="N72" s="14">
        <f>VLOOKUP(A:A,[1]TDSheet!$A:$S,19,0)</f>
        <v>0</v>
      </c>
      <c r="O72" s="16"/>
      <c r="P72" s="16"/>
      <c r="Q72" s="16"/>
      <c r="R72" s="14">
        <f t="shared" ref="R72:R92" si="17">E72/5</f>
        <v>3.2</v>
      </c>
      <c r="S72" s="16"/>
      <c r="T72" s="17">
        <f t="shared" ref="T72:T92" si="18">(F72+K72+L72+M72+N72+O72+P72+Q72+S72)/R72</f>
        <v>13.75</v>
      </c>
      <c r="U72" s="14">
        <f t="shared" ref="U72:U92" si="19">F72/R72</f>
        <v>13.75</v>
      </c>
      <c r="V72" s="14"/>
      <c r="W72" s="14"/>
      <c r="X72" s="14">
        <f>VLOOKUP(A:A,[1]TDSheet!$A:$X,24,0)</f>
        <v>6.4</v>
      </c>
      <c r="Y72" s="14">
        <f>VLOOKUP(A:A,[1]TDSheet!$A:$Y,25,0)</f>
        <v>5.2</v>
      </c>
      <c r="Z72" s="14">
        <f>VLOOKUP(A:A,[3]TDSheet!$A:$D,4,0)</f>
        <v>1</v>
      </c>
      <c r="AA72" s="14" t="str">
        <f>VLOOKUP(A:A,[1]TDSheet!$A:$AA,27,0)</f>
        <v>магаз</v>
      </c>
      <c r="AB72" s="14" t="str">
        <f>VLOOKUP(A:A,[1]TDSheet!$A:$AB,28,0)</f>
        <v>???</v>
      </c>
      <c r="AC72" s="14">
        <f t="shared" ref="AC72:AC92" si="20">O72*G72</f>
        <v>0</v>
      </c>
      <c r="AD72" s="14">
        <f t="shared" ref="AD72:AD92" si="21">Q72*G72</f>
        <v>0</v>
      </c>
      <c r="AE72" s="14">
        <f t="shared" ref="AE72:AE92" si="22">S72*G72</f>
        <v>0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9</v>
      </c>
      <c r="C73" s="8">
        <v>23.907</v>
      </c>
      <c r="D73" s="8">
        <v>13.557</v>
      </c>
      <c r="E73" s="8">
        <v>27.273</v>
      </c>
      <c r="F73" s="8">
        <v>10.191000000000001</v>
      </c>
      <c r="G73" s="1">
        <f>VLOOKUP(A:A,[1]TDSheet!$A:$G,7,0)</f>
        <v>1</v>
      </c>
      <c r="H73" s="1">
        <f>VLOOKUP(A:A,[1]TDSheet!$A:$H,8,0)</f>
        <v>45</v>
      </c>
      <c r="I73" s="14">
        <f>VLOOKUP(A:A,[2]TDSheet!$A:$F,6,0)</f>
        <v>26</v>
      </c>
      <c r="J73" s="14">
        <f t="shared" si="16"/>
        <v>1.2729999999999997</v>
      </c>
      <c r="K73" s="14">
        <f>VLOOKUP(A:A,[1]TDSheet!$A:$L,12,0)</f>
        <v>10</v>
      </c>
      <c r="L73" s="14">
        <f>VLOOKUP(A:A,[1]TDSheet!$A:$M,13,0)</f>
        <v>0</v>
      </c>
      <c r="M73" s="14">
        <f>VLOOKUP(A:A,[1]TDSheet!$A:$N,14,0)</f>
        <v>0</v>
      </c>
      <c r="N73" s="14">
        <f>VLOOKUP(A:A,[1]TDSheet!$A:$S,19,0)</f>
        <v>20</v>
      </c>
      <c r="O73" s="16"/>
      <c r="P73" s="16"/>
      <c r="Q73" s="16"/>
      <c r="R73" s="14">
        <f t="shared" si="17"/>
        <v>5.4546000000000001</v>
      </c>
      <c r="S73" s="16"/>
      <c r="T73" s="17">
        <f t="shared" si="18"/>
        <v>7.3682763172368277</v>
      </c>
      <c r="U73" s="14">
        <f t="shared" si="19"/>
        <v>1.8683313166868332</v>
      </c>
      <c r="V73" s="14"/>
      <c r="W73" s="14"/>
      <c r="X73" s="14">
        <f>VLOOKUP(A:A,[1]TDSheet!$A:$X,24,0)</f>
        <v>6.0430000000000001</v>
      </c>
      <c r="Y73" s="14">
        <f>VLOOKUP(A:A,[1]TDSheet!$A:$Y,25,0)</f>
        <v>4.5524000000000004</v>
      </c>
      <c r="Z73" s="14">
        <f>VLOOKUP(A:A,[3]TDSheet!$A:$D,4,0)</f>
        <v>7.3170000000000002</v>
      </c>
      <c r="AA73" s="14" t="str">
        <f>VLOOKUP(A:A,[1]TDSheet!$A:$AA,27,0)</f>
        <v>к</v>
      </c>
      <c r="AB73" s="14" t="e">
        <f>VLOOKUP(A:A,[1]TDSheet!$A:$AB,28,0)</f>
        <v>#N/A</v>
      </c>
      <c r="AC73" s="14">
        <f t="shared" si="20"/>
        <v>0</v>
      </c>
      <c r="AD73" s="14">
        <f t="shared" si="21"/>
        <v>0</v>
      </c>
      <c r="AE73" s="14">
        <f t="shared" si="22"/>
        <v>0</v>
      </c>
      <c r="AF73" s="14"/>
      <c r="AG73" s="14"/>
    </row>
    <row r="74" spans="1:33" s="1" customFormat="1" ht="11.1" customHeight="1" outlineLevel="1" x14ac:dyDescent="0.2">
      <c r="A74" s="7" t="s">
        <v>77</v>
      </c>
      <c r="B74" s="7" t="s">
        <v>9</v>
      </c>
      <c r="C74" s="8">
        <v>19.099</v>
      </c>
      <c r="D74" s="8">
        <v>78.061999999999998</v>
      </c>
      <c r="E74" s="8">
        <v>46.722999999999999</v>
      </c>
      <c r="F74" s="8">
        <v>25.04</v>
      </c>
      <c r="G74" s="1">
        <f>VLOOKUP(A:A,[1]TDSheet!$A:$G,7,0)</f>
        <v>1</v>
      </c>
      <c r="H74" s="1">
        <f>VLOOKUP(A:A,[1]TDSheet!$A:$H,8,0)</f>
        <v>45</v>
      </c>
      <c r="I74" s="14">
        <f>VLOOKUP(A:A,[2]TDSheet!$A:$F,6,0)</f>
        <v>52.243000000000002</v>
      </c>
      <c r="J74" s="14">
        <f t="shared" si="16"/>
        <v>-5.5200000000000031</v>
      </c>
      <c r="K74" s="14">
        <f>VLOOKUP(A:A,[1]TDSheet!$A:$L,12,0)</f>
        <v>20</v>
      </c>
      <c r="L74" s="14">
        <f>VLOOKUP(A:A,[1]TDSheet!$A:$M,13,0)</f>
        <v>0</v>
      </c>
      <c r="M74" s="14">
        <f>VLOOKUP(A:A,[1]TDSheet!$A:$N,14,0)</f>
        <v>0</v>
      </c>
      <c r="N74" s="14">
        <f>VLOOKUP(A:A,[1]TDSheet!$A:$S,19,0)</f>
        <v>30</v>
      </c>
      <c r="O74" s="16"/>
      <c r="P74" s="16"/>
      <c r="Q74" s="16"/>
      <c r="R74" s="14">
        <f t="shared" si="17"/>
        <v>9.3445999999999998</v>
      </c>
      <c r="S74" s="16"/>
      <c r="T74" s="17">
        <f t="shared" si="18"/>
        <v>8.0303062731417061</v>
      </c>
      <c r="U74" s="14">
        <f t="shared" si="19"/>
        <v>2.6796224557498447</v>
      </c>
      <c r="V74" s="14"/>
      <c r="W74" s="14"/>
      <c r="X74" s="14">
        <f>VLOOKUP(A:A,[1]TDSheet!$A:$X,24,0)</f>
        <v>9.3726000000000003</v>
      </c>
      <c r="Y74" s="14">
        <f>VLOOKUP(A:A,[1]TDSheet!$A:$Y,25,0)</f>
        <v>9.7105999999999995</v>
      </c>
      <c r="Z74" s="14">
        <f>VLOOKUP(A:A,[3]TDSheet!$A:$D,4,0)</f>
        <v>12.477</v>
      </c>
      <c r="AA74" s="14" t="str">
        <f>VLOOKUP(A:A,[1]TDSheet!$A:$AA,27,0)</f>
        <v>увел</v>
      </c>
      <c r="AB74" s="14" t="e">
        <f>VLOOKUP(A:A,[1]TDSheet!$A:$AB,28,0)</f>
        <v>#N/A</v>
      </c>
      <c r="AC74" s="14">
        <f t="shared" si="20"/>
        <v>0</v>
      </c>
      <c r="AD74" s="14">
        <f t="shared" si="21"/>
        <v>0</v>
      </c>
      <c r="AE74" s="14">
        <f t="shared" si="22"/>
        <v>0</v>
      </c>
      <c r="AF74" s="14"/>
      <c r="AG74" s="14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644</v>
      </c>
      <c r="D75" s="8">
        <v>1074</v>
      </c>
      <c r="E75" s="8">
        <v>1350</v>
      </c>
      <c r="F75" s="8">
        <v>315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1406</v>
      </c>
      <c r="J75" s="14">
        <f t="shared" si="16"/>
        <v>-56</v>
      </c>
      <c r="K75" s="14">
        <f>VLOOKUP(A:A,[1]TDSheet!$A:$L,12,0)</f>
        <v>400</v>
      </c>
      <c r="L75" s="14">
        <f>VLOOKUP(A:A,[1]TDSheet!$A:$M,13,0)</f>
        <v>400</v>
      </c>
      <c r="M75" s="14">
        <f>VLOOKUP(A:A,[1]TDSheet!$A:$N,14,0)</f>
        <v>0</v>
      </c>
      <c r="N75" s="14">
        <f>VLOOKUP(A:A,[1]TDSheet!$A:$S,19,0)</f>
        <v>400</v>
      </c>
      <c r="O75" s="16">
        <v>1080</v>
      </c>
      <c r="P75" s="16"/>
      <c r="Q75" s="16"/>
      <c r="R75" s="14">
        <f t="shared" si="17"/>
        <v>270</v>
      </c>
      <c r="S75" s="16">
        <v>200</v>
      </c>
      <c r="T75" s="17">
        <f t="shared" si="18"/>
        <v>10.351851851851851</v>
      </c>
      <c r="U75" s="14">
        <f t="shared" si="19"/>
        <v>1.1666666666666667</v>
      </c>
      <c r="V75" s="14"/>
      <c r="W75" s="14"/>
      <c r="X75" s="14">
        <f>VLOOKUP(A:A,[1]TDSheet!$A:$X,24,0)</f>
        <v>260.60000000000002</v>
      </c>
      <c r="Y75" s="14">
        <f>VLOOKUP(A:A,[1]TDSheet!$A:$Y,25,0)</f>
        <v>232.2</v>
      </c>
      <c r="Z75" s="14">
        <f>VLOOKUP(A:A,[3]TDSheet!$A:$D,4,0)</f>
        <v>316</v>
      </c>
      <c r="AA75" s="14" t="e">
        <f>VLOOKUP(A:A,[1]TDSheet!$A:$AA,27,0)</f>
        <v>#N/A</v>
      </c>
      <c r="AB75" s="14" t="e">
        <f>VLOOKUP(A:A,[1]TDSheet!$A:$AB,28,0)</f>
        <v>#N/A</v>
      </c>
      <c r="AC75" s="14">
        <f t="shared" si="20"/>
        <v>302.40000000000003</v>
      </c>
      <c r="AD75" s="14">
        <f t="shared" si="21"/>
        <v>0</v>
      </c>
      <c r="AE75" s="14">
        <f t="shared" si="22"/>
        <v>56.000000000000007</v>
      </c>
      <c r="AF75" s="14"/>
      <c r="AG75" s="14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382</v>
      </c>
      <c r="D76" s="8">
        <v>507</v>
      </c>
      <c r="E76" s="8">
        <v>664</v>
      </c>
      <c r="F76" s="8">
        <v>206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680</v>
      </c>
      <c r="J76" s="14">
        <f t="shared" si="16"/>
        <v>-16</v>
      </c>
      <c r="K76" s="14">
        <f>VLOOKUP(A:A,[1]TDSheet!$A:$L,12,0)</f>
        <v>280</v>
      </c>
      <c r="L76" s="14">
        <f>VLOOKUP(A:A,[1]TDSheet!$A:$M,13,0)</f>
        <v>200</v>
      </c>
      <c r="M76" s="14">
        <f>VLOOKUP(A:A,[1]TDSheet!$A:$N,14,0)</f>
        <v>0</v>
      </c>
      <c r="N76" s="14">
        <f>VLOOKUP(A:A,[1]TDSheet!$A:$S,19,0)</f>
        <v>120</v>
      </c>
      <c r="O76" s="16">
        <v>480</v>
      </c>
      <c r="P76" s="16"/>
      <c r="Q76" s="16"/>
      <c r="R76" s="14">
        <f t="shared" si="17"/>
        <v>132.80000000000001</v>
      </c>
      <c r="S76" s="16"/>
      <c r="T76" s="17">
        <f t="shared" si="18"/>
        <v>9.6837349397590344</v>
      </c>
      <c r="U76" s="14">
        <f t="shared" si="19"/>
        <v>1.5512048192771084</v>
      </c>
      <c r="V76" s="14"/>
      <c r="W76" s="14"/>
      <c r="X76" s="14">
        <f>VLOOKUP(A:A,[1]TDSheet!$A:$X,24,0)</f>
        <v>150.19999999999999</v>
      </c>
      <c r="Y76" s="14">
        <f>VLOOKUP(A:A,[1]TDSheet!$A:$Y,25,0)</f>
        <v>130.4</v>
      </c>
      <c r="Z76" s="14">
        <f>VLOOKUP(A:A,[3]TDSheet!$A:$D,4,0)</f>
        <v>176</v>
      </c>
      <c r="AA76" s="14" t="e">
        <f>VLOOKUP(A:A,[1]TDSheet!$A:$AA,27,0)</f>
        <v>#N/A</v>
      </c>
      <c r="AB76" s="14" t="e">
        <f>VLOOKUP(A:A,[1]TDSheet!$A:$AB,28,0)</f>
        <v>#N/A</v>
      </c>
      <c r="AC76" s="14">
        <f t="shared" si="20"/>
        <v>134.4</v>
      </c>
      <c r="AD76" s="14">
        <f t="shared" si="21"/>
        <v>0</v>
      </c>
      <c r="AE76" s="14">
        <f t="shared" si="22"/>
        <v>0</v>
      </c>
      <c r="AF76" s="14"/>
      <c r="AG76" s="14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1132</v>
      </c>
      <c r="D77" s="8">
        <v>1992</v>
      </c>
      <c r="E77" s="8">
        <v>2503</v>
      </c>
      <c r="F77" s="8">
        <v>542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2568</v>
      </c>
      <c r="J77" s="14">
        <f t="shared" si="16"/>
        <v>-65</v>
      </c>
      <c r="K77" s="14">
        <f>VLOOKUP(A:A,[1]TDSheet!$A:$L,12,0)</f>
        <v>600</v>
      </c>
      <c r="L77" s="14">
        <f>VLOOKUP(A:A,[1]TDSheet!$A:$M,13,0)</f>
        <v>800</v>
      </c>
      <c r="M77" s="14">
        <f>VLOOKUP(A:A,[1]TDSheet!$A:$N,14,0)</f>
        <v>0</v>
      </c>
      <c r="N77" s="14">
        <f>VLOOKUP(A:A,[1]TDSheet!$A:$S,19,0)</f>
        <v>800</v>
      </c>
      <c r="O77" s="16">
        <v>2000</v>
      </c>
      <c r="P77" s="16"/>
      <c r="Q77" s="16"/>
      <c r="R77" s="14">
        <f t="shared" si="17"/>
        <v>500.6</v>
      </c>
      <c r="S77" s="16"/>
      <c r="T77" s="17">
        <f t="shared" si="18"/>
        <v>9.4726328405912898</v>
      </c>
      <c r="U77" s="14">
        <f t="shared" si="19"/>
        <v>1.0827007590890931</v>
      </c>
      <c r="V77" s="14"/>
      <c r="W77" s="14"/>
      <c r="X77" s="14">
        <f>VLOOKUP(A:A,[1]TDSheet!$A:$X,24,0)</f>
        <v>476.8</v>
      </c>
      <c r="Y77" s="14">
        <f>VLOOKUP(A:A,[1]TDSheet!$A:$Y,25,0)</f>
        <v>450</v>
      </c>
      <c r="Z77" s="14">
        <f>VLOOKUP(A:A,[3]TDSheet!$A:$D,4,0)</f>
        <v>621</v>
      </c>
      <c r="AA77" s="14">
        <f>VLOOKUP(A:A,[1]TDSheet!$A:$AA,27,0)</f>
        <v>0</v>
      </c>
      <c r="AB77" s="14" t="e">
        <f>VLOOKUP(A:A,[1]TDSheet!$A:$AB,28,0)</f>
        <v>#N/A</v>
      </c>
      <c r="AC77" s="14">
        <f t="shared" si="20"/>
        <v>700</v>
      </c>
      <c r="AD77" s="14">
        <f t="shared" si="21"/>
        <v>0</v>
      </c>
      <c r="AE77" s="14">
        <f t="shared" si="22"/>
        <v>0</v>
      </c>
      <c r="AF77" s="14"/>
      <c r="AG77" s="14"/>
    </row>
    <row r="78" spans="1:33" s="1" customFormat="1" ht="11.1" customHeight="1" outlineLevel="1" x14ac:dyDescent="0.2">
      <c r="A78" s="7" t="s">
        <v>81</v>
      </c>
      <c r="B78" s="7" t="s">
        <v>8</v>
      </c>
      <c r="C78" s="8">
        <v>1089</v>
      </c>
      <c r="D78" s="8">
        <v>1507</v>
      </c>
      <c r="E78" s="8">
        <v>2412</v>
      </c>
      <c r="F78" s="8">
        <v>135</v>
      </c>
      <c r="G78" s="1">
        <f>VLOOKUP(A:A,[1]TDSheet!$A:$G,7,0)</f>
        <v>0.28000000000000003</v>
      </c>
      <c r="H78" s="1">
        <f>VLOOKUP(A:A,[1]TDSheet!$A:$H,8,0)</f>
        <v>45</v>
      </c>
      <c r="I78" s="14">
        <f>VLOOKUP(A:A,[2]TDSheet!$A:$F,6,0)</f>
        <v>2464</v>
      </c>
      <c r="J78" s="14">
        <f t="shared" si="16"/>
        <v>-52</v>
      </c>
      <c r="K78" s="14">
        <f>VLOOKUP(A:A,[1]TDSheet!$A:$L,12,0)</f>
        <v>600</v>
      </c>
      <c r="L78" s="14">
        <f>VLOOKUP(A:A,[1]TDSheet!$A:$M,13,0)</f>
        <v>600</v>
      </c>
      <c r="M78" s="14">
        <f>VLOOKUP(A:A,[1]TDSheet!$A:$N,14,0)</f>
        <v>0</v>
      </c>
      <c r="N78" s="14">
        <f>VLOOKUP(A:A,[1]TDSheet!$A:$S,19,0)</f>
        <v>1200</v>
      </c>
      <c r="O78" s="16">
        <v>2000</v>
      </c>
      <c r="P78" s="16"/>
      <c r="Q78" s="16"/>
      <c r="R78" s="14">
        <f t="shared" si="17"/>
        <v>482.4</v>
      </c>
      <c r="S78" s="16"/>
      <c r="T78" s="17">
        <f t="shared" si="18"/>
        <v>9.400912106135987</v>
      </c>
      <c r="U78" s="14">
        <f t="shared" si="19"/>
        <v>0.27985074626865675</v>
      </c>
      <c r="V78" s="14"/>
      <c r="W78" s="14"/>
      <c r="X78" s="14">
        <f>VLOOKUP(A:A,[1]TDSheet!$A:$X,24,0)</f>
        <v>436.4</v>
      </c>
      <c r="Y78" s="14">
        <f>VLOOKUP(A:A,[1]TDSheet!$A:$Y,25,0)</f>
        <v>394</v>
      </c>
      <c r="Z78" s="14">
        <f>VLOOKUP(A:A,[3]TDSheet!$A:$D,4,0)</f>
        <v>623</v>
      </c>
      <c r="AA78" s="14" t="str">
        <f>VLOOKUP(A:A,[1]TDSheet!$A:$AA,27,0)</f>
        <v>???</v>
      </c>
      <c r="AB78" s="14" t="e">
        <f>VLOOKUP(A:A,[1]TDSheet!$A:$AB,28,0)</f>
        <v>#N/A</v>
      </c>
      <c r="AC78" s="14">
        <f t="shared" si="20"/>
        <v>560</v>
      </c>
      <c r="AD78" s="14">
        <f t="shared" si="21"/>
        <v>0</v>
      </c>
      <c r="AE78" s="14">
        <f t="shared" si="22"/>
        <v>0</v>
      </c>
      <c r="AF78" s="14"/>
      <c r="AG78" s="14"/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1937</v>
      </c>
      <c r="D79" s="8">
        <v>5923</v>
      </c>
      <c r="E79" s="8">
        <v>5860</v>
      </c>
      <c r="F79" s="8">
        <v>1906</v>
      </c>
      <c r="G79" s="1">
        <f>VLOOKUP(A:A,[1]TDSheet!$A:$G,7,0)</f>
        <v>0.35</v>
      </c>
      <c r="H79" s="1">
        <f>VLOOKUP(A:A,[1]TDSheet!$A:$H,8,0)</f>
        <v>45</v>
      </c>
      <c r="I79" s="14">
        <f>VLOOKUP(A:A,[2]TDSheet!$A:$F,6,0)</f>
        <v>5954</v>
      </c>
      <c r="J79" s="14">
        <f t="shared" si="16"/>
        <v>-94</v>
      </c>
      <c r="K79" s="14">
        <f>VLOOKUP(A:A,[1]TDSheet!$A:$L,12,0)</f>
        <v>2000</v>
      </c>
      <c r="L79" s="14">
        <f>VLOOKUP(A:A,[1]TDSheet!$A:$M,13,0)</f>
        <v>1800</v>
      </c>
      <c r="M79" s="14">
        <f>VLOOKUP(A:A,[1]TDSheet!$A:$N,14,0)</f>
        <v>0</v>
      </c>
      <c r="N79" s="14">
        <f>VLOOKUP(A:A,[1]TDSheet!$A:$S,19,0)</f>
        <v>1600</v>
      </c>
      <c r="O79" s="16">
        <v>3600</v>
      </c>
      <c r="P79" s="16"/>
      <c r="Q79" s="16">
        <v>400</v>
      </c>
      <c r="R79" s="14">
        <f t="shared" si="17"/>
        <v>1172</v>
      </c>
      <c r="S79" s="16">
        <v>800</v>
      </c>
      <c r="T79" s="17">
        <f t="shared" si="18"/>
        <v>10.329351535836178</v>
      </c>
      <c r="U79" s="14">
        <f t="shared" si="19"/>
        <v>1.6262798634812288</v>
      </c>
      <c r="V79" s="14"/>
      <c r="W79" s="14"/>
      <c r="X79" s="14">
        <f>VLOOKUP(A:A,[1]TDSheet!$A:$X,24,0)</f>
        <v>1062.2</v>
      </c>
      <c r="Y79" s="14">
        <f>VLOOKUP(A:A,[1]TDSheet!$A:$Y,25,0)</f>
        <v>1123.4000000000001</v>
      </c>
      <c r="Z79" s="14">
        <f>VLOOKUP(A:A,[3]TDSheet!$A:$D,4,0)</f>
        <v>1366</v>
      </c>
      <c r="AA79" s="14">
        <f>VLOOKUP(A:A,[1]TDSheet!$A:$AA,27,0)</f>
        <v>0</v>
      </c>
      <c r="AB79" s="14" t="e">
        <f>VLOOKUP(A:A,[1]TDSheet!$A:$AB,28,0)</f>
        <v>#N/A</v>
      </c>
      <c r="AC79" s="14">
        <f t="shared" si="20"/>
        <v>1260</v>
      </c>
      <c r="AD79" s="14">
        <f t="shared" si="21"/>
        <v>140</v>
      </c>
      <c r="AE79" s="14">
        <f t="shared" si="22"/>
        <v>280</v>
      </c>
      <c r="AF79" s="14"/>
      <c r="AG79" s="14"/>
    </row>
    <row r="80" spans="1:33" s="1" customFormat="1" ht="11.1" customHeight="1" outlineLevel="1" x14ac:dyDescent="0.2">
      <c r="A80" s="7" t="s">
        <v>83</v>
      </c>
      <c r="B80" s="7" t="s">
        <v>8</v>
      </c>
      <c r="C80" s="8">
        <v>236</v>
      </c>
      <c r="D80" s="8">
        <v>881</v>
      </c>
      <c r="E80" s="8">
        <v>792</v>
      </c>
      <c r="F80" s="8">
        <v>301</v>
      </c>
      <c r="G80" s="1">
        <f>VLOOKUP(A:A,[1]TDSheet!$A:$G,7,0)</f>
        <v>0.28000000000000003</v>
      </c>
      <c r="H80" s="1">
        <f>VLOOKUP(A:A,[1]TDSheet!$A:$H,8,0)</f>
        <v>45</v>
      </c>
      <c r="I80" s="14">
        <f>VLOOKUP(A:A,[2]TDSheet!$A:$F,6,0)</f>
        <v>817</v>
      </c>
      <c r="J80" s="14">
        <f t="shared" si="16"/>
        <v>-25</v>
      </c>
      <c r="K80" s="14">
        <f>VLOOKUP(A:A,[1]TDSheet!$A:$L,12,0)</f>
        <v>320</v>
      </c>
      <c r="L80" s="14">
        <f>VLOOKUP(A:A,[1]TDSheet!$A:$M,13,0)</f>
        <v>200</v>
      </c>
      <c r="M80" s="14">
        <f>VLOOKUP(A:A,[1]TDSheet!$A:$N,14,0)</f>
        <v>0</v>
      </c>
      <c r="N80" s="14">
        <f>VLOOKUP(A:A,[1]TDSheet!$A:$S,19,0)</f>
        <v>0</v>
      </c>
      <c r="O80" s="16">
        <v>600</v>
      </c>
      <c r="P80" s="16"/>
      <c r="Q80" s="16"/>
      <c r="R80" s="14">
        <f t="shared" si="17"/>
        <v>158.4</v>
      </c>
      <c r="S80" s="16"/>
      <c r="T80" s="17">
        <f t="shared" si="18"/>
        <v>8.9709595959595951</v>
      </c>
      <c r="U80" s="14">
        <f t="shared" si="19"/>
        <v>1.9002525252525251</v>
      </c>
      <c r="V80" s="14"/>
      <c r="W80" s="14"/>
      <c r="X80" s="14">
        <f>VLOOKUP(A:A,[1]TDSheet!$A:$X,24,0)</f>
        <v>145.6</v>
      </c>
      <c r="Y80" s="14">
        <f>VLOOKUP(A:A,[1]TDSheet!$A:$Y,25,0)</f>
        <v>153.19999999999999</v>
      </c>
      <c r="Z80" s="14">
        <f>VLOOKUP(A:A,[3]TDSheet!$A:$D,4,0)</f>
        <v>235</v>
      </c>
      <c r="AA80" s="14">
        <f>VLOOKUP(A:A,[1]TDSheet!$A:$AA,27,0)</f>
        <v>0</v>
      </c>
      <c r="AB80" s="14" t="e">
        <f>VLOOKUP(A:A,[1]TDSheet!$A:$AB,28,0)</f>
        <v>#N/A</v>
      </c>
      <c r="AC80" s="14">
        <f t="shared" si="20"/>
        <v>168.00000000000003</v>
      </c>
      <c r="AD80" s="14">
        <f t="shared" si="21"/>
        <v>0</v>
      </c>
      <c r="AE80" s="14">
        <f t="shared" si="22"/>
        <v>0</v>
      </c>
      <c r="AF80" s="14"/>
      <c r="AG80" s="14"/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1406</v>
      </c>
      <c r="D81" s="8">
        <v>8357</v>
      </c>
      <c r="E81" s="8">
        <v>6300</v>
      </c>
      <c r="F81" s="8">
        <v>3341</v>
      </c>
      <c r="G81" s="1">
        <f>VLOOKUP(A:A,[1]TDSheet!$A:$G,7,0)</f>
        <v>0.35</v>
      </c>
      <c r="H81" s="1">
        <f>VLOOKUP(A:A,[1]TDSheet!$A:$H,8,0)</f>
        <v>45</v>
      </c>
      <c r="I81" s="14">
        <f>VLOOKUP(A:A,[2]TDSheet!$A:$F,6,0)</f>
        <v>6405</v>
      </c>
      <c r="J81" s="14">
        <f t="shared" si="16"/>
        <v>-105</v>
      </c>
      <c r="K81" s="14">
        <f>VLOOKUP(A:A,[1]TDSheet!$A:$L,12,0)</f>
        <v>2200</v>
      </c>
      <c r="L81" s="14">
        <f>VLOOKUP(A:A,[1]TDSheet!$A:$M,13,0)</f>
        <v>2200</v>
      </c>
      <c r="M81" s="14">
        <f>VLOOKUP(A:A,[1]TDSheet!$A:$N,14,0)</f>
        <v>0</v>
      </c>
      <c r="N81" s="14">
        <f>VLOOKUP(A:A,[1]TDSheet!$A:$S,19,0)</f>
        <v>1000</v>
      </c>
      <c r="O81" s="16">
        <v>3200</v>
      </c>
      <c r="P81" s="16"/>
      <c r="Q81" s="16">
        <v>400</v>
      </c>
      <c r="R81" s="14">
        <f t="shared" si="17"/>
        <v>1260</v>
      </c>
      <c r="S81" s="16">
        <v>1000</v>
      </c>
      <c r="T81" s="17">
        <f t="shared" si="18"/>
        <v>10.588095238095239</v>
      </c>
      <c r="U81" s="14">
        <f t="shared" si="19"/>
        <v>2.6515873015873015</v>
      </c>
      <c r="V81" s="14"/>
      <c r="W81" s="14"/>
      <c r="X81" s="14">
        <f>VLOOKUP(A:A,[1]TDSheet!$A:$X,24,0)</f>
        <v>1129</v>
      </c>
      <c r="Y81" s="14">
        <f>VLOOKUP(A:A,[1]TDSheet!$A:$Y,25,0)</f>
        <v>1311.2</v>
      </c>
      <c r="Z81" s="14">
        <f>VLOOKUP(A:A,[3]TDSheet!$A:$D,4,0)</f>
        <v>1388</v>
      </c>
      <c r="AA81" s="14" t="str">
        <f>VLOOKUP(A:A,[1]TDSheet!$A:$AA,27,0)</f>
        <v>м1200</v>
      </c>
      <c r="AB81" s="14" t="e">
        <f>VLOOKUP(A:A,[1]TDSheet!$A:$AB,28,0)</f>
        <v>#N/A</v>
      </c>
      <c r="AC81" s="14">
        <f t="shared" si="20"/>
        <v>1120</v>
      </c>
      <c r="AD81" s="14">
        <f t="shared" si="21"/>
        <v>140</v>
      </c>
      <c r="AE81" s="14">
        <f t="shared" si="22"/>
        <v>350</v>
      </c>
      <c r="AF81" s="14"/>
      <c r="AG81" s="14"/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679</v>
      </c>
      <c r="D82" s="8">
        <v>833</v>
      </c>
      <c r="E82" s="8">
        <v>1357</v>
      </c>
      <c r="F82" s="8">
        <v>134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1502</v>
      </c>
      <c r="J82" s="14">
        <f t="shared" si="16"/>
        <v>-145</v>
      </c>
      <c r="K82" s="14">
        <f>VLOOKUP(A:A,[1]TDSheet!$A:$L,12,0)</f>
        <v>600</v>
      </c>
      <c r="L82" s="14">
        <f>VLOOKUP(A:A,[1]TDSheet!$A:$M,13,0)</f>
        <v>200</v>
      </c>
      <c r="M82" s="14">
        <f>VLOOKUP(A:A,[1]TDSheet!$A:$N,14,0)</f>
        <v>0</v>
      </c>
      <c r="N82" s="14">
        <f>VLOOKUP(A:A,[1]TDSheet!$A:$S,19,0)</f>
        <v>400</v>
      </c>
      <c r="O82" s="16">
        <v>800</v>
      </c>
      <c r="P82" s="16"/>
      <c r="Q82" s="16"/>
      <c r="R82" s="14">
        <f t="shared" si="17"/>
        <v>271.39999999999998</v>
      </c>
      <c r="S82" s="16"/>
      <c r="T82" s="17">
        <f t="shared" si="18"/>
        <v>7.8629329403095065</v>
      </c>
      <c r="U82" s="14">
        <f t="shared" si="19"/>
        <v>0.49373618275607961</v>
      </c>
      <c r="V82" s="14"/>
      <c r="W82" s="14"/>
      <c r="X82" s="14">
        <f>VLOOKUP(A:A,[1]TDSheet!$A:$X,24,0)</f>
        <v>294.8</v>
      </c>
      <c r="Y82" s="14">
        <f>VLOOKUP(A:A,[1]TDSheet!$A:$Y,25,0)</f>
        <v>275</v>
      </c>
      <c r="Z82" s="14">
        <f>VLOOKUP(A:A,[3]TDSheet!$A:$D,4,0)</f>
        <v>266</v>
      </c>
      <c r="AA82" s="14" t="e">
        <f>VLOOKUP(A:A,[1]TDSheet!$A:$AA,27,0)</f>
        <v>#N/A</v>
      </c>
      <c r="AB82" s="14" t="e">
        <f>VLOOKUP(A:A,[1]TDSheet!$A:$AB,28,0)</f>
        <v>#N/A</v>
      </c>
      <c r="AC82" s="14">
        <f t="shared" si="20"/>
        <v>328</v>
      </c>
      <c r="AD82" s="14">
        <f t="shared" si="21"/>
        <v>0</v>
      </c>
      <c r="AE82" s="14">
        <f t="shared" si="22"/>
        <v>0</v>
      </c>
      <c r="AF82" s="14"/>
      <c r="AG82" s="14"/>
    </row>
    <row r="83" spans="1:33" s="1" customFormat="1" ht="11.1" customHeight="1" outlineLevel="1" x14ac:dyDescent="0.2">
      <c r="A83" s="7" t="s">
        <v>86</v>
      </c>
      <c r="B83" s="7" t="s">
        <v>8</v>
      </c>
      <c r="C83" s="8">
        <v>815</v>
      </c>
      <c r="D83" s="8">
        <v>78</v>
      </c>
      <c r="E83" s="19">
        <v>345</v>
      </c>
      <c r="F83" s="19">
        <v>448</v>
      </c>
      <c r="G83" s="1">
        <f>VLOOKUP(A:A,[1]TDSheet!$A:$G,7,0)</f>
        <v>0.5</v>
      </c>
      <c r="H83" s="1">
        <f>VLOOKUP(A:A,[1]TDSheet!$A:$H,8,0)</f>
        <v>0.6</v>
      </c>
      <c r="I83" s="14">
        <f>VLOOKUP(A:A,[2]TDSheet!$A:$F,6,0)</f>
        <v>343</v>
      </c>
      <c r="J83" s="14">
        <f t="shared" si="16"/>
        <v>2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VLOOKUP(A:A,[1]TDSheet!$A:$N,14,0)</f>
        <v>0</v>
      </c>
      <c r="N83" s="14">
        <f>VLOOKUP(A:A,[1]TDSheet!$A:$S,19,0)</f>
        <v>0</v>
      </c>
      <c r="O83" s="16">
        <v>200</v>
      </c>
      <c r="P83" s="16"/>
      <c r="Q83" s="16"/>
      <c r="R83" s="14">
        <f t="shared" si="17"/>
        <v>69</v>
      </c>
      <c r="S83" s="16"/>
      <c r="T83" s="17">
        <f t="shared" si="18"/>
        <v>9.3913043478260878</v>
      </c>
      <c r="U83" s="14">
        <f t="shared" si="19"/>
        <v>6.4927536231884062</v>
      </c>
      <c r="V83" s="14"/>
      <c r="W83" s="14"/>
      <c r="X83" s="14">
        <f>VLOOKUP(A:A,[1]TDSheet!$A:$X,24,0)</f>
        <v>108</v>
      </c>
      <c r="Y83" s="14">
        <f>VLOOKUP(A:A,[1]TDSheet!$A:$Y,25,0)</f>
        <v>62</v>
      </c>
      <c r="Z83" s="14">
        <f>VLOOKUP(A:A,[3]TDSheet!$A:$D,4,0)</f>
        <v>45</v>
      </c>
      <c r="AA83" s="14">
        <f>VLOOKUP(A:A,[1]TDSheet!$A:$AA,27,0)</f>
        <v>0</v>
      </c>
      <c r="AB83" s="14" t="str">
        <f>VLOOKUP(A:A,[1]TDSheet!$A:$AB,28,0)</f>
        <v>кост</v>
      </c>
      <c r="AC83" s="14">
        <f t="shared" si="20"/>
        <v>100</v>
      </c>
      <c r="AD83" s="14">
        <f t="shared" si="21"/>
        <v>0</v>
      </c>
      <c r="AE83" s="14">
        <f t="shared" si="22"/>
        <v>0</v>
      </c>
      <c r="AF83" s="14"/>
      <c r="AG83" s="14"/>
    </row>
    <row r="84" spans="1:33" s="1" customFormat="1" ht="11.1" customHeight="1" outlineLevel="1" x14ac:dyDescent="0.2">
      <c r="A84" s="7" t="s">
        <v>87</v>
      </c>
      <c r="B84" s="7" t="s">
        <v>8</v>
      </c>
      <c r="C84" s="8">
        <v>2877</v>
      </c>
      <c r="D84" s="8">
        <v>6652</v>
      </c>
      <c r="E84" s="19">
        <v>6684</v>
      </c>
      <c r="F84" s="19">
        <v>2328</v>
      </c>
      <c r="G84" s="1">
        <f>VLOOKUP(A:A,[1]TDSheet!$A:$G,7,0)</f>
        <v>0.41</v>
      </c>
      <c r="H84" s="1">
        <f>VLOOKUP(A:A,[1]TDSheet!$A:$H,8,0)</f>
        <v>45</v>
      </c>
      <c r="I84" s="14">
        <f>VLOOKUP(A:A,[2]TDSheet!$A:$F,6,0)</f>
        <v>5603</v>
      </c>
      <c r="J84" s="14">
        <f t="shared" si="16"/>
        <v>1081</v>
      </c>
      <c r="K84" s="14">
        <f>VLOOKUP(A:A,[1]TDSheet!$A:$L,12,0)</f>
        <v>2600</v>
      </c>
      <c r="L84" s="14">
        <f>VLOOKUP(A:A,[1]TDSheet!$A:$M,13,0)</f>
        <v>1400</v>
      </c>
      <c r="M84" s="14">
        <f>VLOOKUP(A:A,[1]TDSheet!$A:$N,14,0)</f>
        <v>0</v>
      </c>
      <c r="N84" s="14">
        <f>VLOOKUP(A:A,[1]TDSheet!$A:$S,19,0)</f>
        <v>1600</v>
      </c>
      <c r="O84" s="16">
        <v>3000</v>
      </c>
      <c r="P84" s="16"/>
      <c r="Q84" s="16"/>
      <c r="R84" s="14">
        <f t="shared" si="17"/>
        <v>1336.8</v>
      </c>
      <c r="S84" s="16"/>
      <c r="T84" s="17">
        <f t="shared" si="18"/>
        <v>8.1747456612806708</v>
      </c>
      <c r="U84" s="14">
        <f t="shared" si="19"/>
        <v>1.7414721723518851</v>
      </c>
      <c r="V84" s="14"/>
      <c r="W84" s="14"/>
      <c r="X84" s="14">
        <f>VLOOKUP(A:A,[1]TDSheet!$A:$X,24,0)</f>
        <v>1346.8</v>
      </c>
      <c r="Y84" s="14">
        <f>VLOOKUP(A:A,[1]TDSheet!$A:$Y,25,0)</f>
        <v>1225.4000000000001</v>
      </c>
      <c r="Z84" s="14">
        <f>VLOOKUP(A:A,[3]TDSheet!$A:$D,4,0)</f>
        <v>1240</v>
      </c>
      <c r="AA84" s="14">
        <f>VLOOKUP(A:A,[1]TDSheet!$A:$AA,27,0)</f>
        <v>0</v>
      </c>
      <c r="AB84" s="14" t="e">
        <f>VLOOKUP(A:A,[1]TDSheet!$A:$AB,28,0)</f>
        <v>#N/A</v>
      </c>
      <c r="AC84" s="14">
        <f t="shared" si="20"/>
        <v>1230</v>
      </c>
      <c r="AD84" s="14">
        <f t="shared" si="21"/>
        <v>0</v>
      </c>
      <c r="AE84" s="14">
        <f t="shared" si="22"/>
        <v>0</v>
      </c>
      <c r="AF84" s="14"/>
      <c r="AG84" s="14"/>
    </row>
    <row r="85" spans="1:33" s="1" customFormat="1" ht="11.1" customHeight="1" outlineLevel="1" x14ac:dyDescent="0.2">
      <c r="A85" s="7" t="s">
        <v>88</v>
      </c>
      <c r="B85" s="7" t="s">
        <v>8</v>
      </c>
      <c r="C85" s="8">
        <v>713</v>
      </c>
      <c r="D85" s="8">
        <v>2007</v>
      </c>
      <c r="E85" s="8">
        <v>2083</v>
      </c>
      <c r="F85" s="8">
        <v>608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2142</v>
      </c>
      <c r="J85" s="14">
        <f t="shared" si="16"/>
        <v>-59</v>
      </c>
      <c r="K85" s="14">
        <f>VLOOKUP(A:A,[1]TDSheet!$A:$L,12,0)</f>
        <v>650</v>
      </c>
      <c r="L85" s="14">
        <f>VLOOKUP(A:A,[1]TDSheet!$A:$M,13,0)</f>
        <v>500</v>
      </c>
      <c r="M85" s="14">
        <f>VLOOKUP(A:A,[1]TDSheet!$A:$N,14,0)</f>
        <v>0</v>
      </c>
      <c r="N85" s="14">
        <f>VLOOKUP(A:A,[1]TDSheet!$A:$S,19,0)</f>
        <v>1200</v>
      </c>
      <c r="O85" s="16">
        <v>400</v>
      </c>
      <c r="P85" s="16"/>
      <c r="Q85" s="16"/>
      <c r="R85" s="14">
        <f t="shared" si="17"/>
        <v>416.6</v>
      </c>
      <c r="S85" s="16"/>
      <c r="T85" s="17">
        <f t="shared" si="18"/>
        <v>8.0604896783485351</v>
      </c>
      <c r="U85" s="14">
        <f t="shared" si="19"/>
        <v>1.4594335093614978</v>
      </c>
      <c r="V85" s="14"/>
      <c r="W85" s="14"/>
      <c r="X85" s="14">
        <f>VLOOKUP(A:A,[1]TDSheet!$A:$X,24,0)</f>
        <v>388.6</v>
      </c>
      <c r="Y85" s="14">
        <f>VLOOKUP(A:A,[1]TDSheet!$A:$Y,25,0)</f>
        <v>383.4</v>
      </c>
      <c r="Z85" s="14">
        <f>VLOOKUP(A:A,[3]TDSheet!$A:$D,4,0)</f>
        <v>342</v>
      </c>
      <c r="AA85" s="14" t="e">
        <f>VLOOKUP(A:A,[1]TDSheet!$A:$AA,27,0)</f>
        <v>#N/A</v>
      </c>
      <c r="AB85" s="14" t="e">
        <f>VLOOKUP(A:A,[1]TDSheet!$A:$AB,28,0)</f>
        <v>#N/A</v>
      </c>
      <c r="AC85" s="14">
        <f t="shared" si="20"/>
        <v>164</v>
      </c>
      <c r="AD85" s="14">
        <f t="shared" si="21"/>
        <v>0</v>
      </c>
      <c r="AE85" s="14">
        <f t="shared" si="22"/>
        <v>0</v>
      </c>
      <c r="AF85" s="14"/>
      <c r="AG85" s="14"/>
    </row>
    <row r="86" spans="1:33" s="1" customFormat="1" ht="11.1" customHeight="1" outlineLevel="1" x14ac:dyDescent="0.2">
      <c r="A86" s="7" t="s">
        <v>90</v>
      </c>
      <c r="B86" s="7" t="s">
        <v>8</v>
      </c>
      <c r="C86" s="8">
        <v>106</v>
      </c>
      <c r="D86" s="8">
        <v>3</v>
      </c>
      <c r="E86" s="8">
        <v>45</v>
      </c>
      <c r="F86" s="8">
        <v>48</v>
      </c>
      <c r="G86" s="1">
        <f>VLOOKUP(A:A,[1]TDSheet!$A:$G,7,0)</f>
        <v>0.5</v>
      </c>
      <c r="H86" s="1" t="e">
        <f>VLOOKUP(A:A,[1]TDSheet!$A:$H,8,0)</f>
        <v>#N/A</v>
      </c>
      <c r="I86" s="14">
        <f>VLOOKUP(A:A,[2]TDSheet!$A:$F,6,0)</f>
        <v>47</v>
      </c>
      <c r="J86" s="14">
        <f t="shared" si="16"/>
        <v>-2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VLOOKUP(A:A,[1]TDSheet!$A:$S,19,0)</f>
        <v>40</v>
      </c>
      <c r="O86" s="16"/>
      <c r="P86" s="16"/>
      <c r="Q86" s="16"/>
      <c r="R86" s="14">
        <f t="shared" si="17"/>
        <v>9</v>
      </c>
      <c r="S86" s="16"/>
      <c r="T86" s="17">
        <f t="shared" si="18"/>
        <v>9.7777777777777786</v>
      </c>
      <c r="U86" s="14">
        <f t="shared" si="19"/>
        <v>5.333333333333333</v>
      </c>
      <c r="V86" s="14"/>
      <c r="W86" s="14"/>
      <c r="X86" s="14">
        <f>VLOOKUP(A:A,[1]TDSheet!$A:$X,24,0)</f>
        <v>3.4</v>
      </c>
      <c r="Y86" s="14">
        <f>VLOOKUP(A:A,[1]TDSheet!$A:$Y,25,0)</f>
        <v>15.4</v>
      </c>
      <c r="Z86" s="14">
        <f>VLOOKUP(A:A,[3]TDSheet!$A:$D,4,0)</f>
        <v>4</v>
      </c>
      <c r="AA86" s="14" t="str">
        <f>VLOOKUP(A:A,[1]TDSheet!$A:$AA,27,0)</f>
        <v>увел</v>
      </c>
      <c r="AB86" s="14" t="e">
        <f>VLOOKUP(A:A,[1]TDSheet!$A:$AB,28,0)</f>
        <v>#N/A</v>
      </c>
      <c r="AC86" s="14">
        <f t="shared" si="20"/>
        <v>0</v>
      </c>
      <c r="AD86" s="14">
        <f t="shared" si="21"/>
        <v>0</v>
      </c>
      <c r="AE86" s="14">
        <f t="shared" si="22"/>
        <v>0</v>
      </c>
      <c r="AF86" s="14"/>
      <c r="AG86" s="14"/>
    </row>
    <row r="87" spans="1:33" s="1" customFormat="1" ht="11.1" customHeight="1" outlineLevel="1" x14ac:dyDescent="0.2">
      <c r="A87" s="7" t="s">
        <v>91</v>
      </c>
      <c r="B87" s="7" t="s">
        <v>8</v>
      </c>
      <c r="C87" s="8"/>
      <c r="D87" s="8">
        <v>164</v>
      </c>
      <c r="E87" s="19">
        <v>53</v>
      </c>
      <c r="F87" s="19">
        <v>107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57</v>
      </c>
      <c r="J87" s="14">
        <f t="shared" si="16"/>
        <v>-4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VLOOKUP(A:A,[1]TDSheet!$A:$N,14,0)</f>
        <v>0</v>
      </c>
      <c r="N87" s="14">
        <f>VLOOKUP(A:A,[1]TDSheet!$A:$S,19,0)</f>
        <v>0</v>
      </c>
      <c r="O87" s="16"/>
      <c r="P87" s="16"/>
      <c r="Q87" s="16"/>
      <c r="R87" s="14">
        <f t="shared" si="17"/>
        <v>10.6</v>
      </c>
      <c r="S87" s="16"/>
      <c r="T87" s="17">
        <f t="shared" si="18"/>
        <v>10.09433962264151</v>
      </c>
      <c r="U87" s="14">
        <f t="shared" si="19"/>
        <v>10.09433962264151</v>
      </c>
      <c r="V87" s="14"/>
      <c r="W87" s="14"/>
      <c r="X87" s="14">
        <f>VLOOKUP(A:A,[1]TDSheet!$A:$X,24,0)</f>
        <v>0</v>
      </c>
      <c r="Y87" s="14">
        <f>VLOOKUP(A:A,[1]TDSheet!$A:$Y,25,0)</f>
        <v>0</v>
      </c>
      <c r="Z87" s="14">
        <f>VLOOKUP(A:A,[3]TDSheet!$A:$D,4,0)</f>
        <v>17</v>
      </c>
      <c r="AA87" s="14" t="e">
        <f>VLOOKUP(A:A,[1]TDSheet!$A:$AA,27,0)</f>
        <v>#N/A</v>
      </c>
      <c r="AB87" s="14" t="e">
        <f>VLOOKUP(A:A,[1]TDSheet!$A:$AB,28,0)</f>
        <v>#N/A</v>
      </c>
      <c r="AC87" s="14">
        <f t="shared" si="20"/>
        <v>0</v>
      </c>
      <c r="AD87" s="14">
        <f t="shared" si="21"/>
        <v>0</v>
      </c>
      <c r="AE87" s="14">
        <f t="shared" si="22"/>
        <v>0</v>
      </c>
      <c r="AF87" s="14"/>
      <c r="AG87" s="14"/>
    </row>
    <row r="88" spans="1:33" s="1" customFormat="1" ht="11.1" customHeight="1" outlineLevel="1" x14ac:dyDescent="0.2">
      <c r="A88" s="7" t="s">
        <v>89</v>
      </c>
      <c r="B88" s="7" t="s">
        <v>8</v>
      </c>
      <c r="C88" s="8"/>
      <c r="D88" s="8">
        <v>180</v>
      </c>
      <c r="E88" s="19">
        <v>12</v>
      </c>
      <c r="F88" s="19">
        <v>168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12</v>
      </c>
      <c r="J88" s="14">
        <f t="shared" si="16"/>
        <v>0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VLOOKUP(A:A,[1]TDSheet!$A:$S,19,0)</f>
        <v>0</v>
      </c>
      <c r="O88" s="16"/>
      <c r="P88" s="16"/>
      <c r="Q88" s="16"/>
      <c r="R88" s="14">
        <f t="shared" si="17"/>
        <v>2.4</v>
      </c>
      <c r="S88" s="16"/>
      <c r="T88" s="17">
        <f t="shared" si="18"/>
        <v>70</v>
      </c>
      <c r="U88" s="14">
        <f t="shared" si="19"/>
        <v>70</v>
      </c>
      <c r="V88" s="14"/>
      <c r="W88" s="14"/>
      <c r="X88" s="14">
        <f>VLOOKUP(A:A,[1]TDSheet!$A:$X,24,0)</f>
        <v>0</v>
      </c>
      <c r="Y88" s="14">
        <f>VLOOKUP(A:A,[1]TDSheet!$A:$Y,25,0)</f>
        <v>0</v>
      </c>
      <c r="Z88" s="14">
        <v>0</v>
      </c>
      <c r="AA88" s="14" t="e">
        <f>VLOOKUP(A:A,[1]TDSheet!$A:$AA,27,0)</f>
        <v>#N/A</v>
      </c>
      <c r="AB88" s="14" t="e">
        <f>VLOOKUP(A:A,[1]TDSheet!$A:$AB,28,0)</f>
        <v>#N/A</v>
      </c>
      <c r="AC88" s="14">
        <f t="shared" si="20"/>
        <v>0</v>
      </c>
      <c r="AD88" s="14">
        <f t="shared" si="21"/>
        <v>0</v>
      </c>
      <c r="AE88" s="14">
        <f t="shared" si="22"/>
        <v>0</v>
      </c>
      <c r="AF88" s="14"/>
      <c r="AG88" s="14"/>
    </row>
    <row r="89" spans="1:33" s="1" customFormat="1" ht="11.1" customHeight="1" outlineLevel="1" x14ac:dyDescent="0.2">
      <c r="A89" s="7" t="s">
        <v>92</v>
      </c>
      <c r="B89" s="7" t="s">
        <v>9</v>
      </c>
      <c r="C89" s="8"/>
      <c r="D89" s="8">
        <v>50</v>
      </c>
      <c r="E89" s="19">
        <v>16.164999999999999</v>
      </c>
      <c r="F89" s="19">
        <v>33.835000000000001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23</v>
      </c>
      <c r="J89" s="14">
        <f t="shared" si="16"/>
        <v>-6.8350000000000009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VLOOKUP(A:A,[1]TDSheet!$A:$S,19,0)</f>
        <v>0</v>
      </c>
      <c r="O89" s="16"/>
      <c r="P89" s="16"/>
      <c r="Q89" s="16"/>
      <c r="R89" s="14">
        <f t="shared" si="17"/>
        <v>3.2329999999999997</v>
      </c>
      <c r="S89" s="16"/>
      <c r="T89" s="17">
        <f t="shared" si="18"/>
        <v>10.465511908444171</v>
      </c>
      <c r="U89" s="14">
        <f t="shared" si="19"/>
        <v>10.465511908444171</v>
      </c>
      <c r="V89" s="14"/>
      <c r="W89" s="14"/>
      <c r="X89" s="14">
        <f>VLOOKUP(A:A,[1]TDSheet!$A:$X,24,0)</f>
        <v>0</v>
      </c>
      <c r="Y89" s="14">
        <f>VLOOKUP(A:A,[1]TDSheet!$A:$Y,25,0)</f>
        <v>0</v>
      </c>
      <c r="Z89" s="14">
        <f>VLOOKUP(A:A,[3]TDSheet!$A:$D,4,0)</f>
        <v>2.0169999999999999</v>
      </c>
      <c r="AA89" s="14" t="e">
        <f>VLOOKUP(A:A,[1]TDSheet!$A:$AA,27,0)</f>
        <v>#N/A</v>
      </c>
      <c r="AB89" s="14" t="e">
        <f>VLOOKUP(A:A,[1]TDSheet!$A:$AB,28,0)</f>
        <v>#N/A</v>
      </c>
      <c r="AC89" s="14">
        <f t="shared" si="20"/>
        <v>0</v>
      </c>
      <c r="AD89" s="14">
        <f t="shared" si="21"/>
        <v>0</v>
      </c>
      <c r="AE89" s="14">
        <f t="shared" si="22"/>
        <v>0</v>
      </c>
      <c r="AF89" s="14"/>
      <c r="AG89" s="14"/>
    </row>
    <row r="90" spans="1:33" s="1" customFormat="1" ht="11.1" customHeight="1" outlineLevel="1" x14ac:dyDescent="0.2">
      <c r="A90" s="7" t="s">
        <v>93</v>
      </c>
      <c r="B90" s="7" t="s">
        <v>8</v>
      </c>
      <c r="C90" s="8"/>
      <c r="D90" s="8">
        <v>100</v>
      </c>
      <c r="E90" s="19">
        <v>11</v>
      </c>
      <c r="F90" s="19">
        <v>89</v>
      </c>
      <c r="G90" s="1">
        <v>0</v>
      </c>
      <c r="H90" s="1" t="e">
        <f>VLOOKUP(A:A,[1]TDSheet!$A:$H,8,0)</f>
        <v>#N/A</v>
      </c>
      <c r="I90" s="14">
        <f>VLOOKUP(A:A,[2]TDSheet!$A:$F,6,0)</f>
        <v>11</v>
      </c>
      <c r="J90" s="14">
        <f t="shared" si="16"/>
        <v>0</v>
      </c>
      <c r="K90" s="14">
        <v>0</v>
      </c>
      <c r="L90" s="14">
        <v>0</v>
      </c>
      <c r="M90" s="14">
        <v>0</v>
      </c>
      <c r="N90" s="14">
        <v>0</v>
      </c>
      <c r="O90" s="16"/>
      <c r="P90" s="16"/>
      <c r="Q90" s="16"/>
      <c r="R90" s="14">
        <f t="shared" si="17"/>
        <v>2.2000000000000002</v>
      </c>
      <c r="S90" s="16"/>
      <c r="T90" s="17">
        <f t="shared" si="18"/>
        <v>40.454545454545453</v>
      </c>
      <c r="U90" s="14">
        <f t="shared" si="19"/>
        <v>40.454545454545453</v>
      </c>
      <c r="V90" s="14"/>
      <c r="W90" s="14"/>
      <c r="X90" s="14">
        <v>0</v>
      </c>
      <c r="Y90" s="14">
        <v>0</v>
      </c>
      <c r="Z90" s="14">
        <v>0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20"/>
        <v>0</v>
      </c>
      <c r="AD90" s="14">
        <f t="shared" si="21"/>
        <v>0</v>
      </c>
      <c r="AE90" s="14">
        <f t="shared" si="22"/>
        <v>0</v>
      </c>
      <c r="AF90" s="14"/>
      <c r="AG90" s="14"/>
    </row>
    <row r="91" spans="1:33" s="1" customFormat="1" ht="11.1" customHeight="1" outlineLevel="1" x14ac:dyDescent="0.2">
      <c r="A91" s="7" t="s">
        <v>94</v>
      </c>
      <c r="B91" s="7" t="s">
        <v>8</v>
      </c>
      <c r="C91" s="8">
        <v>441</v>
      </c>
      <c r="D91" s="8">
        <v>793</v>
      </c>
      <c r="E91" s="19">
        <v>1153</v>
      </c>
      <c r="F91" s="19">
        <v>29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1207</v>
      </c>
      <c r="J91" s="14">
        <f t="shared" si="16"/>
        <v>-54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VLOOKUP(A:A,[1]TDSheet!$A:$S,19,0)</f>
        <v>0</v>
      </c>
      <c r="O91" s="16"/>
      <c r="P91" s="16"/>
      <c r="Q91" s="16"/>
      <c r="R91" s="14">
        <f t="shared" si="17"/>
        <v>230.6</v>
      </c>
      <c r="S91" s="16"/>
      <c r="T91" s="17">
        <f t="shared" si="18"/>
        <v>0.12575888985255854</v>
      </c>
      <c r="U91" s="14">
        <f t="shared" si="19"/>
        <v>0.12575888985255854</v>
      </c>
      <c r="V91" s="14"/>
      <c r="W91" s="14"/>
      <c r="X91" s="14">
        <f>VLOOKUP(A:A,[1]TDSheet!$A:$X,24,0)</f>
        <v>208.2</v>
      </c>
      <c r="Y91" s="14">
        <f>VLOOKUP(A:A,[1]TDSheet!$A:$Y,25,0)</f>
        <v>203</v>
      </c>
      <c r="Z91" s="14">
        <f>VLOOKUP(A:A,[3]TDSheet!$A:$D,4,0)</f>
        <v>235</v>
      </c>
      <c r="AA91" s="14" t="e">
        <f>VLOOKUP(A:A,[1]TDSheet!$A:$AA,27,0)</f>
        <v>#N/A</v>
      </c>
      <c r="AB91" s="14" t="e">
        <f>VLOOKUP(A:A,[1]TDSheet!$A:$AB,28,0)</f>
        <v>#N/A</v>
      </c>
      <c r="AC91" s="14">
        <f t="shared" si="20"/>
        <v>0</v>
      </c>
      <c r="AD91" s="14">
        <f t="shared" si="21"/>
        <v>0</v>
      </c>
      <c r="AE91" s="14">
        <f t="shared" si="22"/>
        <v>0</v>
      </c>
      <c r="AF91" s="14"/>
      <c r="AG91" s="14"/>
    </row>
    <row r="92" spans="1:33" s="1" customFormat="1" ht="11.1" customHeight="1" outlineLevel="1" x14ac:dyDescent="0.2">
      <c r="A92" s="7" t="s">
        <v>95</v>
      </c>
      <c r="B92" s="7" t="s">
        <v>9</v>
      </c>
      <c r="C92" s="8">
        <v>247.303</v>
      </c>
      <c r="D92" s="8">
        <v>306.34300000000002</v>
      </c>
      <c r="E92" s="19">
        <v>373.43900000000002</v>
      </c>
      <c r="F92" s="19">
        <v>173.864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364.2</v>
      </c>
      <c r="J92" s="14">
        <f t="shared" si="16"/>
        <v>9.2390000000000327</v>
      </c>
      <c r="K92" s="14">
        <f>VLOOKUP(A:A,[1]TDSheet!$A:$L,12,0)</f>
        <v>0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VLOOKUP(A:A,[1]TDSheet!$A:$S,19,0)</f>
        <v>0</v>
      </c>
      <c r="O92" s="16"/>
      <c r="P92" s="16"/>
      <c r="Q92" s="16"/>
      <c r="R92" s="14">
        <f t="shared" si="17"/>
        <v>74.68780000000001</v>
      </c>
      <c r="S92" s="16"/>
      <c r="T92" s="17">
        <f t="shared" si="18"/>
        <v>2.3278768420009692</v>
      </c>
      <c r="U92" s="14">
        <f t="shared" si="19"/>
        <v>2.3278768420009692</v>
      </c>
      <c r="V92" s="14"/>
      <c r="W92" s="14"/>
      <c r="X92" s="14">
        <f>VLOOKUP(A:A,[1]TDSheet!$A:$X,24,0)</f>
        <v>93.479600000000005</v>
      </c>
      <c r="Y92" s="14">
        <f>VLOOKUP(A:A,[1]TDSheet!$A:$Y,25,0)</f>
        <v>67.082999999999998</v>
      </c>
      <c r="Z92" s="14">
        <f>VLOOKUP(A:A,[3]TDSheet!$A:$D,4,0)</f>
        <v>90.186999999999998</v>
      </c>
      <c r="AA92" s="14" t="e">
        <f>VLOOKUP(A:A,[1]TDSheet!$A:$AA,27,0)</f>
        <v>#N/A</v>
      </c>
      <c r="AB92" s="14" t="e">
        <f>VLOOKUP(A:A,[1]TDSheet!$A:$AB,28,0)</f>
        <v>#N/A</v>
      </c>
      <c r="AC92" s="14">
        <f t="shared" si="20"/>
        <v>0</v>
      </c>
      <c r="AD92" s="14">
        <f t="shared" si="21"/>
        <v>0</v>
      </c>
      <c r="AE92" s="14">
        <f t="shared" si="22"/>
        <v>0</v>
      </c>
      <c r="AF92" s="14"/>
      <c r="AG9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2023-12-22T13:55:48Z</dcterms:modified>
</cp:coreProperties>
</file>