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9" i="1" l="1"/>
  <c r="AE11" i="1" l="1"/>
  <c r="AE15" i="1"/>
  <c r="AE19" i="1"/>
  <c r="U23" i="1"/>
  <c r="AE27" i="1"/>
  <c r="AE31" i="1"/>
  <c r="AE35" i="1"/>
  <c r="U39" i="1"/>
  <c r="AE43" i="1"/>
  <c r="AE47" i="1"/>
  <c r="AE51" i="1"/>
  <c r="U55" i="1"/>
  <c r="AE59" i="1"/>
  <c r="AE63" i="1"/>
  <c r="AE67" i="1"/>
  <c r="U71" i="1"/>
  <c r="AE75" i="1"/>
  <c r="AE79" i="1"/>
  <c r="AE83" i="1"/>
  <c r="AE87" i="1"/>
  <c r="U19" i="1"/>
  <c r="U35" i="1"/>
  <c r="U51" i="1"/>
  <c r="U67" i="1"/>
  <c r="AE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7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6" i="1" s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6" i="1" s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80" i="1"/>
  <c r="V81" i="1"/>
  <c r="V82" i="1"/>
  <c r="V83" i="1"/>
  <c r="V84" i="1"/>
  <c r="V85" i="1"/>
  <c r="V86" i="1"/>
  <c r="V87" i="1"/>
  <c r="V88" i="1"/>
  <c r="V7" i="1"/>
  <c r="U8" i="1"/>
  <c r="U9" i="1"/>
  <c r="U10" i="1"/>
  <c r="U12" i="1"/>
  <c r="U13" i="1"/>
  <c r="U14" i="1"/>
  <c r="U16" i="1"/>
  <c r="U18" i="1"/>
  <c r="U20" i="1"/>
  <c r="U21" i="1"/>
  <c r="U22" i="1"/>
  <c r="U24" i="1"/>
  <c r="U25" i="1"/>
  <c r="U26" i="1"/>
  <c r="U28" i="1"/>
  <c r="U29" i="1"/>
  <c r="U30" i="1"/>
  <c r="U32" i="1"/>
  <c r="U33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80" i="1"/>
  <c r="U81" i="1"/>
  <c r="U82" i="1"/>
  <c r="U84" i="1"/>
  <c r="U85" i="1"/>
  <c r="U86" i="1"/>
  <c r="U88" i="1"/>
  <c r="U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U34" i="1" s="1"/>
  <c r="S35" i="1"/>
  <c r="S36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V78" i="1" s="1"/>
  <c r="S79" i="1"/>
  <c r="V79" i="1" s="1"/>
  <c r="S80" i="1"/>
  <c r="S81" i="1"/>
  <c r="S82" i="1"/>
  <c r="S83" i="1"/>
  <c r="S84" i="1"/>
  <c r="S85" i="1"/>
  <c r="S86" i="1"/>
  <c r="S87" i="1"/>
  <c r="S88" i="1"/>
  <c r="S7" i="1"/>
  <c r="N8" i="1"/>
  <c r="N9" i="1"/>
  <c r="N10" i="1"/>
  <c r="N11" i="1"/>
  <c r="N6" i="1" s="1"/>
  <c r="N12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6" i="1"/>
  <c r="N37" i="1"/>
  <c r="N38" i="1"/>
  <c r="N39" i="1"/>
  <c r="N40" i="1"/>
  <c r="N41" i="1"/>
  <c r="N42" i="1"/>
  <c r="N43" i="1"/>
  <c r="N44" i="1"/>
  <c r="N46" i="1"/>
  <c r="N47" i="1"/>
  <c r="N48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1" i="1"/>
  <c r="N82" i="1"/>
  <c r="N83" i="1"/>
  <c r="N84" i="1"/>
  <c r="N85" i="1"/>
  <c r="N86" i="1"/>
  <c r="N87" i="1"/>
  <c r="N88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X6" i="1"/>
  <c r="W6" i="1"/>
  <c r="O6" i="1"/>
  <c r="P6" i="1"/>
  <c r="Q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7" i="1"/>
  <c r="E6" i="1"/>
  <c r="F6" i="1"/>
  <c r="AF6" i="1" l="1"/>
  <c r="U63" i="1"/>
  <c r="U47" i="1"/>
  <c r="U31" i="1"/>
  <c r="R6" i="1"/>
  <c r="U87" i="1"/>
  <c r="U83" i="1"/>
  <c r="U75" i="1"/>
  <c r="U59" i="1"/>
  <c r="U43" i="1"/>
  <c r="U27" i="1"/>
  <c r="U15" i="1"/>
  <c r="U11" i="1"/>
  <c r="AE71" i="1"/>
  <c r="AE55" i="1"/>
  <c r="AE39" i="1"/>
  <c r="AE23" i="1"/>
  <c r="AE6" i="1"/>
  <c r="U79" i="1"/>
  <c r="U78" i="1"/>
  <c r="U17" i="1"/>
  <c r="S6" i="1"/>
  <c r="AB6" i="1"/>
  <c r="Y6" i="1"/>
  <c r="L6" i="1"/>
  <c r="K6" i="1"/>
  <c r="J6" i="1"/>
  <c r="I6" i="1"/>
</calcChain>
</file>

<file path=xl/sharedStrings.xml><?xml version="1.0" encoding="utf-8"?>
<sst xmlns="http://schemas.openxmlformats.org/spreadsheetml/2006/main" count="214" uniqueCount="119">
  <si>
    <t>Период: 05.03.2024 - 12.03.2024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</si>
  <si>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</si>
  <si>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</si>
  <si>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</si>
  <si>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</si>
  <si>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</si>
  <si>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</si>
  <si>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</si>
  <si>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</si>
  <si>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</si>
  <si>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</si>
  <si>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</si>
  <si>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</si>
  <si>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</si>
  <si>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</si>
  <si>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</si>
  <si>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</si>
  <si>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</si>
  <si>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</si>
  <si>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</si>
  <si>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</si>
  <si>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</si>
  <si>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</si>
  <si>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</si>
  <si>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</si>
  <si>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</si>
  <si>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</si>
  <si>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</si>
  <si>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</si>
  <si>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</si>
  <si>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</si>
  <si>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</si>
  <si>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</si>
  <si>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</si>
  <si>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</si>
  <si>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</si>
  <si>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</si>
  <si>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</si>
  <si>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</si>
  <si>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</si>
  <si>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</si>
  <si>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</si>
  <si>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</si>
  <si>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</si>
  <si>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</si>
  <si>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</si>
  <si>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</si>
  <si>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</si>
  <si>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</si>
  <si>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</si>
  <si>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</si>
  <si>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</si>
  <si>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</si>
  <si>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</si>
  <si>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</si>
  <si>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</si>
  <si>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</si>
  <si>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</si>
  <si>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</si>
  <si>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</si>
  <si>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</si>
  <si>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</si>
  <si>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</si>
  <si>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</si>
  <si>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</si>
  <si>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</si>
  <si>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</si>
  <si>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</si>
  <si>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</si>
  <si>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</si>
  <si>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</si>
  <si>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</si>
  <si>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</si>
  <si>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</si>
  <si>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</si>
  <si>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</si>
  <si>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</si>
  <si>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</si>
  <si>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</si>
  <si>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</si>
  <si>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</si>
  <si>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</si>
  <si>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</si>
  <si>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</si>
  <si>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</si>
  <si>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</si>
  <si>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</si>
  <si>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</si>
  <si>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6586 МРАМОРНАЯ И БАЛЫКОВАЯ в/к с/н мгс 1/90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</si>
  <si>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</si>
  <si>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</si>
  <si>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</si>
  <si>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</si>
  <si>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</si>
  <si>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</si>
  <si>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</si>
  <si>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</si>
  <si>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</si>
  <si>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</si>
  <si>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</si>
  <si>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</si>
  <si>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</si>
  <si>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</si>
  <si>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</si>
  <si>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</si>
  <si>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12,03,</t>
  </si>
  <si>
    <t>13,03,</t>
  </si>
  <si>
    <t>14,03,</t>
  </si>
  <si>
    <t>15,03,</t>
  </si>
  <si>
    <t>18,03,</t>
  </si>
  <si>
    <t>23,02,</t>
  </si>
  <si>
    <t>01,03,</t>
  </si>
  <si>
    <t>08,03,</t>
  </si>
  <si>
    <t>17,03,</t>
  </si>
  <si>
    <t>7,2т</t>
  </si>
  <si>
    <t>15,8т</t>
  </si>
  <si>
    <t>6д</t>
  </si>
  <si>
    <t>8д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</si>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</sst>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03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01.03.2024 - 08.03.2024</v>
          </cell>
        </row>
        <row r="3">
          <cell r="Q3" t="str">
            <v>5,5д</v>
          </cell>
          <cell r="R3" t="str">
            <v>6,5д</v>
          </cell>
          <cell r="T3" t="str">
            <v>7,5д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10,03,</v>
          </cell>
          <cell r="L5" t="str">
            <v>12,03,</v>
          </cell>
          <cell r="M5" t="str">
            <v>15,03,</v>
          </cell>
          <cell r="Q5" t="str">
            <v>13,03,</v>
          </cell>
          <cell r="R5" t="str">
            <v>14,03,</v>
          </cell>
          <cell r="T5" t="str">
            <v>кор</v>
          </cell>
          <cell r="Y5" t="str">
            <v>16,02,</v>
          </cell>
          <cell r="Z5" t="str">
            <v>23,02,</v>
          </cell>
          <cell r="AA5" t="str">
            <v>01,03,</v>
          </cell>
          <cell r="AB5" t="str">
            <v>09,03,</v>
          </cell>
        </row>
        <row r="6">
          <cell r="E6">
            <v>89023.917000000016</v>
          </cell>
          <cell r="F6">
            <v>61643.865000000005</v>
          </cell>
          <cell r="I6">
            <v>89563.492999999988</v>
          </cell>
          <cell r="J6">
            <v>-539.57599999999979</v>
          </cell>
          <cell r="K6">
            <v>14782</v>
          </cell>
          <cell r="L6">
            <v>5904</v>
          </cell>
          <cell r="M6">
            <v>10220</v>
          </cell>
          <cell r="N6">
            <v>0</v>
          </cell>
          <cell r="O6">
            <v>0</v>
          </cell>
          <cell r="P6">
            <v>0</v>
          </cell>
          <cell r="Q6">
            <v>8890</v>
          </cell>
          <cell r="R6">
            <v>11990</v>
          </cell>
          <cell r="S6">
            <v>17804.783399999997</v>
          </cell>
          <cell r="T6">
            <v>-2410</v>
          </cell>
          <cell r="W6">
            <v>0</v>
          </cell>
          <cell r="X6">
            <v>0</v>
          </cell>
          <cell r="Y6">
            <v>14403.645600000002</v>
          </cell>
          <cell r="Z6">
            <v>14717.109200000006</v>
          </cell>
          <cell r="AA6">
            <v>13615.798600000004</v>
          </cell>
          <cell r="AB6">
            <v>9288.0679999999975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248</v>
          </cell>
          <cell r="D7">
            <v>206</v>
          </cell>
          <cell r="E7">
            <v>294</v>
          </cell>
          <cell r="F7">
            <v>157</v>
          </cell>
          <cell r="G7">
            <v>0.4</v>
          </cell>
          <cell r="H7">
            <v>60</v>
          </cell>
          <cell r="I7">
            <v>297</v>
          </cell>
          <cell r="J7">
            <v>-3</v>
          </cell>
          <cell r="K7">
            <v>40</v>
          </cell>
          <cell r="L7">
            <v>0</v>
          </cell>
          <cell r="Q7">
            <v>80</v>
          </cell>
          <cell r="R7">
            <v>80</v>
          </cell>
          <cell r="S7">
            <v>58.8</v>
          </cell>
          <cell r="U7">
            <v>6.0714285714285721</v>
          </cell>
          <cell r="V7">
            <v>2.6700680272108843</v>
          </cell>
          <cell r="Y7">
            <v>37.200000000000003</v>
          </cell>
          <cell r="Z7">
            <v>49.4</v>
          </cell>
          <cell r="AA7">
            <v>45</v>
          </cell>
          <cell r="AB7">
            <v>43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140.32499999999999</v>
          </cell>
          <cell r="D8">
            <v>284.97300000000001</v>
          </cell>
          <cell r="E8">
            <v>189.643</v>
          </cell>
          <cell r="F8">
            <v>227.28</v>
          </cell>
          <cell r="G8">
            <v>1</v>
          </cell>
          <cell r="H8" t="e">
            <v>#N/A</v>
          </cell>
          <cell r="I8">
            <v>193.6</v>
          </cell>
          <cell r="J8">
            <v>-3.9569999999999936</v>
          </cell>
          <cell r="K8">
            <v>0</v>
          </cell>
          <cell r="L8">
            <v>0</v>
          </cell>
          <cell r="M8">
            <v>20</v>
          </cell>
          <cell r="S8">
            <v>37.928600000000003</v>
          </cell>
          <cell r="U8">
            <v>6.5196184409653926</v>
          </cell>
          <cell r="V8">
            <v>5.9923118701982139</v>
          </cell>
          <cell r="Y8">
            <v>29.8154</v>
          </cell>
          <cell r="Z8">
            <v>32.962000000000003</v>
          </cell>
          <cell r="AA8">
            <v>32.825800000000001</v>
          </cell>
          <cell r="AB8">
            <v>11.002000000000001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1620.306</v>
          </cell>
          <cell r="D9">
            <v>2094.4769999999999</v>
          </cell>
          <cell r="E9">
            <v>1534.2750000000001</v>
          </cell>
          <cell r="F9">
            <v>1789.595</v>
          </cell>
          <cell r="G9">
            <v>1</v>
          </cell>
          <cell r="H9">
            <v>45</v>
          </cell>
          <cell r="I9">
            <v>1526.4</v>
          </cell>
          <cell r="J9">
            <v>7.875</v>
          </cell>
          <cell r="K9">
            <v>200</v>
          </cell>
          <cell r="L9">
            <v>0</v>
          </cell>
          <cell r="S9">
            <v>306.85500000000002</v>
          </cell>
          <cell r="U9">
            <v>6.4838278665819358</v>
          </cell>
          <cell r="V9">
            <v>5.8320542275667657</v>
          </cell>
          <cell r="Y9">
            <v>316.48200000000003</v>
          </cell>
          <cell r="Z9">
            <v>308.12979999999999</v>
          </cell>
          <cell r="AA9">
            <v>329.10160000000002</v>
          </cell>
          <cell r="AB9">
            <v>183.72900000000001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3240.5889999999999</v>
          </cell>
          <cell r="D10">
            <v>3099.98</v>
          </cell>
          <cell r="E10">
            <v>2370.0419999999999</v>
          </cell>
          <cell r="F10">
            <v>3438.4079999999999</v>
          </cell>
          <cell r="G10">
            <v>1</v>
          </cell>
          <cell r="H10">
            <v>60</v>
          </cell>
          <cell r="I10">
            <v>2332.4499999999998</v>
          </cell>
          <cell r="J10">
            <v>37.592000000000098</v>
          </cell>
          <cell r="K10">
            <v>0</v>
          </cell>
          <cell r="L10">
            <v>0</v>
          </cell>
          <cell r="S10">
            <v>474.00839999999999</v>
          </cell>
          <cell r="U10">
            <v>7.2538967663864184</v>
          </cell>
          <cell r="V10">
            <v>7.2538967663864184</v>
          </cell>
          <cell r="Y10">
            <v>399.78059999999999</v>
          </cell>
          <cell r="Z10">
            <v>422.36959999999999</v>
          </cell>
          <cell r="AA10">
            <v>399.53359999999998</v>
          </cell>
          <cell r="AB10">
            <v>301.42399999999998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61.622</v>
          </cell>
          <cell r="D11">
            <v>80.787999999999997</v>
          </cell>
          <cell r="E11">
            <v>43.350999999999999</v>
          </cell>
          <cell r="F11">
            <v>89.614999999999995</v>
          </cell>
          <cell r="G11">
            <v>1</v>
          </cell>
          <cell r="H11">
            <v>120</v>
          </cell>
          <cell r="I11">
            <v>43</v>
          </cell>
          <cell r="J11">
            <v>0.35099999999999909</v>
          </cell>
          <cell r="K11">
            <v>0</v>
          </cell>
          <cell r="L11">
            <v>0</v>
          </cell>
          <cell r="S11">
            <v>8.6701999999999995</v>
          </cell>
          <cell r="U11">
            <v>10.335978408802566</v>
          </cell>
          <cell r="V11">
            <v>10.335978408802566</v>
          </cell>
          <cell r="Y11">
            <v>3.5188000000000001</v>
          </cell>
          <cell r="Z11">
            <v>5.6951999999999998</v>
          </cell>
          <cell r="AA11">
            <v>8.1628000000000007</v>
          </cell>
          <cell r="AB11">
            <v>4.109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117.42</v>
          </cell>
          <cell r="D12">
            <v>80.878</v>
          </cell>
          <cell r="E12">
            <v>133.61699999999999</v>
          </cell>
          <cell r="F12">
            <v>53.759</v>
          </cell>
          <cell r="G12">
            <v>1</v>
          </cell>
          <cell r="H12">
            <v>60</v>
          </cell>
          <cell r="I12">
            <v>132.5</v>
          </cell>
          <cell r="J12">
            <v>1.1169999999999902</v>
          </cell>
          <cell r="K12">
            <v>60</v>
          </cell>
          <cell r="L12">
            <v>0</v>
          </cell>
          <cell r="M12">
            <v>20</v>
          </cell>
          <cell r="Q12">
            <v>20</v>
          </cell>
          <cell r="R12">
            <v>20</v>
          </cell>
          <cell r="S12">
            <v>26.723399999999998</v>
          </cell>
          <cell r="U12">
            <v>6.5021292200842717</v>
          </cell>
          <cell r="V12">
            <v>2.0116826451723959</v>
          </cell>
          <cell r="Y12">
            <v>21.9436</v>
          </cell>
          <cell r="Z12">
            <v>18.1038</v>
          </cell>
          <cell r="AA12">
            <v>19.474600000000002</v>
          </cell>
          <cell r="AB12">
            <v>10.756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706.84500000000003</v>
          </cell>
          <cell r="D13">
            <v>339.13299999999998</v>
          </cell>
          <cell r="E13">
            <v>518.62699999999995</v>
          </cell>
          <cell r="F13">
            <v>383.32600000000002</v>
          </cell>
          <cell r="G13">
            <v>1</v>
          </cell>
          <cell r="H13">
            <v>60</v>
          </cell>
          <cell r="I13">
            <v>507.85</v>
          </cell>
          <cell r="J13">
            <v>10.77699999999993</v>
          </cell>
          <cell r="K13">
            <v>0</v>
          </cell>
          <cell r="L13">
            <v>0</v>
          </cell>
          <cell r="M13">
            <v>100</v>
          </cell>
          <cell r="Q13">
            <v>130</v>
          </cell>
          <cell r="R13">
            <v>100</v>
          </cell>
          <cell r="S13">
            <v>103.72539999999999</v>
          </cell>
          <cell r="T13">
            <v>-100</v>
          </cell>
          <cell r="U13">
            <v>5.9129779205479087</v>
          </cell>
          <cell r="V13">
            <v>3.6955846880320542</v>
          </cell>
          <cell r="Y13">
            <v>81.116799999999998</v>
          </cell>
          <cell r="Z13">
            <v>87.834800000000001</v>
          </cell>
          <cell r="AA13">
            <v>64.695999999999998</v>
          </cell>
          <cell r="AB13">
            <v>42.759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1136</v>
          </cell>
          <cell r="D14">
            <v>446</v>
          </cell>
          <cell r="E14">
            <v>597</v>
          </cell>
          <cell r="F14">
            <v>964</v>
          </cell>
          <cell r="G14">
            <v>0.25</v>
          </cell>
          <cell r="H14">
            <v>120</v>
          </cell>
          <cell r="I14">
            <v>619</v>
          </cell>
          <cell r="J14">
            <v>-22</v>
          </cell>
          <cell r="K14">
            <v>0</v>
          </cell>
          <cell r="L14">
            <v>0</v>
          </cell>
          <cell r="S14">
            <v>119.4</v>
          </cell>
          <cell r="U14">
            <v>8.0737018425460629</v>
          </cell>
          <cell r="V14">
            <v>8.0737018425460629</v>
          </cell>
          <cell r="Y14">
            <v>85.4</v>
          </cell>
          <cell r="Z14">
            <v>93.4</v>
          </cell>
          <cell r="AA14">
            <v>99.6</v>
          </cell>
          <cell r="AB14">
            <v>64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34.305</v>
          </cell>
          <cell r="D15">
            <v>19.373999999999999</v>
          </cell>
          <cell r="E15">
            <v>35.781999999999996</v>
          </cell>
          <cell r="F15">
            <v>8.9789999999999992</v>
          </cell>
          <cell r="G15">
            <v>1</v>
          </cell>
          <cell r="H15">
            <v>30</v>
          </cell>
          <cell r="I15">
            <v>35.5</v>
          </cell>
          <cell r="J15">
            <v>0.28199999999999648</v>
          </cell>
          <cell r="K15">
            <v>0</v>
          </cell>
          <cell r="L15">
            <v>20</v>
          </cell>
          <cell r="R15">
            <v>10</v>
          </cell>
          <cell r="S15">
            <v>7.1563999999999997</v>
          </cell>
          <cell r="U15">
            <v>5.4467329942429155</v>
          </cell>
          <cell r="V15">
            <v>1.2546811245877816</v>
          </cell>
          <cell r="Y15">
            <v>7.7207999999999997</v>
          </cell>
          <cell r="Z15">
            <v>8.5995999999999988</v>
          </cell>
          <cell r="AA15">
            <v>5.3390000000000004</v>
          </cell>
          <cell r="AB15">
            <v>8.9610000000000003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47.546999999999997</v>
          </cell>
          <cell r="D16">
            <v>42.366</v>
          </cell>
          <cell r="E16">
            <v>48.968000000000004</v>
          </cell>
          <cell r="F16">
            <v>37.969000000000001</v>
          </cell>
          <cell r="G16">
            <v>1</v>
          </cell>
          <cell r="H16">
            <v>30</v>
          </cell>
          <cell r="I16">
            <v>49.5</v>
          </cell>
          <cell r="J16">
            <v>-0.53199999999999648</v>
          </cell>
          <cell r="K16">
            <v>0</v>
          </cell>
          <cell r="L16">
            <v>10</v>
          </cell>
          <cell r="M16">
            <v>10</v>
          </cell>
          <cell r="R16">
            <v>10</v>
          </cell>
          <cell r="S16">
            <v>9.7936000000000014</v>
          </cell>
          <cell r="U16">
            <v>6.9401445842182632</v>
          </cell>
          <cell r="V16">
            <v>3.8769196209769641</v>
          </cell>
          <cell r="Y16">
            <v>9.9563999999999986</v>
          </cell>
          <cell r="Z16">
            <v>11.3202</v>
          </cell>
          <cell r="AA16">
            <v>10.1172</v>
          </cell>
          <cell r="AB16">
            <v>11.666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954.35299999999995</v>
          </cell>
          <cell r="D17">
            <v>348.565</v>
          </cell>
          <cell r="E17">
            <v>935</v>
          </cell>
          <cell r="F17">
            <v>341</v>
          </cell>
          <cell r="G17">
            <v>1</v>
          </cell>
          <cell r="H17">
            <v>60</v>
          </cell>
          <cell r="I17">
            <v>877.19</v>
          </cell>
          <cell r="J17">
            <v>57.809999999999945</v>
          </cell>
          <cell r="K17">
            <v>80</v>
          </cell>
          <cell r="L17">
            <v>240</v>
          </cell>
          <cell r="M17">
            <v>150</v>
          </cell>
          <cell r="Q17">
            <v>250</v>
          </cell>
          <cell r="R17">
            <v>180</v>
          </cell>
          <cell r="S17">
            <v>187</v>
          </cell>
          <cell r="T17">
            <v>-100</v>
          </cell>
          <cell r="U17">
            <v>6.1016042780748663</v>
          </cell>
          <cell r="V17">
            <v>1.8235294117647058</v>
          </cell>
          <cell r="Y17">
            <v>115.2</v>
          </cell>
          <cell r="Z17">
            <v>136</v>
          </cell>
          <cell r="AA17">
            <v>77</v>
          </cell>
          <cell r="AB17">
            <v>84.778999999999996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171.017</v>
          </cell>
          <cell r="D18">
            <v>36.47</v>
          </cell>
          <cell r="E18">
            <v>157.21700000000001</v>
          </cell>
          <cell r="F18">
            <v>11.978999999999999</v>
          </cell>
          <cell r="G18">
            <v>1</v>
          </cell>
          <cell r="H18">
            <v>60</v>
          </cell>
          <cell r="I18">
            <v>169.5</v>
          </cell>
          <cell r="J18">
            <v>-12.282999999999987</v>
          </cell>
          <cell r="K18">
            <v>50</v>
          </cell>
          <cell r="L18">
            <v>80</v>
          </cell>
          <cell r="M18">
            <v>30</v>
          </cell>
          <cell r="Q18">
            <v>20</v>
          </cell>
          <cell r="R18">
            <v>20</v>
          </cell>
          <cell r="S18">
            <v>31.443400000000004</v>
          </cell>
          <cell r="U18">
            <v>6.7416055515624889</v>
          </cell>
          <cell r="V18">
            <v>0.38097025130870066</v>
          </cell>
          <cell r="Y18">
            <v>28.360800000000001</v>
          </cell>
          <cell r="Z18">
            <v>22.734200000000001</v>
          </cell>
          <cell r="AA18">
            <v>12.345800000000001</v>
          </cell>
          <cell r="AB18">
            <v>13.616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423.17399999999998</v>
          </cell>
          <cell r="D19">
            <v>267.00599999999997</v>
          </cell>
          <cell r="E19">
            <v>448.49599999999998</v>
          </cell>
          <cell r="F19">
            <v>151.327</v>
          </cell>
          <cell r="G19">
            <v>1</v>
          </cell>
          <cell r="H19">
            <v>45</v>
          </cell>
          <cell r="I19">
            <v>457</v>
          </cell>
          <cell r="J19">
            <v>-8.5040000000000191</v>
          </cell>
          <cell r="K19">
            <v>200</v>
          </cell>
          <cell r="L19">
            <v>0</v>
          </cell>
          <cell r="M19">
            <v>60</v>
          </cell>
          <cell r="Q19">
            <v>90</v>
          </cell>
          <cell r="R19">
            <v>80</v>
          </cell>
          <cell r="S19">
            <v>89.69919999999999</v>
          </cell>
          <cell r="U19">
            <v>6.480849327530235</v>
          </cell>
          <cell r="V19">
            <v>1.6870496057935858</v>
          </cell>
          <cell r="Y19">
            <v>54.459600000000002</v>
          </cell>
          <cell r="Z19">
            <v>74.16040000000001</v>
          </cell>
          <cell r="AA19">
            <v>60.177599999999998</v>
          </cell>
          <cell r="AB19">
            <v>35.734999999999999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1847</v>
          </cell>
          <cell r="D20">
            <v>595</v>
          </cell>
          <cell r="E20">
            <v>897</v>
          </cell>
          <cell r="F20">
            <v>1297</v>
          </cell>
          <cell r="G20">
            <v>0.25</v>
          </cell>
          <cell r="H20">
            <v>120</v>
          </cell>
          <cell r="I20">
            <v>972</v>
          </cell>
          <cell r="J20">
            <v>-75</v>
          </cell>
          <cell r="K20">
            <v>0</v>
          </cell>
          <cell r="L20">
            <v>0</v>
          </cell>
          <cell r="S20">
            <v>179.4</v>
          </cell>
          <cell r="U20">
            <v>7.229654403567447</v>
          </cell>
          <cell r="V20">
            <v>7.229654403567447</v>
          </cell>
          <cell r="Y20">
            <v>149.6</v>
          </cell>
          <cell r="Z20">
            <v>146.80000000000001</v>
          </cell>
          <cell r="AA20">
            <v>129.19999999999999</v>
          </cell>
          <cell r="AB20">
            <v>110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1117.4970000000001</v>
          </cell>
          <cell r="D21">
            <v>801.24900000000002</v>
          </cell>
          <cell r="E21">
            <v>971.59199999999998</v>
          </cell>
          <cell r="F21">
            <v>716.68100000000004</v>
          </cell>
          <cell r="G21">
            <v>1</v>
          </cell>
          <cell r="H21">
            <v>45</v>
          </cell>
          <cell r="I21">
            <v>976.4</v>
          </cell>
          <cell r="J21">
            <v>-4.8079999999999927</v>
          </cell>
          <cell r="K21">
            <v>120</v>
          </cell>
          <cell r="L21">
            <v>0</v>
          </cell>
          <cell r="M21">
            <v>120</v>
          </cell>
          <cell r="Q21">
            <v>130</v>
          </cell>
          <cell r="R21">
            <v>160</v>
          </cell>
          <cell r="S21">
            <v>194.3184</v>
          </cell>
          <cell r="U21">
            <v>6.4156611005442619</v>
          </cell>
          <cell r="V21">
            <v>3.6881787828635892</v>
          </cell>
          <cell r="Y21">
            <v>181.2928</v>
          </cell>
          <cell r="Z21">
            <v>186.34719999999999</v>
          </cell>
          <cell r="AA21">
            <v>156.38119999999998</v>
          </cell>
          <cell r="AB21">
            <v>133.76599999999999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2350</v>
          </cell>
          <cell r="D22">
            <v>1185</v>
          </cell>
          <cell r="E22">
            <v>2257</v>
          </cell>
          <cell r="F22">
            <v>1129</v>
          </cell>
          <cell r="G22">
            <v>0.12</v>
          </cell>
          <cell r="H22">
            <v>60</v>
          </cell>
          <cell r="I22">
            <v>2294</v>
          </cell>
          <cell r="J22">
            <v>-37</v>
          </cell>
          <cell r="K22">
            <v>1000</v>
          </cell>
          <cell r="L22">
            <v>0</v>
          </cell>
          <cell r="M22">
            <v>320</v>
          </cell>
          <cell r="Q22">
            <v>120</v>
          </cell>
          <cell r="R22">
            <v>320</v>
          </cell>
          <cell r="S22">
            <v>451.4</v>
          </cell>
          <cell r="U22">
            <v>6.4000886132033674</v>
          </cell>
          <cell r="V22">
            <v>2.5011076650420914</v>
          </cell>
          <cell r="Y22">
            <v>464</v>
          </cell>
          <cell r="Z22">
            <v>402.2</v>
          </cell>
          <cell r="AA22">
            <v>347.4</v>
          </cell>
          <cell r="AB22">
            <v>299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1998</v>
          </cell>
          <cell r="D23">
            <v>530</v>
          </cell>
          <cell r="E23">
            <v>1004</v>
          </cell>
          <cell r="F23">
            <v>1484</v>
          </cell>
          <cell r="G23">
            <v>0.25</v>
          </cell>
          <cell r="H23">
            <v>120</v>
          </cell>
          <cell r="I23">
            <v>1050</v>
          </cell>
          <cell r="J23">
            <v>-46</v>
          </cell>
          <cell r="K23">
            <v>0</v>
          </cell>
          <cell r="L23">
            <v>0</v>
          </cell>
          <cell r="S23">
            <v>200.8</v>
          </cell>
          <cell r="U23">
            <v>7.3904382470119518</v>
          </cell>
          <cell r="V23">
            <v>7.3904382470119518</v>
          </cell>
          <cell r="Y23">
            <v>122.4</v>
          </cell>
          <cell r="Z23">
            <v>161.4</v>
          </cell>
          <cell r="AA23">
            <v>151.6</v>
          </cell>
          <cell r="AB23">
            <v>127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-0.308</v>
          </cell>
          <cell r="D24">
            <v>235.68</v>
          </cell>
          <cell r="E24">
            <v>50.447000000000003</v>
          </cell>
          <cell r="F24">
            <v>134.72300000000001</v>
          </cell>
          <cell r="G24">
            <v>1</v>
          </cell>
          <cell r="H24">
            <v>120</v>
          </cell>
          <cell r="I24">
            <v>73.900000000000006</v>
          </cell>
          <cell r="J24">
            <v>-23.453000000000003</v>
          </cell>
          <cell r="K24">
            <v>0</v>
          </cell>
          <cell r="L24">
            <v>0</v>
          </cell>
          <cell r="S24">
            <v>10.089400000000001</v>
          </cell>
          <cell r="U24">
            <v>13.352924851824687</v>
          </cell>
          <cell r="V24">
            <v>13.352924851824687</v>
          </cell>
          <cell r="Y24">
            <v>10.3566</v>
          </cell>
          <cell r="Z24">
            <v>12.52</v>
          </cell>
          <cell r="AA24">
            <v>20.047999999999998</v>
          </cell>
          <cell r="AB24">
            <v>7.7560000000000002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173.542</v>
          </cell>
          <cell r="D25">
            <v>87.283000000000001</v>
          </cell>
          <cell r="E25">
            <v>149.673</v>
          </cell>
          <cell r="F25">
            <v>67.727999999999994</v>
          </cell>
          <cell r="G25">
            <v>1</v>
          </cell>
          <cell r="H25">
            <v>45</v>
          </cell>
          <cell r="I25">
            <v>151.19999999999999</v>
          </cell>
          <cell r="J25">
            <v>-1.5269999999999868</v>
          </cell>
          <cell r="K25">
            <v>40</v>
          </cell>
          <cell r="L25">
            <v>0</v>
          </cell>
          <cell r="M25">
            <v>20</v>
          </cell>
          <cell r="Q25">
            <v>40</v>
          </cell>
          <cell r="R25">
            <v>20</v>
          </cell>
          <cell r="S25">
            <v>29.9346</v>
          </cell>
          <cell r="U25">
            <v>6.2712713715900668</v>
          </cell>
          <cell r="V25">
            <v>2.2625323204585994</v>
          </cell>
          <cell r="Y25">
            <v>21.934000000000001</v>
          </cell>
          <cell r="Z25">
            <v>29.708800000000004</v>
          </cell>
          <cell r="AA25">
            <v>24.270199999999999</v>
          </cell>
          <cell r="AB25">
            <v>16.308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331.29199999999997</v>
          </cell>
          <cell r="D26">
            <v>626.83900000000006</v>
          </cell>
          <cell r="E26">
            <v>404.79700000000003</v>
          </cell>
          <cell r="F26">
            <v>545.60799999999995</v>
          </cell>
          <cell r="G26">
            <v>1</v>
          </cell>
          <cell r="H26">
            <v>60</v>
          </cell>
          <cell r="I26">
            <v>400.02699999999999</v>
          </cell>
          <cell r="J26">
            <v>4.7700000000000387</v>
          </cell>
          <cell r="K26">
            <v>0</v>
          </cell>
          <cell r="L26">
            <v>0</v>
          </cell>
          <cell r="S26">
            <v>80.959400000000002</v>
          </cell>
          <cell r="U26">
            <v>6.7392791942628021</v>
          </cell>
          <cell r="V26">
            <v>6.7392791942628021</v>
          </cell>
          <cell r="Y26">
            <v>64.948000000000008</v>
          </cell>
          <cell r="Z26">
            <v>64.257000000000005</v>
          </cell>
          <cell r="AA26">
            <v>71.232799999999997</v>
          </cell>
          <cell r="AB26">
            <v>41.331000000000003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729</v>
          </cell>
          <cell r="D27">
            <v>714</v>
          </cell>
          <cell r="E27">
            <v>998</v>
          </cell>
          <cell r="F27">
            <v>299</v>
          </cell>
          <cell r="G27">
            <v>0.22</v>
          </cell>
          <cell r="H27">
            <v>120</v>
          </cell>
          <cell r="I27">
            <v>1009</v>
          </cell>
          <cell r="J27">
            <v>-11</v>
          </cell>
          <cell r="K27">
            <v>440</v>
          </cell>
          <cell r="L27">
            <v>0</v>
          </cell>
          <cell r="M27">
            <v>160</v>
          </cell>
          <cell r="Q27">
            <v>200</v>
          </cell>
          <cell r="R27">
            <v>200</v>
          </cell>
          <cell r="S27">
            <v>199.6</v>
          </cell>
          <cell r="U27">
            <v>6.5080160320641287</v>
          </cell>
          <cell r="V27">
            <v>1.497995991983968</v>
          </cell>
          <cell r="Y27">
            <v>129.6</v>
          </cell>
          <cell r="Z27">
            <v>135.4</v>
          </cell>
          <cell r="AA27">
            <v>133.19999999999999</v>
          </cell>
          <cell r="AB27">
            <v>86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319</v>
          </cell>
          <cell r="D28">
            <v>274</v>
          </cell>
          <cell r="E28">
            <v>566</v>
          </cell>
          <cell r="F28">
            <v>7</v>
          </cell>
          <cell r="G28">
            <v>0.35</v>
          </cell>
          <cell r="H28" t="e">
            <v>#N/A</v>
          </cell>
          <cell r="I28">
            <v>762</v>
          </cell>
          <cell r="J28">
            <v>-196</v>
          </cell>
          <cell r="K28">
            <v>240</v>
          </cell>
          <cell r="L28">
            <v>120</v>
          </cell>
          <cell r="M28">
            <v>120</v>
          </cell>
          <cell r="Q28">
            <v>160</v>
          </cell>
          <cell r="R28">
            <v>120</v>
          </cell>
          <cell r="S28">
            <v>113.2</v>
          </cell>
          <cell r="U28">
            <v>6.7756183745583041</v>
          </cell>
          <cell r="V28">
            <v>6.1837455830388688E-2</v>
          </cell>
          <cell r="Y28">
            <v>0</v>
          </cell>
          <cell r="Z28">
            <v>0</v>
          </cell>
          <cell r="AA28">
            <v>8.1999999999999993</v>
          </cell>
          <cell r="AB28">
            <v>10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188.37</v>
          </cell>
          <cell r="D29">
            <v>226.584</v>
          </cell>
          <cell r="E29">
            <v>210.9</v>
          </cell>
          <cell r="F29">
            <v>63.624000000000002</v>
          </cell>
          <cell r="G29">
            <v>1</v>
          </cell>
          <cell r="H29">
            <v>45</v>
          </cell>
          <cell r="I29">
            <v>288.39999999999998</v>
          </cell>
          <cell r="J29">
            <v>-77.499999999999972</v>
          </cell>
          <cell r="K29">
            <v>170</v>
          </cell>
          <cell r="L29">
            <v>0</v>
          </cell>
          <cell r="M29">
            <v>30</v>
          </cell>
          <cell r="S29">
            <v>42.18</v>
          </cell>
          <cell r="U29">
            <v>6.2499762920815556</v>
          </cell>
          <cell r="V29">
            <v>1.5083926031294452</v>
          </cell>
          <cell r="Y29">
            <v>33.163799999999995</v>
          </cell>
          <cell r="Z29">
            <v>32.451999999999998</v>
          </cell>
          <cell r="AA29">
            <v>27.482199999999999</v>
          </cell>
          <cell r="AB29">
            <v>21.584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153</v>
          </cell>
          <cell r="D30">
            <v>277</v>
          </cell>
          <cell r="E30">
            <v>339</v>
          </cell>
          <cell r="F30">
            <v>48</v>
          </cell>
          <cell r="G30">
            <v>0.6</v>
          </cell>
          <cell r="H30" t="e">
            <v>#N/A</v>
          </cell>
          <cell r="I30">
            <v>363</v>
          </cell>
          <cell r="J30">
            <v>-24</v>
          </cell>
          <cell r="K30">
            <v>120</v>
          </cell>
          <cell r="L30">
            <v>80</v>
          </cell>
          <cell r="M30">
            <v>40</v>
          </cell>
          <cell r="Q30">
            <v>40</v>
          </cell>
          <cell r="R30">
            <v>80</v>
          </cell>
          <cell r="S30">
            <v>67.8</v>
          </cell>
          <cell r="U30">
            <v>6.0176991150442483</v>
          </cell>
          <cell r="V30">
            <v>0.70796460176991149</v>
          </cell>
          <cell r="Y30">
            <v>44.4</v>
          </cell>
          <cell r="Z30">
            <v>56.8</v>
          </cell>
          <cell r="AA30">
            <v>61.4</v>
          </cell>
          <cell r="AB30">
            <v>49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C31">
            <v>30.227</v>
          </cell>
          <cell r="D31">
            <v>2.9329999999999998</v>
          </cell>
          <cell r="E31">
            <v>9.0299999999999994</v>
          </cell>
          <cell r="F31">
            <v>21.085000000000001</v>
          </cell>
          <cell r="G31">
            <v>1</v>
          </cell>
          <cell r="H31" t="e">
            <v>#N/A</v>
          </cell>
          <cell r="I31">
            <v>9</v>
          </cell>
          <cell r="J31">
            <v>2.9999999999999361E-2</v>
          </cell>
          <cell r="K31">
            <v>0</v>
          </cell>
          <cell r="L31">
            <v>0</v>
          </cell>
          <cell r="S31">
            <v>1.8059999999999998</v>
          </cell>
          <cell r="U31">
            <v>11.674972314507199</v>
          </cell>
          <cell r="V31">
            <v>11.674972314507199</v>
          </cell>
          <cell r="Y31">
            <v>1.2</v>
          </cell>
          <cell r="Z31">
            <v>2.4036</v>
          </cell>
          <cell r="AA31">
            <v>1.8109999999999999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304.02600000000001</v>
          </cell>
          <cell r="D32">
            <v>280.81099999999998</v>
          </cell>
          <cell r="E32">
            <v>327.12900000000002</v>
          </cell>
          <cell r="F32">
            <v>230.68899999999999</v>
          </cell>
          <cell r="G32">
            <v>1</v>
          </cell>
          <cell r="H32">
            <v>45</v>
          </cell>
          <cell r="I32">
            <v>320.2</v>
          </cell>
          <cell r="J32">
            <v>6.9290000000000305</v>
          </cell>
          <cell r="K32">
            <v>0</v>
          </cell>
          <cell r="L32">
            <v>0</v>
          </cell>
          <cell r="M32">
            <v>50</v>
          </cell>
          <cell r="Q32">
            <v>90</v>
          </cell>
          <cell r="R32">
            <v>50</v>
          </cell>
          <cell r="S32">
            <v>65.42580000000001</v>
          </cell>
          <cell r="U32">
            <v>6.4300169046461777</v>
          </cell>
          <cell r="V32">
            <v>3.5259637635305943</v>
          </cell>
          <cell r="Y32">
            <v>52.701599999999999</v>
          </cell>
          <cell r="Z32">
            <v>60.811</v>
          </cell>
          <cell r="AA32">
            <v>57.882000000000005</v>
          </cell>
          <cell r="AB32">
            <v>26.902999999999999</v>
          </cell>
          <cell r="AC32" t="str">
            <v>зв50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1094</v>
          </cell>
          <cell r="D33">
            <v>560</v>
          </cell>
          <cell r="E33">
            <v>991</v>
          </cell>
          <cell r="F33">
            <v>619</v>
          </cell>
          <cell r="G33">
            <v>0.4</v>
          </cell>
          <cell r="H33">
            <v>45</v>
          </cell>
          <cell r="I33">
            <v>993</v>
          </cell>
          <cell r="J33">
            <v>-2</v>
          </cell>
          <cell r="K33">
            <v>200</v>
          </cell>
          <cell r="L33">
            <v>0</v>
          </cell>
          <cell r="M33">
            <v>120</v>
          </cell>
          <cell r="Q33">
            <v>160</v>
          </cell>
          <cell r="R33">
            <v>160</v>
          </cell>
          <cell r="S33">
            <v>198.2</v>
          </cell>
          <cell r="U33">
            <v>6.3521695257315844</v>
          </cell>
          <cell r="V33">
            <v>3.1231079717457115</v>
          </cell>
          <cell r="Y33">
            <v>182.2</v>
          </cell>
          <cell r="Z33">
            <v>194</v>
          </cell>
          <cell r="AA33">
            <v>166</v>
          </cell>
          <cell r="AB33">
            <v>137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2521.6239999999998</v>
          </cell>
          <cell r="D34">
            <v>1228.268</v>
          </cell>
          <cell r="E34">
            <v>2424</v>
          </cell>
          <cell r="F34">
            <v>1263</v>
          </cell>
          <cell r="G34">
            <v>1</v>
          </cell>
          <cell r="H34">
            <v>45</v>
          </cell>
          <cell r="I34">
            <v>2018.4559999999999</v>
          </cell>
          <cell r="J34">
            <v>405.5440000000001</v>
          </cell>
          <cell r="K34">
            <v>300</v>
          </cell>
          <cell r="L34">
            <v>600</v>
          </cell>
          <cell r="M34">
            <v>400</v>
          </cell>
          <cell r="Q34">
            <v>200</v>
          </cell>
          <cell r="R34">
            <v>400</v>
          </cell>
          <cell r="S34">
            <v>484.8</v>
          </cell>
          <cell r="T34">
            <v>-200</v>
          </cell>
          <cell r="U34">
            <v>6.1117986798679871</v>
          </cell>
          <cell r="V34">
            <v>2.6051980198019802</v>
          </cell>
          <cell r="Y34">
            <v>382.8</v>
          </cell>
          <cell r="Z34">
            <v>434</v>
          </cell>
          <cell r="AA34">
            <v>356</v>
          </cell>
          <cell r="AB34">
            <v>172.381</v>
          </cell>
          <cell r="AC34" t="str">
            <v>м350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642.77499999999998</v>
          </cell>
          <cell r="D35">
            <v>842.96900000000005</v>
          </cell>
          <cell r="E35">
            <v>764.399</v>
          </cell>
          <cell r="F35">
            <v>607.48900000000003</v>
          </cell>
          <cell r="G35">
            <v>1</v>
          </cell>
          <cell r="H35">
            <v>45</v>
          </cell>
          <cell r="I35">
            <v>719.5</v>
          </cell>
          <cell r="J35">
            <v>44.899000000000001</v>
          </cell>
          <cell r="K35">
            <v>0</v>
          </cell>
          <cell r="L35">
            <v>0</v>
          </cell>
          <cell r="M35">
            <v>120</v>
          </cell>
          <cell r="Q35">
            <v>120</v>
          </cell>
          <cell r="R35">
            <v>150</v>
          </cell>
          <cell r="S35">
            <v>152.87979999999999</v>
          </cell>
          <cell r="T35">
            <v>-50</v>
          </cell>
          <cell r="U35">
            <v>6.1976075321919577</v>
          </cell>
          <cell r="V35">
            <v>3.9736381130796881</v>
          </cell>
          <cell r="Y35">
            <v>128.5592</v>
          </cell>
          <cell r="Z35">
            <v>126.11020000000001</v>
          </cell>
          <cell r="AA35">
            <v>131.66220000000001</v>
          </cell>
          <cell r="AB35">
            <v>32.829000000000001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129</v>
          </cell>
          <cell r="D36">
            <v>27</v>
          </cell>
          <cell r="E36">
            <v>122</v>
          </cell>
          <cell r="F36">
            <v>10</v>
          </cell>
          <cell r="G36">
            <v>0.35</v>
          </cell>
          <cell r="H36">
            <v>45</v>
          </cell>
          <cell r="I36">
            <v>159</v>
          </cell>
          <cell r="J36">
            <v>-37</v>
          </cell>
          <cell r="K36">
            <v>80</v>
          </cell>
          <cell r="L36">
            <v>40</v>
          </cell>
          <cell r="S36">
            <v>24.4</v>
          </cell>
          <cell r="U36">
            <v>5.3278688524590168</v>
          </cell>
          <cell r="V36">
            <v>0.4098360655737705</v>
          </cell>
          <cell r="Y36">
            <v>51.6</v>
          </cell>
          <cell r="Z36">
            <v>37.799999999999997</v>
          </cell>
          <cell r="AA36">
            <v>38.4</v>
          </cell>
          <cell r="AB36">
            <v>3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223</v>
          </cell>
          <cell r="D37">
            <v>40</v>
          </cell>
          <cell r="E37">
            <v>110</v>
          </cell>
          <cell r="F37">
            <v>116</v>
          </cell>
          <cell r="G37">
            <v>0.35</v>
          </cell>
          <cell r="H37">
            <v>45</v>
          </cell>
          <cell r="I37">
            <v>133</v>
          </cell>
          <cell r="J37">
            <v>-23</v>
          </cell>
          <cell r="K37">
            <v>40</v>
          </cell>
          <cell r="L37">
            <v>0</v>
          </cell>
          <cell r="S37">
            <v>22</v>
          </cell>
          <cell r="U37">
            <v>7.0909090909090908</v>
          </cell>
          <cell r="V37">
            <v>5.2727272727272725</v>
          </cell>
          <cell r="Y37">
            <v>46.4</v>
          </cell>
          <cell r="Z37">
            <v>34</v>
          </cell>
          <cell r="AA37">
            <v>27.2</v>
          </cell>
          <cell r="AB37">
            <v>5</v>
          </cell>
          <cell r="AC37" t="str">
            <v>?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C38">
            <v>74</v>
          </cell>
          <cell r="D38">
            <v>2</v>
          </cell>
          <cell r="E38">
            <v>72</v>
          </cell>
          <cell r="F38">
            <v>2</v>
          </cell>
          <cell r="G38">
            <v>0.4</v>
          </cell>
          <cell r="H38">
            <v>45</v>
          </cell>
          <cell r="I38">
            <v>82</v>
          </cell>
          <cell r="J38">
            <v>-10</v>
          </cell>
          <cell r="K38">
            <v>24</v>
          </cell>
          <cell r="L38">
            <v>24</v>
          </cell>
          <cell r="S38">
            <v>14.4</v>
          </cell>
          <cell r="U38">
            <v>3.4722222222222223</v>
          </cell>
          <cell r="V38">
            <v>0.1388888888888889</v>
          </cell>
          <cell r="Y38">
            <v>13.2</v>
          </cell>
          <cell r="Z38">
            <v>18</v>
          </cell>
          <cell r="AA38">
            <v>14</v>
          </cell>
          <cell r="AB38">
            <v>0</v>
          </cell>
          <cell r="AC38" t="str">
            <v>?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230</v>
          </cell>
          <cell r="D39">
            <v>18</v>
          </cell>
          <cell r="E39">
            <v>221</v>
          </cell>
          <cell r="F39">
            <v>2</v>
          </cell>
          <cell r="G39">
            <v>0.09</v>
          </cell>
          <cell r="H39" t="e">
            <v>#N/A</v>
          </cell>
          <cell r="I39">
            <v>328</v>
          </cell>
          <cell r="J39">
            <v>-107</v>
          </cell>
          <cell r="K39">
            <v>280</v>
          </cell>
          <cell r="L39">
            <v>0</v>
          </cell>
          <cell r="M39">
            <v>100</v>
          </cell>
          <cell r="S39">
            <v>44.2</v>
          </cell>
          <cell r="U39">
            <v>8.6425339366515832</v>
          </cell>
          <cell r="V39">
            <v>4.5248868778280542E-2</v>
          </cell>
          <cell r="Y39">
            <v>75.599999999999994</v>
          </cell>
          <cell r="Z39">
            <v>60.8</v>
          </cell>
          <cell r="AA39">
            <v>3.8</v>
          </cell>
          <cell r="AB39">
            <v>0</v>
          </cell>
          <cell r="AC39" t="e">
            <v>#N/A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18</v>
          </cell>
          <cell r="D40">
            <v>867</v>
          </cell>
          <cell r="E40">
            <v>583</v>
          </cell>
          <cell r="F40">
            <v>267</v>
          </cell>
          <cell r="G40">
            <v>0.09</v>
          </cell>
          <cell r="H40" t="e">
            <v>#N/A</v>
          </cell>
          <cell r="I40">
            <v>633</v>
          </cell>
          <cell r="J40">
            <v>-50</v>
          </cell>
          <cell r="K40">
            <v>0</v>
          </cell>
          <cell r="L40">
            <v>100</v>
          </cell>
          <cell r="M40">
            <v>100</v>
          </cell>
          <cell r="Q40">
            <v>200</v>
          </cell>
          <cell r="R40">
            <v>100</v>
          </cell>
          <cell r="S40">
            <v>116.6</v>
          </cell>
          <cell r="U40">
            <v>6.5780445969125214</v>
          </cell>
          <cell r="V40">
            <v>2.2898799313893656</v>
          </cell>
          <cell r="Y40">
            <v>100.8</v>
          </cell>
          <cell r="Z40">
            <v>82.6</v>
          </cell>
          <cell r="AA40">
            <v>87.2</v>
          </cell>
          <cell r="AB40">
            <v>106</v>
          </cell>
          <cell r="AC40" t="str">
            <v>костик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77</v>
          </cell>
          <cell r="D41">
            <v>96</v>
          </cell>
          <cell r="E41">
            <v>143</v>
          </cell>
          <cell r="F41">
            <v>23</v>
          </cell>
          <cell r="G41">
            <v>0.38</v>
          </cell>
          <cell r="H41">
            <v>45</v>
          </cell>
          <cell r="I41">
            <v>143</v>
          </cell>
          <cell r="J41">
            <v>0</v>
          </cell>
          <cell r="K41">
            <v>120</v>
          </cell>
          <cell r="L41">
            <v>40</v>
          </cell>
          <cell r="S41">
            <v>28.6</v>
          </cell>
          <cell r="U41">
            <v>6.3986013986013983</v>
          </cell>
          <cell r="V41">
            <v>0.80419580419580416</v>
          </cell>
          <cell r="Y41">
            <v>20</v>
          </cell>
          <cell r="Z41">
            <v>15.2</v>
          </cell>
          <cell r="AA41">
            <v>17.600000000000001</v>
          </cell>
          <cell r="AB41">
            <v>3</v>
          </cell>
          <cell r="AC41">
            <v>0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151</v>
          </cell>
          <cell r="D42">
            <v>90</v>
          </cell>
          <cell r="E42">
            <v>163</v>
          </cell>
          <cell r="F42">
            <v>71</v>
          </cell>
          <cell r="G42">
            <v>0.4</v>
          </cell>
          <cell r="H42">
            <v>60</v>
          </cell>
          <cell r="I42">
            <v>174</v>
          </cell>
          <cell r="J42">
            <v>-11</v>
          </cell>
          <cell r="K42">
            <v>0</v>
          </cell>
          <cell r="L42">
            <v>40</v>
          </cell>
          <cell r="M42">
            <v>40</v>
          </cell>
          <cell r="Q42">
            <v>40</v>
          </cell>
          <cell r="R42">
            <v>40</v>
          </cell>
          <cell r="S42">
            <v>32.6</v>
          </cell>
          <cell r="U42">
            <v>7.0858895705521467</v>
          </cell>
          <cell r="V42">
            <v>2.1779141104294477</v>
          </cell>
          <cell r="Y42">
            <v>20.2</v>
          </cell>
          <cell r="Z42">
            <v>29</v>
          </cell>
          <cell r="AA42">
            <v>24.6</v>
          </cell>
          <cell r="AB42">
            <v>18</v>
          </cell>
          <cell r="AC42" t="str">
            <v>костик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191</v>
          </cell>
          <cell r="D43">
            <v>177</v>
          </cell>
          <cell r="E43">
            <v>251</v>
          </cell>
          <cell r="F43">
            <v>108</v>
          </cell>
          <cell r="G43">
            <v>0.4</v>
          </cell>
          <cell r="H43">
            <v>60</v>
          </cell>
          <cell r="I43">
            <v>260</v>
          </cell>
          <cell r="J43">
            <v>-9</v>
          </cell>
          <cell r="K43">
            <v>40</v>
          </cell>
          <cell r="L43">
            <v>40</v>
          </cell>
          <cell r="M43">
            <v>40</v>
          </cell>
          <cell r="Q43">
            <v>80</v>
          </cell>
          <cell r="R43">
            <v>40</v>
          </cell>
          <cell r="S43">
            <v>50.2</v>
          </cell>
          <cell r="U43">
            <v>6.9322709163346605</v>
          </cell>
          <cell r="V43">
            <v>2.1513944223107568</v>
          </cell>
          <cell r="Y43">
            <v>52.8</v>
          </cell>
          <cell r="Z43">
            <v>47.8</v>
          </cell>
          <cell r="AA43">
            <v>34.6</v>
          </cell>
          <cell r="AB43">
            <v>19</v>
          </cell>
          <cell r="AC43" t="str">
            <v>костик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447</v>
          </cell>
          <cell r="D44">
            <v>622</v>
          </cell>
          <cell r="E44">
            <v>622</v>
          </cell>
          <cell r="F44">
            <v>405</v>
          </cell>
          <cell r="G44">
            <v>0.3</v>
          </cell>
          <cell r="H44">
            <v>45</v>
          </cell>
          <cell r="I44">
            <v>639</v>
          </cell>
          <cell r="J44">
            <v>-17</v>
          </cell>
          <cell r="K44">
            <v>240</v>
          </cell>
          <cell r="L44">
            <v>0</v>
          </cell>
          <cell r="M44">
            <v>120</v>
          </cell>
          <cell r="R44">
            <v>120</v>
          </cell>
          <cell r="S44">
            <v>124.4</v>
          </cell>
          <cell r="U44">
            <v>7.1141479099678451</v>
          </cell>
          <cell r="V44">
            <v>3.255627009646302</v>
          </cell>
          <cell r="Y44">
            <v>96.6</v>
          </cell>
          <cell r="Z44">
            <v>105.6</v>
          </cell>
          <cell r="AA44">
            <v>109.4</v>
          </cell>
          <cell r="AB44">
            <v>100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3083</v>
          </cell>
          <cell r="D45">
            <v>951</v>
          </cell>
          <cell r="E45">
            <v>2496</v>
          </cell>
          <cell r="F45">
            <v>1150</v>
          </cell>
          <cell r="G45">
            <v>0.27</v>
          </cell>
          <cell r="H45">
            <v>45</v>
          </cell>
          <cell r="I45">
            <v>2560</v>
          </cell>
          <cell r="J45">
            <v>-64</v>
          </cell>
          <cell r="K45">
            <v>900</v>
          </cell>
          <cell r="L45">
            <v>0</v>
          </cell>
          <cell r="M45">
            <v>360</v>
          </cell>
          <cell r="Q45">
            <v>360</v>
          </cell>
          <cell r="R45">
            <v>480</v>
          </cell>
          <cell r="S45">
            <v>499.2</v>
          </cell>
          <cell r="T45">
            <v>-360</v>
          </cell>
          <cell r="U45">
            <v>5.7892628205128203</v>
          </cell>
          <cell r="V45">
            <v>2.3036858974358974</v>
          </cell>
          <cell r="Y45">
            <v>443.4</v>
          </cell>
          <cell r="Z45">
            <v>500.2</v>
          </cell>
          <cell r="AA45">
            <v>375.4</v>
          </cell>
          <cell r="AB45">
            <v>216</v>
          </cell>
          <cell r="AC45" t="str">
            <v>м-600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285</v>
          </cell>
          <cell r="D46">
            <v>25</v>
          </cell>
          <cell r="E46">
            <v>187</v>
          </cell>
          <cell r="F46">
            <v>104</v>
          </cell>
          <cell r="G46">
            <v>0.35</v>
          </cell>
          <cell r="H46">
            <v>45</v>
          </cell>
          <cell r="I46">
            <v>201</v>
          </cell>
          <cell r="J46">
            <v>-14</v>
          </cell>
          <cell r="K46">
            <v>24</v>
          </cell>
          <cell r="L46">
            <v>40</v>
          </cell>
          <cell r="S46">
            <v>37.4</v>
          </cell>
          <cell r="U46">
            <v>4.4919786096256686</v>
          </cell>
          <cell r="V46">
            <v>2.7807486631016043</v>
          </cell>
          <cell r="Y46">
            <v>50.8</v>
          </cell>
          <cell r="Z46">
            <v>34.6</v>
          </cell>
          <cell r="AA46">
            <v>23.2</v>
          </cell>
          <cell r="AB46">
            <v>8</v>
          </cell>
          <cell r="AC46" t="str">
            <v>?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230.46700000000001</v>
          </cell>
          <cell r="D47">
            <v>402.72899999999998</v>
          </cell>
          <cell r="E47">
            <v>283.75</v>
          </cell>
          <cell r="F47">
            <v>261.18200000000002</v>
          </cell>
          <cell r="G47">
            <v>1</v>
          </cell>
          <cell r="H47">
            <v>45</v>
          </cell>
          <cell r="I47">
            <v>267.7</v>
          </cell>
          <cell r="J47">
            <v>16.050000000000011</v>
          </cell>
          <cell r="K47">
            <v>90</v>
          </cell>
          <cell r="L47">
            <v>0</v>
          </cell>
          <cell r="M47">
            <v>20</v>
          </cell>
          <cell r="S47">
            <v>56.75</v>
          </cell>
          <cell r="U47">
            <v>6.5406519823788551</v>
          </cell>
          <cell r="V47">
            <v>4.6023259911894279</v>
          </cell>
          <cell r="Y47">
            <v>45.111000000000004</v>
          </cell>
          <cell r="Z47">
            <v>53.547799999999995</v>
          </cell>
          <cell r="AA47">
            <v>55.824800000000003</v>
          </cell>
          <cell r="AB47">
            <v>49.46</v>
          </cell>
          <cell r="AC47" t="e">
            <v>#N/A</v>
          </cell>
          <cell r="AD47" t="e">
            <v>#N/A</v>
          </cell>
        </row>
        <row r="48">
          <cell r="A48" t="str">
            <v>6309 ФИЛЕЙНАЯ Папа может вар п/о_Ашан  ОСТАНКИНО</v>
          </cell>
          <cell r="B48" t="str">
            <v>кг</v>
          </cell>
          <cell r="C48">
            <v>7.1890000000000001</v>
          </cell>
          <cell r="D48">
            <v>18.622</v>
          </cell>
          <cell r="E48">
            <v>9.5090000000000003</v>
          </cell>
          <cell r="F48">
            <v>16.302</v>
          </cell>
          <cell r="G48">
            <v>0</v>
          </cell>
          <cell r="H48" t="e">
            <v>#N/A</v>
          </cell>
          <cell r="I48">
            <v>9.4</v>
          </cell>
          <cell r="J48">
            <v>0.10899999999999999</v>
          </cell>
          <cell r="K48">
            <v>0</v>
          </cell>
          <cell r="L48">
            <v>0</v>
          </cell>
          <cell r="S48">
            <v>1.9018000000000002</v>
          </cell>
          <cell r="U48">
            <v>8.5718792722683759</v>
          </cell>
          <cell r="V48">
            <v>8.5718792722683759</v>
          </cell>
          <cell r="Y48">
            <v>0</v>
          </cell>
          <cell r="Z48">
            <v>6.2229999999999999</v>
          </cell>
          <cell r="AA48">
            <v>23.258400000000002</v>
          </cell>
          <cell r="AB48">
            <v>0</v>
          </cell>
          <cell r="AC48" t="str">
            <v>косяк ск</v>
          </cell>
          <cell r="AD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487</v>
          </cell>
          <cell r="D49">
            <v>641</v>
          </cell>
          <cell r="E49">
            <v>753</v>
          </cell>
          <cell r="F49">
            <v>349</v>
          </cell>
          <cell r="G49">
            <v>0.4</v>
          </cell>
          <cell r="H49">
            <v>60</v>
          </cell>
          <cell r="I49">
            <v>777</v>
          </cell>
          <cell r="J49">
            <v>-24</v>
          </cell>
          <cell r="K49">
            <v>200</v>
          </cell>
          <cell r="L49">
            <v>160</v>
          </cell>
          <cell r="M49">
            <v>80</v>
          </cell>
          <cell r="Q49">
            <v>40</v>
          </cell>
          <cell r="R49">
            <v>120</v>
          </cell>
          <cell r="S49">
            <v>150.6</v>
          </cell>
          <cell r="U49">
            <v>6.3014608233731746</v>
          </cell>
          <cell r="V49">
            <v>2.3173970783532538</v>
          </cell>
          <cell r="Y49">
            <v>115.2</v>
          </cell>
          <cell r="Z49">
            <v>109</v>
          </cell>
          <cell r="AA49">
            <v>110.2</v>
          </cell>
          <cell r="AB49">
            <v>93</v>
          </cell>
          <cell r="AC49">
            <v>0</v>
          </cell>
          <cell r="AD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6605</v>
          </cell>
          <cell r="D50">
            <v>14465</v>
          </cell>
          <cell r="E50">
            <v>8911</v>
          </cell>
          <cell r="F50">
            <v>9285</v>
          </cell>
          <cell r="G50">
            <v>0.4</v>
          </cell>
          <cell r="H50">
            <v>60</v>
          </cell>
          <cell r="I50">
            <v>8980</v>
          </cell>
          <cell r="J50">
            <v>-69</v>
          </cell>
          <cell r="K50">
            <v>0</v>
          </cell>
          <cell r="L50">
            <v>0</v>
          </cell>
          <cell r="M50">
            <v>1000</v>
          </cell>
          <cell r="R50">
            <v>800</v>
          </cell>
          <cell r="S50">
            <v>1782.2</v>
          </cell>
          <cell r="T50">
            <v>-400</v>
          </cell>
          <cell r="U50">
            <v>5.9953989451240037</v>
          </cell>
          <cell r="V50">
            <v>5.2098529906856692</v>
          </cell>
          <cell r="Y50">
            <v>1311.8</v>
          </cell>
          <cell r="Z50">
            <v>1422.6</v>
          </cell>
          <cell r="AA50">
            <v>1398.4</v>
          </cell>
          <cell r="AB50">
            <v>1176</v>
          </cell>
          <cell r="AC50" t="str">
            <v>плак 1-15</v>
          </cell>
          <cell r="AD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1173</v>
          </cell>
          <cell r="D51">
            <v>2763</v>
          </cell>
          <cell r="E51">
            <v>1883</v>
          </cell>
          <cell r="F51">
            <v>1111</v>
          </cell>
          <cell r="G51">
            <v>0.4</v>
          </cell>
          <cell r="H51">
            <v>60</v>
          </cell>
          <cell r="I51">
            <v>1927</v>
          </cell>
          <cell r="J51">
            <v>-44</v>
          </cell>
          <cell r="K51">
            <v>400</v>
          </cell>
          <cell r="L51">
            <v>200</v>
          </cell>
          <cell r="M51">
            <v>200</v>
          </cell>
          <cell r="Q51">
            <v>120</v>
          </cell>
          <cell r="R51">
            <v>320</v>
          </cell>
          <cell r="S51">
            <v>376.6</v>
          </cell>
          <cell r="U51">
            <v>6.2426978226234731</v>
          </cell>
          <cell r="V51">
            <v>2.9500796601168346</v>
          </cell>
          <cell r="Y51">
            <v>318.8</v>
          </cell>
          <cell r="Z51">
            <v>288.8</v>
          </cell>
          <cell r="AA51">
            <v>295.60000000000002</v>
          </cell>
          <cell r="AB51">
            <v>229</v>
          </cell>
          <cell r="AC51">
            <v>0</v>
          </cell>
          <cell r="AD51" t="e">
            <v>#N/A</v>
          </cell>
        </row>
        <row r="52">
          <cell r="A52" t="str">
            <v>6392 ФИЛЕЙНАЯ Папа может вар п/о 0.4кг. ОСТАНКИНО</v>
          </cell>
          <cell r="B52" t="str">
            <v>шт</v>
          </cell>
          <cell r="C52">
            <v>4689</v>
          </cell>
          <cell r="D52">
            <v>8924</v>
          </cell>
          <cell r="E52">
            <v>6022</v>
          </cell>
          <cell r="F52">
            <v>5672</v>
          </cell>
          <cell r="G52">
            <v>0.4</v>
          </cell>
          <cell r="H52">
            <v>60</v>
          </cell>
          <cell r="I52">
            <v>6138</v>
          </cell>
          <cell r="J52">
            <v>-116</v>
          </cell>
          <cell r="K52">
            <v>0</v>
          </cell>
          <cell r="L52">
            <v>0</v>
          </cell>
          <cell r="M52">
            <v>800</v>
          </cell>
          <cell r="Q52">
            <v>280</v>
          </cell>
          <cell r="R52">
            <v>880</v>
          </cell>
          <cell r="S52">
            <v>1204.4000000000001</v>
          </cell>
          <cell r="T52">
            <v>-400</v>
          </cell>
          <cell r="U52">
            <v>6.004649618067087</v>
          </cell>
          <cell r="V52">
            <v>4.7093988708070409</v>
          </cell>
          <cell r="Y52">
            <v>922.2</v>
          </cell>
          <cell r="Z52">
            <v>983.4</v>
          </cell>
          <cell r="AA52">
            <v>946.6</v>
          </cell>
          <cell r="AB52">
            <v>560</v>
          </cell>
          <cell r="AC52" t="str">
            <v>м280</v>
          </cell>
          <cell r="AD52" t="e">
            <v>#N/A</v>
          </cell>
        </row>
        <row r="53">
          <cell r="A53" t="str">
            <v>6427 КЛАССИЧЕСКАЯ ПМ вар п/о 0.35кг 8шт. ОСТАНКИНО</v>
          </cell>
          <cell r="B53" t="str">
            <v>шт</v>
          </cell>
          <cell r="C53">
            <v>446</v>
          </cell>
          <cell r="D53">
            <v>1532</v>
          </cell>
          <cell r="E53">
            <v>1225</v>
          </cell>
          <cell r="F53">
            <v>626</v>
          </cell>
          <cell r="G53">
            <v>0.35</v>
          </cell>
          <cell r="H53">
            <v>60</v>
          </cell>
          <cell r="I53">
            <v>1243</v>
          </cell>
          <cell r="J53">
            <v>-18</v>
          </cell>
          <cell r="K53">
            <v>320</v>
          </cell>
          <cell r="L53">
            <v>120</v>
          </cell>
          <cell r="M53">
            <v>160</v>
          </cell>
          <cell r="Q53">
            <v>120</v>
          </cell>
          <cell r="R53">
            <v>200</v>
          </cell>
          <cell r="S53">
            <v>245</v>
          </cell>
          <cell r="U53">
            <v>6.3102040816326532</v>
          </cell>
          <cell r="V53">
            <v>2.5551020408163265</v>
          </cell>
          <cell r="Y53">
            <v>179</v>
          </cell>
          <cell r="Z53">
            <v>149.6</v>
          </cell>
          <cell r="AA53">
            <v>188</v>
          </cell>
          <cell r="AB53">
            <v>151</v>
          </cell>
          <cell r="AC53" t="str">
            <v>костик</v>
          </cell>
          <cell r="AD53" t="e">
            <v>#N/A</v>
          </cell>
        </row>
        <row r="54">
          <cell r="A54" t="str">
            <v>6438 БОГАТЫРСКИЕ Папа Может сос п/о в/у 0,3кг  ОСТАНКИНО</v>
          </cell>
          <cell r="B54" t="str">
            <v>шт</v>
          </cell>
          <cell r="C54">
            <v>435</v>
          </cell>
          <cell r="D54">
            <v>288</v>
          </cell>
          <cell r="E54">
            <v>531</v>
          </cell>
          <cell r="F54">
            <v>179</v>
          </cell>
          <cell r="G54">
            <v>0.3</v>
          </cell>
          <cell r="H54">
            <v>45</v>
          </cell>
          <cell r="I54">
            <v>546</v>
          </cell>
          <cell r="J54">
            <v>-15</v>
          </cell>
          <cell r="K54">
            <v>160</v>
          </cell>
          <cell r="L54">
            <v>0</v>
          </cell>
          <cell r="M54">
            <v>90</v>
          </cell>
          <cell r="Q54">
            <v>160</v>
          </cell>
          <cell r="R54">
            <v>90</v>
          </cell>
          <cell r="S54">
            <v>106.2</v>
          </cell>
          <cell r="U54">
            <v>6.3935969868173252</v>
          </cell>
          <cell r="V54">
            <v>1.6854990583804144</v>
          </cell>
          <cell r="Y54">
            <v>83.2</v>
          </cell>
          <cell r="Z54">
            <v>93.2</v>
          </cell>
          <cell r="AA54">
            <v>73</v>
          </cell>
          <cell r="AB54">
            <v>51</v>
          </cell>
          <cell r="AC54" t="str">
            <v>м160</v>
          </cell>
          <cell r="AD54" t="e">
            <v>#N/A</v>
          </cell>
        </row>
        <row r="55">
          <cell r="A55" t="str">
            <v>6450 БЕКОН с/к с/н в/у 1/100 10шт.  ОСТАНКИНО</v>
          </cell>
          <cell r="B55" t="str">
            <v>шт</v>
          </cell>
          <cell r="C55">
            <v>227</v>
          </cell>
          <cell r="D55">
            <v>580</v>
          </cell>
          <cell r="E55">
            <v>539</v>
          </cell>
          <cell r="F55">
            <v>261</v>
          </cell>
          <cell r="G55">
            <v>0.1</v>
          </cell>
          <cell r="H55" t="e">
            <v>#N/A</v>
          </cell>
          <cell r="I55">
            <v>546</v>
          </cell>
          <cell r="J55">
            <v>-7</v>
          </cell>
          <cell r="K55">
            <v>50</v>
          </cell>
          <cell r="L55">
            <v>200</v>
          </cell>
          <cell r="M55">
            <v>100</v>
          </cell>
          <cell r="R55">
            <v>100</v>
          </cell>
          <cell r="S55">
            <v>107.8</v>
          </cell>
          <cell r="U55">
            <v>6.595547309833024</v>
          </cell>
          <cell r="V55">
            <v>2.4211502782931356</v>
          </cell>
          <cell r="Y55">
            <v>77</v>
          </cell>
          <cell r="Z55">
            <v>71.400000000000006</v>
          </cell>
          <cell r="AA55">
            <v>81.599999999999994</v>
          </cell>
          <cell r="AB55">
            <v>61</v>
          </cell>
          <cell r="AC55" t="str">
            <v>костик</v>
          </cell>
          <cell r="AD55" t="e">
            <v>#N/A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972</v>
          </cell>
          <cell r="D56">
            <v>877</v>
          </cell>
          <cell r="E56">
            <v>1243</v>
          </cell>
          <cell r="F56">
            <v>444</v>
          </cell>
          <cell r="G56">
            <v>0.1</v>
          </cell>
          <cell r="H56">
            <v>60</v>
          </cell>
          <cell r="I56">
            <v>1262</v>
          </cell>
          <cell r="J56">
            <v>-19</v>
          </cell>
          <cell r="K56">
            <v>560</v>
          </cell>
          <cell r="L56">
            <v>140</v>
          </cell>
          <cell r="M56">
            <v>140</v>
          </cell>
          <cell r="Q56">
            <v>140</v>
          </cell>
          <cell r="R56">
            <v>140</v>
          </cell>
          <cell r="S56">
            <v>248.6</v>
          </cell>
          <cell r="U56">
            <v>6.2912308930008045</v>
          </cell>
          <cell r="V56">
            <v>1.7860016090104587</v>
          </cell>
          <cell r="Y56">
            <v>177.8</v>
          </cell>
          <cell r="Z56">
            <v>199.6</v>
          </cell>
          <cell r="AA56">
            <v>171.8</v>
          </cell>
          <cell r="AB56">
            <v>143</v>
          </cell>
          <cell r="AC56" t="str">
            <v>костик</v>
          </cell>
          <cell r="AD56" t="e">
            <v>#N/A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522</v>
          </cell>
          <cell r="D57">
            <v>1305</v>
          </cell>
          <cell r="E57">
            <v>868</v>
          </cell>
          <cell r="F57">
            <v>777</v>
          </cell>
          <cell r="G57">
            <v>0.1</v>
          </cell>
          <cell r="H57">
            <v>60</v>
          </cell>
          <cell r="I57">
            <v>892</v>
          </cell>
          <cell r="J57">
            <v>-24</v>
          </cell>
          <cell r="K57">
            <v>140</v>
          </cell>
          <cell r="L57">
            <v>0</v>
          </cell>
          <cell r="M57">
            <v>140</v>
          </cell>
          <cell r="R57">
            <v>140</v>
          </cell>
          <cell r="S57">
            <v>173.6</v>
          </cell>
          <cell r="U57">
            <v>6.895161290322581</v>
          </cell>
          <cell r="V57">
            <v>4.475806451612903</v>
          </cell>
          <cell r="Y57">
            <v>132</v>
          </cell>
          <cell r="Z57">
            <v>145.80000000000001</v>
          </cell>
          <cell r="AA57">
            <v>164</v>
          </cell>
          <cell r="AB57">
            <v>118</v>
          </cell>
          <cell r="AC57" t="str">
            <v>костик</v>
          </cell>
          <cell r="AD57" t="e">
            <v>#N/A</v>
          </cell>
        </row>
        <row r="58">
          <cell r="A58" t="str">
            <v>6475 С СЫРОМ Папа может сос ц/о мгс 0.4кг6шт  ОСТАНКИНО</v>
          </cell>
          <cell r="B58" t="str">
            <v>шт</v>
          </cell>
          <cell r="C58">
            <v>332</v>
          </cell>
          <cell r="D58">
            <v>51</v>
          </cell>
          <cell r="E58">
            <v>310</v>
          </cell>
          <cell r="F58">
            <v>58</v>
          </cell>
          <cell r="G58">
            <v>0.4</v>
          </cell>
          <cell r="H58">
            <v>30</v>
          </cell>
          <cell r="I58">
            <v>324</v>
          </cell>
          <cell r="J58">
            <v>-14</v>
          </cell>
          <cell r="K58">
            <v>60</v>
          </cell>
          <cell r="L58">
            <v>120</v>
          </cell>
          <cell r="M58">
            <v>30</v>
          </cell>
          <cell r="Q58">
            <v>60</v>
          </cell>
          <cell r="R58">
            <v>60</v>
          </cell>
          <cell r="S58">
            <v>62</v>
          </cell>
          <cell r="U58">
            <v>6.258064516129032</v>
          </cell>
          <cell r="V58">
            <v>0.93548387096774188</v>
          </cell>
          <cell r="Y58">
            <v>22.2</v>
          </cell>
          <cell r="Z58">
            <v>58.8</v>
          </cell>
          <cell r="AA58">
            <v>40.4</v>
          </cell>
          <cell r="AB58">
            <v>31</v>
          </cell>
          <cell r="AC58" t="str">
            <v>костик</v>
          </cell>
          <cell r="AD58" t="e">
            <v>#N/A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445.96600000000001</v>
          </cell>
          <cell r="D59">
            <v>432.154</v>
          </cell>
          <cell r="E59">
            <v>486.79300000000001</v>
          </cell>
          <cell r="F59">
            <v>378.46</v>
          </cell>
          <cell r="G59">
            <v>1</v>
          </cell>
          <cell r="H59">
            <v>45</v>
          </cell>
          <cell r="I59">
            <v>508.4</v>
          </cell>
          <cell r="J59">
            <v>-21.606999999999971</v>
          </cell>
          <cell r="K59">
            <v>50</v>
          </cell>
          <cell r="L59">
            <v>50</v>
          </cell>
          <cell r="M59">
            <v>60</v>
          </cell>
          <cell r="R59">
            <v>70</v>
          </cell>
          <cell r="S59">
            <v>97.358599999999996</v>
          </cell>
          <cell r="U59">
            <v>6.2496790216786193</v>
          </cell>
          <cell r="V59">
            <v>3.8872785763147784</v>
          </cell>
          <cell r="Y59">
            <v>77.908000000000001</v>
          </cell>
          <cell r="Z59">
            <v>85.175600000000003</v>
          </cell>
          <cell r="AA59">
            <v>83.894199999999998</v>
          </cell>
          <cell r="AB59">
            <v>46.244</v>
          </cell>
          <cell r="AC59" t="e">
            <v>#N/A</v>
          </cell>
          <cell r="AD59" t="e">
            <v>#N/A</v>
          </cell>
        </row>
        <row r="60">
          <cell r="A60" t="str">
            <v>6562 СЕРВЕЛАТ КАРЕЛЬСКИЙ СН в/к в/у 0,28кг  ОСТАНКИНО</v>
          </cell>
          <cell r="B60" t="str">
            <v>шт</v>
          </cell>
          <cell r="C60">
            <v>343</v>
          </cell>
          <cell r="D60">
            <v>66</v>
          </cell>
          <cell r="E60">
            <v>384</v>
          </cell>
          <cell r="F60">
            <v>13</v>
          </cell>
          <cell r="G60">
            <v>0.28000000000000003</v>
          </cell>
          <cell r="H60">
            <v>45</v>
          </cell>
          <cell r="I60">
            <v>419</v>
          </cell>
          <cell r="J60">
            <v>-35</v>
          </cell>
          <cell r="K60">
            <v>80</v>
          </cell>
          <cell r="L60">
            <v>160</v>
          </cell>
          <cell r="M60">
            <v>40</v>
          </cell>
          <cell r="Q60">
            <v>80</v>
          </cell>
          <cell r="R60">
            <v>40</v>
          </cell>
          <cell r="S60">
            <v>76.8</v>
          </cell>
          <cell r="U60">
            <v>5.377604166666667</v>
          </cell>
          <cell r="V60">
            <v>0.16927083333333334</v>
          </cell>
          <cell r="Y60">
            <v>83.8</v>
          </cell>
          <cell r="Z60">
            <v>81.599999999999994</v>
          </cell>
          <cell r="AA60">
            <v>69</v>
          </cell>
          <cell r="AB60">
            <v>-8</v>
          </cell>
          <cell r="AC60" t="str">
            <v>?</v>
          </cell>
          <cell r="AD60" t="e">
            <v>#N/A</v>
          </cell>
        </row>
        <row r="61">
          <cell r="A61" t="str">
            <v>6563 СЛИВОЧНЫЕ СН сос п/о мгс 1*6  ОСТАНКИНО</v>
          </cell>
          <cell r="B61" t="str">
            <v>кг</v>
          </cell>
          <cell r="C61">
            <v>45.368000000000002</v>
          </cell>
          <cell r="D61">
            <v>24.879000000000001</v>
          </cell>
          <cell r="E61">
            <v>47.21</v>
          </cell>
          <cell r="F61">
            <v>1.048</v>
          </cell>
          <cell r="G61">
            <v>1</v>
          </cell>
          <cell r="H61">
            <v>45</v>
          </cell>
          <cell r="I61">
            <v>49.1</v>
          </cell>
          <cell r="J61">
            <v>-1.8900000000000006</v>
          </cell>
          <cell r="K61">
            <v>20</v>
          </cell>
          <cell r="L61">
            <v>10</v>
          </cell>
          <cell r="S61">
            <v>9.4420000000000002</v>
          </cell>
          <cell r="U61">
            <v>3.2882863800042363</v>
          </cell>
          <cell r="V61">
            <v>0.11099343359457742</v>
          </cell>
          <cell r="Y61">
            <v>10.641200000000001</v>
          </cell>
          <cell r="Z61">
            <v>11.215</v>
          </cell>
          <cell r="AA61">
            <v>5.9201999999999995</v>
          </cell>
          <cell r="AB61">
            <v>0</v>
          </cell>
          <cell r="AC61" t="str">
            <v>?</v>
          </cell>
          <cell r="AD61" t="str">
            <v>не зак</v>
          </cell>
        </row>
        <row r="62">
          <cell r="A62" t="str">
            <v>6586 МРАМОРНАЯ И БАЛЫКОВАЯ в/к с/н мгс 1/90 ОСТАНКИНО</v>
          </cell>
          <cell r="B62" t="str">
            <v>шт</v>
          </cell>
          <cell r="C62">
            <v>200</v>
          </cell>
          <cell r="D62">
            <v>207</v>
          </cell>
          <cell r="E62">
            <v>392</v>
          </cell>
          <cell r="F62">
            <v>6</v>
          </cell>
          <cell r="G62">
            <v>0.09</v>
          </cell>
          <cell r="H62" t="e">
            <v>#N/A</v>
          </cell>
          <cell r="I62">
            <v>403</v>
          </cell>
          <cell r="J62">
            <v>-11</v>
          </cell>
          <cell r="K62">
            <v>120</v>
          </cell>
          <cell r="L62">
            <v>240</v>
          </cell>
          <cell r="M62">
            <v>40</v>
          </cell>
          <cell r="Q62">
            <v>40</v>
          </cell>
          <cell r="R62">
            <v>40</v>
          </cell>
          <cell r="S62">
            <v>78.400000000000006</v>
          </cell>
          <cell r="U62">
            <v>6.1989795918367339</v>
          </cell>
          <cell r="V62">
            <v>7.6530612244897947E-2</v>
          </cell>
          <cell r="Y62">
            <v>0</v>
          </cell>
          <cell r="Z62">
            <v>0</v>
          </cell>
          <cell r="AA62">
            <v>0</v>
          </cell>
          <cell r="AB62">
            <v>7</v>
          </cell>
          <cell r="AC62" t="str">
            <v>костик</v>
          </cell>
          <cell r="AD62" t="e">
            <v>#N/A</v>
          </cell>
        </row>
        <row r="63">
          <cell r="A63" t="str">
            <v>6593 ДОКТОРСКАЯ СН вар п/о 0.45кг 8шт.  ОСТАНКИНО</v>
          </cell>
          <cell r="B63" t="str">
            <v>шт</v>
          </cell>
          <cell r="C63">
            <v>116</v>
          </cell>
          <cell r="D63">
            <v>14</v>
          </cell>
          <cell r="E63">
            <v>80</v>
          </cell>
          <cell r="F63">
            <v>47</v>
          </cell>
          <cell r="G63">
            <v>0.45</v>
          </cell>
          <cell r="H63">
            <v>60</v>
          </cell>
          <cell r="I63">
            <v>83</v>
          </cell>
          <cell r="J63">
            <v>-3</v>
          </cell>
          <cell r="K63">
            <v>40</v>
          </cell>
          <cell r="L63">
            <v>0</v>
          </cell>
          <cell r="S63">
            <v>16</v>
          </cell>
          <cell r="U63">
            <v>5.4375</v>
          </cell>
          <cell r="V63">
            <v>2.9375</v>
          </cell>
          <cell r="Y63">
            <v>27.4</v>
          </cell>
          <cell r="Z63">
            <v>33.6</v>
          </cell>
          <cell r="AA63">
            <v>21.6</v>
          </cell>
          <cell r="AB63">
            <v>-1</v>
          </cell>
          <cell r="AC63" t="str">
            <v>?</v>
          </cell>
          <cell r="AD63" t="str">
            <v>не зак</v>
          </cell>
        </row>
        <row r="64">
          <cell r="A64" t="str">
            <v>6595 МОЛОЧНАЯ СН вар п/о 0.45кг 8шт.  ОСТАНКИНО</v>
          </cell>
          <cell r="B64" t="str">
            <v>шт</v>
          </cell>
          <cell r="C64">
            <v>157</v>
          </cell>
          <cell r="D64">
            <v>6</v>
          </cell>
          <cell r="E64">
            <v>75</v>
          </cell>
          <cell r="F64">
            <v>84</v>
          </cell>
          <cell r="G64">
            <v>0.45</v>
          </cell>
          <cell r="H64">
            <v>60</v>
          </cell>
          <cell r="I64">
            <v>78</v>
          </cell>
          <cell r="J64">
            <v>-3</v>
          </cell>
          <cell r="K64">
            <v>24</v>
          </cell>
          <cell r="L64">
            <v>0</v>
          </cell>
          <cell r="S64">
            <v>15</v>
          </cell>
          <cell r="U64">
            <v>7.2</v>
          </cell>
          <cell r="V64">
            <v>5.6</v>
          </cell>
          <cell r="Y64">
            <v>25.8</v>
          </cell>
          <cell r="Z64">
            <v>35.6</v>
          </cell>
          <cell r="AA64">
            <v>19.600000000000001</v>
          </cell>
          <cell r="AB64">
            <v>6</v>
          </cell>
          <cell r="AC64" t="str">
            <v>?</v>
          </cell>
          <cell r="AD64" t="str">
            <v>не зак</v>
          </cell>
        </row>
        <row r="65">
          <cell r="A65" t="str">
            <v>6597 РУССКАЯ СН вар п/о 0.45кг 8шт.  ОСТАНКИНО</v>
          </cell>
          <cell r="B65" t="str">
            <v>шт</v>
          </cell>
          <cell r="C65">
            <v>91</v>
          </cell>
          <cell r="D65">
            <v>4</v>
          </cell>
          <cell r="E65">
            <v>34</v>
          </cell>
          <cell r="F65">
            <v>59</v>
          </cell>
          <cell r="G65">
            <v>0.45</v>
          </cell>
          <cell r="H65">
            <v>60</v>
          </cell>
          <cell r="I65">
            <v>35</v>
          </cell>
          <cell r="J65">
            <v>-1</v>
          </cell>
          <cell r="K65">
            <v>0</v>
          </cell>
          <cell r="L65">
            <v>0</v>
          </cell>
          <cell r="S65">
            <v>6.8</v>
          </cell>
          <cell r="U65">
            <v>8.6764705882352935</v>
          </cell>
          <cell r="V65">
            <v>8.6764705882352935</v>
          </cell>
          <cell r="Y65">
            <v>13.2</v>
          </cell>
          <cell r="Z65">
            <v>18.8</v>
          </cell>
          <cell r="AA65">
            <v>9.8000000000000007</v>
          </cell>
          <cell r="AB65">
            <v>2</v>
          </cell>
          <cell r="AC65" t="str">
            <v>?</v>
          </cell>
          <cell r="AD65" t="str">
            <v>костик</v>
          </cell>
        </row>
        <row r="66">
          <cell r="A66" t="str">
            <v>6601 ГОВЯЖЬИ СН сос п/о мгс 1*6  ОСТАНКИНО</v>
          </cell>
          <cell r="B66" t="str">
            <v>кг</v>
          </cell>
          <cell r="C66">
            <v>200.36799999999999</v>
          </cell>
          <cell r="D66">
            <v>79.751999999999995</v>
          </cell>
          <cell r="E66">
            <v>237.571</v>
          </cell>
          <cell r="F66">
            <v>3.39</v>
          </cell>
          <cell r="G66">
            <v>1</v>
          </cell>
          <cell r="H66">
            <v>45</v>
          </cell>
          <cell r="I66">
            <v>239.12</v>
          </cell>
          <cell r="J66">
            <v>-1.5490000000000066</v>
          </cell>
          <cell r="K66">
            <v>40</v>
          </cell>
          <cell r="L66">
            <v>100</v>
          </cell>
          <cell r="M66">
            <v>50</v>
          </cell>
          <cell r="Q66">
            <v>60</v>
          </cell>
          <cell r="R66">
            <v>30</v>
          </cell>
          <cell r="S66">
            <v>47.514200000000002</v>
          </cell>
          <cell r="U66">
            <v>5.9643222447184208</v>
          </cell>
          <cell r="V66">
            <v>7.1347092027225542E-2</v>
          </cell>
          <cell r="Y66">
            <v>37.6126</v>
          </cell>
          <cell r="Z66">
            <v>42.8444</v>
          </cell>
          <cell r="AA66">
            <v>37.577199999999998</v>
          </cell>
          <cell r="AB66">
            <v>3.0430000000000001</v>
          </cell>
          <cell r="AC66" t="str">
            <v>?</v>
          </cell>
          <cell r="AD66" t="e">
            <v>#N/A</v>
          </cell>
        </row>
        <row r="67">
          <cell r="A67" t="str">
            <v>6602 БАВАРСКИЕ ПМ сос ц/о мгс 0,35кг 8шт.  ОСТАНКИНО</v>
          </cell>
          <cell r="B67" t="str">
            <v>шт</v>
          </cell>
          <cell r="C67">
            <v>523</v>
          </cell>
          <cell r="D67">
            <v>921</v>
          </cell>
          <cell r="E67">
            <v>1116</v>
          </cell>
          <cell r="F67">
            <v>12</v>
          </cell>
          <cell r="G67">
            <v>0.35</v>
          </cell>
          <cell r="H67" t="e">
            <v>#N/A</v>
          </cell>
          <cell r="I67">
            <v>1247</v>
          </cell>
          <cell r="J67">
            <v>-131</v>
          </cell>
          <cell r="K67">
            <v>400</v>
          </cell>
          <cell r="L67">
            <v>480</v>
          </cell>
          <cell r="M67">
            <v>320</v>
          </cell>
          <cell r="Q67">
            <v>480</v>
          </cell>
          <cell r="S67">
            <v>223.2</v>
          </cell>
          <cell r="U67">
            <v>7.580645161290323</v>
          </cell>
          <cell r="V67">
            <v>5.3763440860215055E-2</v>
          </cell>
          <cell r="Y67">
            <v>175.8</v>
          </cell>
          <cell r="Z67">
            <v>120</v>
          </cell>
          <cell r="AA67">
            <v>102.2</v>
          </cell>
          <cell r="AB67">
            <v>16</v>
          </cell>
          <cell r="AC67" t="str">
            <v>костик</v>
          </cell>
          <cell r="AD67" t="e">
            <v>#N/A</v>
          </cell>
        </row>
        <row r="68">
          <cell r="A68" t="str">
            <v>6645 ВЕТЧ.КЛАССИЧЕСКАЯ СН п/о 0.8кг 4шт.  ОСТАНКИНО</v>
          </cell>
          <cell r="B68" t="str">
            <v>шт</v>
          </cell>
          <cell r="C68">
            <v>74</v>
          </cell>
          <cell r="D68">
            <v>43</v>
          </cell>
          <cell r="E68">
            <v>25</v>
          </cell>
          <cell r="F68">
            <v>88</v>
          </cell>
          <cell r="G68">
            <v>0.8</v>
          </cell>
          <cell r="H68">
            <v>60</v>
          </cell>
          <cell r="I68">
            <v>29</v>
          </cell>
          <cell r="J68">
            <v>-4</v>
          </cell>
          <cell r="K68">
            <v>0</v>
          </cell>
          <cell r="L68">
            <v>0</v>
          </cell>
          <cell r="S68">
            <v>5</v>
          </cell>
          <cell r="U68">
            <v>17.600000000000001</v>
          </cell>
          <cell r="V68">
            <v>17.600000000000001</v>
          </cell>
          <cell r="Y68">
            <v>11.2</v>
          </cell>
          <cell r="Z68">
            <v>17.600000000000001</v>
          </cell>
          <cell r="AA68">
            <v>10.8</v>
          </cell>
          <cell r="AB68">
            <v>1</v>
          </cell>
          <cell r="AC68" t="str">
            <v>магаз</v>
          </cell>
          <cell r="AD68" t="str">
            <v>костик</v>
          </cell>
        </row>
        <row r="69">
          <cell r="A69" t="str">
            <v>6658 АРОМАТНАЯ С ЧЕСНОЧКОМ СН в/к мтс 0.330кг  ОСТАНКИНО</v>
          </cell>
          <cell r="B69" t="str">
            <v>шт</v>
          </cell>
          <cell r="C69">
            <v>153</v>
          </cell>
          <cell r="D69">
            <v>8</v>
          </cell>
          <cell r="E69">
            <v>72</v>
          </cell>
          <cell r="F69">
            <v>84</v>
          </cell>
          <cell r="G69">
            <v>0.33</v>
          </cell>
          <cell r="H69" t="e">
            <v>#N/A</v>
          </cell>
          <cell r="I69">
            <v>77</v>
          </cell>
          <cell r="J69">
            <v>-5</v>
          </cell>
          <cell r="K69">
            <v>0</v>
          </cell>
          <cell r="L69">
            <v>0</v>
          </cell>
          <cell r="S69">
            <v>14.4</v>
          </cell>
          <cell r="U69">
            <v>5.833333333333333</v>
          </cell>
          <cell r="V69">
            <v>5.833333333333333</v>
          </cell>
          <cell r="Y69">
            <v>27.8</v>
          </cell>
          <cell r="Z69">
            <v>15.2</v>
          </cell>
          <cell r="AA69">
            <v>8.6</v>
          </cell>
          <cell r="AB69">
            <v>6</v>
          </cell>
          <cell r="AC69" t="str">
            <v>костик</v>
          </cell>
          <cell r="AD69" t="str">
            <v>не зак</v>
          </cell>
        </row>
        <row r="70">
          <cell r="A70" t="str">
            <v>6661 СОЧНЫЙ ГРИЛЬ ПМ сос п/о мгс 1.5*4_Маяк  ОСТАНКИНО</v>
          </cell>
          <cell r="B70" t="str">
            <v>кг</v>
          </cell>
          <cell r="C70">
            <v>70.995000000000005</v>
          </cell>
          <cell r="D70">
            <v>80.754000000000005</v>
          </cell>
          <cell r="E70">
            <v>73.852000000000004</v>
          </cell>
          <cell r="F70">
            <v>65.533000000000001</v>
          </cell>
          <cell r="G70">
            <v>1</v>
          </cell>
          <cell r="H70">
            <v>45</v>
          </cell>
          <cell r="I70">
            <v>72.8</v>
          </cell>
          <cell r="J70">
            <v>1.0520000000000067</v>
          </cell>
          <cell r="K70">
            <v>0</v>
          </cell>
          <cell r="L70">
            <v>20</v>
          </cell>
          <cell r="M70">
            <v>10</v>
          </cell>
          <cell r="S70">
            <v>14.7704</v>
          </cell>
          <cell r="U70">
            <v>6.4678681687699724</v>
          </cell>
          <cell r="V70">
            <v>4.4367789633320696</v>
          </cell>
          <cell r="Y70">
            <v>11.327999999999999</v>
          </cell>
          <cell r="Z70">
            <v>14.411199999999999</v>
          </cell>
          <cell r="AA70">
            <v>13.438599999999999</v>
          </cell>
          <cell r="AB70">
            <v>6.2050000000000001</v>
          </cell>
          <cell r="AC70" t="str">
            <v>увел</v>
          </cell>
          <cell r="AD70" t="e">
            <v>#N/A</v>
          </cell>
        </row>
        <row r="71">
          <cell r="A71" t="str">
            <v>6666 БОЯНСКАЯ Папа может п/к в/у 0,28кг 8 шт. ОСТАНКИНО</v>
          </cell>
          <cell r="B71" t="str">
            <v>шт</v>
          </cell>
          <cell r="C71">
            <v>1428</v>
          </cell>
          <cell r="D71">
            <v>1030</v>
          </cell>
          <cell r="E71">
            <v>1693</v>
          </cell>
          <cell r="F71">
            <v>539</v>
          </cell>
          <cell r="G71">
            <v>0.28000000000000003</v>
          </cell>
          <cell r="H71">
            <v>45</v>
          </cell>
          <cell r="I71">
            <v>1739</v>
          </cell>
          <cell r="J71">
            <v>-46</v>
          </cell>
          <cell r="K71">
            <v>600</v>
          </cell>
          <cell r="L71">
            <v>320</v>
          </cell>
          <cell r="M71">
            <v>200</v>
          </cell>
          <cell r="Q71">
            <v>200</v>
          </cell>
          <cell r="R71">
            <v>240</v>
          </cell>
          <cell r="S71">
            <v>338.6</v>
          </cell>
          <cell r="U71">
            <v>6.199054932073242</v>
          </cell>
          <cell r="V71">
            <v>1.5918487891317188</v>
          </cell>
          <cell r="Y71">
            <v>236</v>
          </cell>
          <cell r="Z71">
            <v>272</v>
          </cell>
          <cell r="AA71">
            <v>225.8</v>
          </cell>
          <cell r="AB71">
            <v>153</v>
          </cell>
          <cell r="AC71" t="e">
            <v>#N/A</v>
          </cell>
          <cell r="AD71" t="e">
            <v>#N/A</v>
          </cell>
        </row>
        <row r="72">
          <cell r="A72" t="str">
            <v>6669 ВЕНСКАЯ САЛЯМИ п/к в/у 0.28кг 8шт  ОСТАНКИНО</v>
          </cell>
          <cell r="B72" t="str">
            <v>шт</v>
          </cell>
          <cell r="C72">
            <v>472</v>
          </cell>
          <cell r="D72">
            <v>507</v>
          </cell>
          <cell r="E72">
            <v>600</v>
          </cell>
          <cell r="F72">
            <v>264</v>
          </cell>
          <cell r="G72">
            <v>0.28000000000000003</v>
          </cell>
          <cell r="H72">
            <v>45</v>
          </cell>
          <cell r="I72">
            <v>620</v>
          </cell>
          <cell r="J72">
            <v>-20</v>
          </cell>
          <cell r="K72">
            <v>120</v>
          </cell>
          <cell r="L72">
            <v>120</v>
          </cell>
          <cell r="M72">
            <v>80</v>
          </cell>
          <cell r="Q72">
            <v>80</v>
          </cell>
          <cell r="R72">
            <v>80</v>
          </cell>
          <cell r="S72">
            <v>120</v>
          </cell>
          <cell r="U72">
            <v>6.2</v>
          </cell>
          <cell r="V72">
            <v>2.2000000000000002</v>
          </cell>
          <cell r="Y72">
            <v>95</v>
          </cell>
          <cell r="Z72">
            <v>98</v>
          </cell>
          <cell r="AA72">
            <v>89.4</v>
          </cell>
          <cell r="AB72">
            <v>53</v>
          </cell>
          <cell r="AC72" t="e">
            <v>#N/A</v>
          </cell>
          <cell r="AD72" t="e">
            <v>#N/A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2275</v>
          </cell>
          <cell r="D73">
            <v>2370</v>
          </cell>
          <cell r="E73">
            <v>3075</v>
          </cell>
          <cell r="F73">
            <v>1235</v>
          </cell>
          <cell r="G73">
            <v>0.35</v>
          </cell>
          <cell r="H73">
            <v>45</v>
          </cell>
          <cell r="I73">
            <v>3130</v>
          </cell>
          <cell r="J73">
            <v>-55</v>
          </cell>
          <cell r="K73">
            <v>1200</v>
          </cell>
          <cell r="L73">
            <v>0</v>
          </cell>
          <cell r="M73">
            <v>400</v>
          </cell>
          <cell r="Q73">
            <v>600</v>
          </cell>
          <cell r="R73">
            <v>400</v>
          </cell>
          <cell r="S73">
            <v>615</v>
          </cell>
          <cell r="U73">
            <v>6.2357723577235769</v>
          </cell>
          <cell r="V73">
            <v>2.0081300813008132</v>
          </cell>
          <cell r="Y73">
            <v>422</v>
          </cell>
          <cell r="Z73">
            <v>456</v>
          </cell>
          <cell r="AA73">
            <v>439.6</v>
          </cell>
          <cell r="AB73">
            <v>290</v>
          </cell>
          <cell r="AC73">
            <v>0</v>
          </cell>
          <cell r="AD73" t="e">
            <v>#N/A</v>
          </cell>
        </row>
        <row r="74">
          <cell r="A74" t="str">
            <v>6684 СЕРВЕЛАТ КАРЕЛЬСКИЙ ПМ в/к в/у 0.28кг  ОСТАНКИНО</v>
          </cell>
          <cell r="B74" t="str">
            <v>шт</v>
          </cell>
          <cell r="C74">
            <v>1598</v>
          </cell>
          <cell r="D74">
            <v>1914</v>
          </cell>
          <cell r="E74">
            <v>2457</v>
          </cell>
          <cell r="F74">
            <v>784</v>
          </cell>
          <cell r="G74">
            <v>0.28000000000000003</v>
          </cell>
          <cell r="H74">
            <v>45</v>
          </cell>
          <cell r="I74">
            <v>2489</v>
          </cell>
          <cell r="J74">
            <v>-32</v>
          </cell>
          <cell r="K74">
            <v>800</v>
          </cell>
          <cell r="L74">
            <v>600</v>
          </cell>
          <cell r="M74">
            <v>200</v>
          </cell>
          <cell r="Q74">
            <v>240</v>
          </cell>
          <cell r="R74">
            <v>400</v>
          </cell>
          <cell r="S74">
            <v>491.4</v>
          </cell>
          <cell r="U74">
            <v>6.1538461538461542</v>
          </cell>
          <cell r="V74">
            <v>1.5954415954415955</v>
          </cell>
          <cell r="Y74">
            <v>306</v>
          </cell>
          <cell r="Z74">
            <v>314.8</v>
          </cell>
          <cell r="AA74">
            <v>321</v>
          </cell>
          <cell r="AB74">
            <v>260</v>
          </cell>
          <cell r="AC74" t="str">
            <v>???</v>
          </cell>
          <cell r="AD74" t="e">
            <v>#N/A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5570</v>
          </cell>
          <cell r="D75">
            <v>7471</v>
          </cell>
          <cell r="E75">
            <v>6895</v>
          </cell>
          <cell r="F75">
            <v>5218</v>
          </cell>
          <cell r="G75">
            <v>0.35</v>
          </cell>
          <cell r="H75">
            <v>45</v>
          </cell>
          <cell r="I75">
            <v>7068</v>
          </cell>
          <cell r="J75">
            <v>-173</v>
          </cell>
          <cell r="K75">
            <v>600</v>
          </cell>
          <cell r="L75">
            <v>0</v>
          </cell>
          <cell r="M75">
            <v>800</v>
          </cell>
          <cell r="Q75">
            <v>800</v>
          </cell>
          <cell r="R75">
            <v>1200</v>
          </cell>
          <cell r="S75">
            <v>1379</v>
          </cell>
          <cell r="U75">
            <v>6.2494561276287168</v>
          </cell>
          <cell r="V75">
            <v>3.7839013778100075</v>
          </cell>
          <cell r="Y75">
            <v>1368</v>
          </cell>
          <cell r="Z75">
            <v>1186.2</v>
          </cell>
          <cell r="AA75">
            <v>1116.5999999999999</v>
          </cell>
          <cell r="AB75">
            <v>890</v>
          </cell>
          <cell r="AC75" t="str">
            <v>борд02,02</v>
          </cell>
          <cell r="AD75" t="e">
            <v>#N/A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457</v>
          </cell>
          <cell r="D76">
            <v>498</v>
          </cell>
          <cell r="E76">
            <v>597</v>
          </cell>
          <cell r="F76">
            <v>274</v>
          </cell>
          <cell r="G76">
            <v>0.28000000000000003</v>
          </cell>
          <cell r="H76">
            <v>45</v>
          </cell>
          <cell r="I76">
            <v>635</v>
          </cell>
          <cell r="J76">
            <v>-38</v>
          </cell>
          <cell r="K76">
            <v>200</v>
          </cell>
          <cell r="L76">
            <v>120</v>
          </cell>
          <cell r="M76">
            <v>80</v>
          </cell>
          <cell r="R76">
            <v>80</v>
          </cell>
          <cell r="S76">
            <v>119.4</v>
          </cell>
          <cell r="U76">
            <v>6.3149078726968169</v>
          </cell>
          <cell r="V76">
            <v>2.2948073701842544</v>
          </cell>
          <cell r="Y76">
            <v>102.8</v>
          </cell>
          <cell r="Z76">
            <v>98.4</v>
          </cell>
          <cell r="AA76">
            <v>85</v>
          </cell>
          <cell r="AB76">
            <v>63</v>
          </cell>
          <cell r="AC76">
            <v>0</v>
          </cell>
          <cell r="AD76" t="e">
            <v>#N/A</v>
          </cell>
        </row>
        <row r="77">
          <cell r="A77" t="str">
            <v>6697 СЕРВЕЛАТ ФИНСКИЙ ПМ в/к в/у 0,35кг 8шт.  ОСТАНКИНО</v>
          </cell>
          <cell r="B77" t="str">
            <v>шт</v>
          </cell>
          <cell r="C77">
            <v>6351</v>
          </cell>
          <cell r="D77">
            <v>8822</v>
          </cell>
          <cell r="E77">
            <v>6916</v>
          </cell>
          <cell r="F77">
            <v>6394</v>
          </cell>
          <cell r="G77">
            <v>0.35</v>
          </cell>
          <cell r="H77">
            <v>45</v>
          </cell>
          <cell r="I77">
            <v>7032</v>
          </cell>
          <cell r="J77">
            <v>-116</v>
          </cell>
          <cell r="K77">
            <v>0</v>
          </cell>
          <cell r="L77">
            <v>0</v>
          </cell>
          <cell r="M77">
            <v>800</v>
          </cell>
          <cell r="Q77">
            <v>400</v>
          </cell>
          <cell r="R77">
            <v>1000</v>
          </cell>
          <cell r="S77">
            <v>1383.2</v>
          </cell>
          <cell r="U77">
            <v>6.2131289762868711</v>
          </cell>
          <cell r="V77">
            <v>4.6226142278773859</v>
          </cell>
          <cell r="Y77">
            <v>1250</v>
          </cell>
          <cell r="Z77">
            <v>1318</v>
          </cell>
          <cell r="AA77">
            <v>1208.5999999999999</v>
          </cell>
          <cell r="AB77">
            <v>750</v>
          </cell>
          <cell r="AC77" t="str">
            <v>плакат17</v>
          </cell>
          <cell r="AD77" t="e">
            <v>#N/A</v>
          </cell>
        </row>
        <row r="78">
          <cell r="A78" t="str">
            <v>6713 СОЧНЫЙ ГРИЛЬ ПМ сос п/о мгс 0.41кг 8шт.  ОСТАНКИНО</v>
          </cell>
          <cell r="B78" t="str">
            <v>шт</v>
          </cell>
          <cell r="C78">
            <v>1435</v>
          </cell>
          <cell r="D78">
            <v>1619</v>
          </cell>
          <cell r="E78">
            <v>1854</v>
          </cell>
          <cell r="F78">
            <v>1121</v>
          </cell>
          <cell r="G78">
            <v>0.41</v>
          </cell>
          <cell r="H78">
            <v>45</v>
          </cell>
          <cell r="I78">
            <v>1871</v>
          </cell>
          <cell r="J78">
            <v>-17</v>
          </cell>
          <cell r="K78">
            <v>240</v>
          </cell>
          <cell r="L78">
            <v>80</v>
          </cell>
          <cell r="M78">
            <v>200</v>
          </cell>
          <cell r="Q78">
            <v>360</v>
          </cell>
          <cell r="R78">
            <v>320</v>
          </cell>
          <cell r="S78">
            <v>370.8</v>
          </cell>
          <cell r="U78">
            <v>6.2594390507011868</v>
          </cell>
          <cell r="V78">
            <v>3.02319309600863</v>
          </cell>
          <cell r="Y78">
            <v>289.8</v>
          </cell>
          <cell r="Z78">
            <v>306.39999999999998</v>
          </cell>
          <cell r="AA78">
            <v>294.60000000000002</v>
          </cell>
          <cell r="AB78">
            <v>173</v>
          </cell>
          <cell r="AC78" t="e">
            <v>#N/A</v>
          </cell>
          <cell r="AD78" t="e">
            <v>#N/A</v>
          </cell>
        </row>
        <row r="79">
          <cell r="A79" t="str">
            <v>6716 ОСОБАЯ Коровино (в сетке) 0.5кг 8шт.  ОСТАНКИНО</v>
          </cell>
          <cell r="B79" t="str">
            <v>шт</v>
          </cell>
          <cell r="C79">
            <v>581</v>
          </cell>
          <cell r="D79">
            <v>670</v>
          </cell>
          <cell r="E79">
            <v>1057</v>
          </cell>
          <cell r="F79">
            <v>15</v>
          </cell>
          <cell r="G79">
            <v>0.5</v>
          </cell>
          <cell r="H79">
            <v>0.6</v>
          </cell>
          <cell r="I79">
            <v>1132</v>
          </cell>
          <cell r="J79">
            <v>-75</v>
          </cell>
          <cell r="K79">
            <v>400</v>
          </cell>
          <cell r="L79">
            <v>360</v>
          </cell>
          <cell r="Q79">
            <v>400</v>
          </cell>
          <cell r="R79">
            <v>400</v>
          </cell>
          <cell r="S79">
            <v>211.4</v>
          </cell>
          <cell r="U79">
            <v>7.4503311258278142</v>
          </cell>
          <cell r="V79">
            <v>7.0955534531693468E-2</v>
          </cell>
          <cell r="Y79">
            <v>112.2</v>
          </cell>
          <cell r="Z79">
            <v>142.19999999999999</v>
          </cell>
          <cell r="AA79">
            <v>124.6</v>
          </cell>
          <cell r="AB79">
            <v>0</v>
          </cell>
          <cell r="AC79">
            <v>0</v>
          </cell>
          <cell r="AD79" t="str">
            <v>кост</v>
          </cell>
        </row>
        <row r="80">
          <cell r="A80" t="str">
            <v>6722 СОЧНЫЕ ПМ сос п/о мгс 0,41кг 10шт.  ОСТАНКИНО</v>
          </cell>
          <cell r="B80" t="str">
            <v>шт</v>
          </cell>
          <cell r="C80">
            <v>6270</v>
          </cell>
          <cell r="D80">
            <v>8570</v>
          </cell>
          <cell r="E80">
            <v>8076</v>
          </cell>
          <cell r="F80">
            <v>4513</v>
          </cell>
          <cell r="G80">
            <v>0.41</v>
          </cell>
          <cell r="H80">
            <v>45</v>
          </cell>
          <cell r="I80">
            <v>6899</v>
          </cell>
          <cell r="J80">
            <v>1177</v>
          </cell>
          <cell r="K80">
            <v>1900</v>
          </cell>
          <cell r="L80">
            <v>450</v>
          </cell>
          <cell r="M80">
            <v>1100</v>
          </cell>
          <cell r="Q80">
            <v>900</v>
          </cell>
          <cell r="R80">
            <v>1200</v>
          </cell>
          <cell r="S80">
            <v>1615.2</v>
          </cell>
          <cell r="T80">
            <v>-600</v>
          </cell>
          <cell r="U80">
            <v>5.8587171867261016</v>
          </cell>
          <cell r="V80">
            <v>2.7940812283308567</v>
          </cell>
          <cell r="Y80">
            <v>1367</v>
          </cell>
          <cell r="Z80">
            <v>1329.8</v>
          </cell>
          <cell r="AA80">
            <v>1225.8</v>
          </cell>
          <cell r="AB80">
            <v>833</v>
          </cell>
          <cell r="AC80" t="str">
            <v>м800</v>
          </cell>
          <cell r="AD80" t="e">
            <v>#N/A</v>
          </cell>
        </row>
        <row r="81">
          <cell r="A81" t="str">
            <v>6726 СЛИВОЧНЫЕ ПМ сос п/о мгс 0.41кг 10шт.  ОСТАНКИНО</v>
          </cell>
          <cell r="B81" t="str">
            <v>шт</v>
          </cell>
          <cell r="C81">
            <v>1915</v>
          </cell>
          <cell r="D81">
            <v>3121</v>
          </cell>
          <cell r="E81">
            <v>3177</v>
          </cell>
          <cell r="F81">
            <v>1373</v>
          </cell>
          <cell r="G81">
            <v>0.41</v>
          </cell>
          <cell r="H81">
            <v>45</v>
          </cell>
          <cell r="I81">
            <v>3227</v>
          </cell>
          <cell r="J81">
            <v>-50</v>
          </cell>
          <cell r="K81">
            <v>700</v>
          </cell>
          <cell r="L81">
            <v>350</v>
          </cell>
          <cell r="M81">
            <v>400</v>
          </cell>
          <cell r="Q81">
            <v>600</v>
          </cell>
          <cell r="R81">
            <v>500</v>
          </cell>
          <cell r="S81">
            <v>635.4</v>
          </cell>
          <cell r="T81">
            <v>-200</v>
          </cell>
          <cell r="U81">
            <v>5.8593012275731828</v>
          </cell>
          <cell r="V81">
            <v>2.1608435631098519</v>
          </cell>
          <cell r="Y81">
            <v>498.8</v>
          </cell>
          <cell r="Z81">
            <v>452.6</v>
          </cell>
          <cell r="AA81">
            <v>457</v>
          </cell>
          <cell r="AB81">
            <v>315</v>
          </cell>
          <cell r="AC81" t="str">
            <v>м-400</v>
          </cell>
          <cell r="AD81" t="e">
            <v>#N/A</v>
          </cell>
        </row>
        <row r="82">
          <cell r="A82" t="str">
            <v>6734 ОСОБАЯ СО ШПИКОМ Коровино (в сетке) 0,5кг ОСТАНКИНО</v>
          </cell>
          <cell r="B82" t="str">
            <v>шт</v>
          </cell>
          <cell r="C82">
            <v>126</v>
          </cell>
          <cell r="D82">
            <v>222</v>
          </cell>
          <cell r="E82">
            <v>316</v>
          </cell>
          <cell r="F82">
            <v>1</v>
          </cell>
          <cell r="G82">
            <v>0.5</v>
          </cell>
          <cell r="H82" t="e">
            <v>#N/A</v>
          </cell>
          <cell r="I82">
            <v>440</v>
          </cell>
          <cell r="J82">
            <v>-124</v>
          </cell>
          <cell r="K82">
            <v>160</v>
          </cell>
          <cell r="L82">
            <v>0</v>
          </cell>
          <cell r="Q82">
            <v>200</v>
          </cell>
          <cell r="R82">
            <v>200</v>
          </cell>
          <cell r="S82">
            <v>63.2</v>
          </cell>
          <cell r="U82">
            <v>8.8765822784810116</v>
          </cell>
          <cell r="V82">
            <v>1.582278481012658E-2</v>
          </cell>
          <cell r="Y82">
            <v>15</v>
          </cell>
          <cell r="Z82">
            <v>24.2</v>
          </cell>
          <cell r="AA82">
            <v>15.4</v>
          </cell>
          <cell r="AB82">
            <v>2</v>
          </cell>
          <cell r="AC82" t="str">
            <v>костик</v>
          </cell>
          <cell r="AD82" t="str">
            <v>костик</v>
          </cell>
        </row>
        <row r="83">
          <cell r="A83" t="str">
            <v>6750 МОЛОЧНЫЕ ГОСТ СН сос п/о мгс 0,41 кг 10шт ОСТАНКИНО</v>
          </cell>
          <cell r="B83" t="str">
            <v>шт</v>
          </cell>
          <cell r="C83">
            <v>136</v>
          </cell>
          <cell r="D83">
            <v>4</v>
          </cell>
          <cell r="E83">
            <v>32</v>
          </cell>
          <cell r="F83">
            <v>104</v>
          </cell>
          <cell r="G83">
            <v>0.41</v>
          </cell>
          <cell r="H83" t="e">
            <v>#N/A</v>
          </cell>
          <cell r="I83">
            <v>34</v>
          </cell>
          <cell r="J83">
            <v>-2</v>
          </cell>
          <cell r="K83">
            <v>0</v>
          </cell>
          <cell r="L83">
            <v>0</v>
          </cell>
          <cell r="S83">
            <v>6.4</v>
          </cell>
          <cell r="U83">
            <v>16.25</v>
          </cell>
          <cell r="V83">
            <v>16.25</v>
          </cell>
          <cell r="Y83">
            <v>18</v>
          </cell>
          <cell r="Z83">
            <v>21.4</v>
          </cell>
          <cell r="AA83">
            <v>10.4</v>
          </cell>
          <cell r="AB83">
            <v>2</v>
          </cell>
          <cell r="AC83" t="str">
            <v>костик</v>
          </cell>
          <cell r="AD83" t="str">
            <v>не зак</v>
          </cell>
        </row>
        <row r="84">
          <cell r="A84" t="str">
            <v>6751 СЛИВОЧНЫЕ СН сос п/о мгс 0,41кг 10шт.  ОСТАНКИНО</v>
          </cell>
          <cell r="B84" t="str">
            <v>шт</v>
          </cell>
          <cell r="C84">
            <v>182</v>
          </cell>
          <cell r="D84">
            <v>8</v>
          </cell>
          <cell r="E84">
            <v>119</v>
          </cell>
          <cell r="F84">
            <v>65</v>
          </cell>
          <cell r="G84">
            <v>0.41</v>
          </cell>
          <cell r="H84" t="e">
            <v>#N/A</v>
          </cell>
          <cell r="I84">
            <v>125</v>
          </cell>
          <cell r="J84">
            <v>-6</v>
          </cell>
          <cell r="K84">
            <v>0</v>
          </cell>
          <cell r="L84">
            <v>30</v>
          </cell>
          <cell r="S84">
            <v>23.8</v>
          </cell>
          <cell r="U84">
            <v>3.9915966386554622</v>
          </cell>
          <cell r="V84">
            <v>2.73109243697479</v>
          </cell>
          <cell r="Y84">
            <v>36.4</v>
          </cell>
          <cell r="Z84">
            <v>31.6</v>
          </cell>
          <cell r="AA84">
            <v>25.2</v>
          </cell>
          <cell r="AB84">
            <v>7</v>
          </cell>
          <cell r="AC84" t="str">
            <v>увел</v>
          </cell>
          <cell r="AD84" t="str">
            <v>не зак</v>
          </cell>
        </row>
        <row r="85">
          <cell r="A85" t="str">
            <v>6756 ВЕТЧ.ЛЮБИТЕЛЬСКАЯ п/о  ОСТАНКИНО</v>
          </cell>
          <cell r="B85" t="str">
            <v>кг</v>
          </cell>
          <cell r="C85">
            <v>121.70399999999999</v>
          </cell>
          <cell r="D85">
            <v>197.38</v>
          </cell>
          <cell r="E85">
            <v>184.898</v>
          </cell>
          <cell r="F85">
            <v>118.754</v>
          </cell>
          <cell r="G85">
            <v>1</v>
          </cell>
          <cell r="H85" t="e">
            <v>#N/A</v>
          </cell>
          <cell r="I85">
            <v>185.4</v>
          </cell>
          <cell r="J85">
            <v>-0.50200000000000955</v>
          </cell>
          <cell r="K85">
            <v>100</v>
          </cell>
          <cell r="L85">
            <v>0</v>
          </cell>
          <cell r="M85">
            <v>30</v>
          </cell>
          <cell r="S85">
            <v>36.979599999999998</v>
          </cell>
          <cell r="U85">
            <v>6.7267899057858935</v>
          </cell>
          <cell r="V85">
            <v>3.2113381431924632</v>
          </cell>
          <cell r="Y85">
            <v>36.002200000000002</v>
          </cell>
          <cell r="Z85">
            <v>26.02</v>
          </cell>
          <cell r="AA85">
            <v>30.939</v>
          </cell>
          <cell r="AB85">
            <v>15.843999999999999</v>
          </cell>
          <cell r="AC85" t="e">
            <v>#N/A</v>
          </cell>
          <cell r="AD85" t="e">
            <v>#N/A</v>
          </cell>
        </row>
        <row r="86">
          <cell r="A86" t="str">
            <v>БОНУС Z-ОСОБАЯ Коровино вар п/о (5324)  ОСТАНКИНО</v>
          </cell>
          <cell r="B86" t="str">
            <v>кг</v>
          </cell>
          <cell r="C86">
            <v>44.816000000000003</v>
          </cell>
          <cell r="D86">
            <v>101.98099999999999</v>
          </cell>
          <cell r="E86">
            <v>74.588999999999999</v>
          </cell>
          <cell r="F86">
            <v>70.227000000000004</v>
          </cell>
          <cell r="G86">
            <v>0</v>
          </cell>
          <cell r="H86" t="e">
            <v>#N/A</v>
          </cell>
          <cell r="I86">
            <v>78</v>
          </cell>
          <cell r="J86">
            <v>-3.4110000000000014</v>
          </cell>
          <cell r="K86">
            <v>0</v>
          </cell>
          <cell r="L86">
            <v>0</v>
          </cell>
          <cell r="S86">
            <v>14.9178</v>
          </cell>
          <cell r="U86">
            <v>4.7075976350400195</v>
          </cell>
          <cell r="V86">
            <v>4.7075976350400195</v>
          </cell>
          <cell r="Y86">
            <v>8.8824000000000005</v>
          </cell>
          <cell r="Z86">
            <v>11.851000000000001</v>
          </cell>
          <cell r="AA86">
            <v>5.9024000000000001</v>
          </cell>
          <cell r="AB86">
            <v>5.8550000000000004</v>
          </cell>
          <cell r="AC86" t="str">
            <v>акция</v>
          </cell>
          <cell r="AD86" t="e">
            <v>#N/A</v>
          </cell>
        </row>
        <row r="87">
          <cell r="A87" t="str">
            <v>БОНУС Z-ОСОБАЯ Коровино вар п/о 0.5кг_СНГ (6305)  ОСТАНКИНО</v>
          </cell>
          <cell r="B87" t="str">
            <v>шт</v>
          </cell>
          <cell r="C87">
            <v>18</v>
          </cell>
          <cell r="D87">
            <v>100</v>
          </cell>
          <cell r="E87">
            <v>40</v>
          </cell>
          <cell r="F87">
            <v>78</v>
          </cell>
          <cell r="G87">
            <v>0</v>
          </cell>
          <cell r="H87" t="e">
            <v>#N/A</v>
          </cell>
          <cell r="I87">
            <v>40</v>
          </cell>
          <cell r="J87">
            <v>0</v>
          </cell>
          <cell r="K87">
            <v>0</v>
          </cell>
          <cell r="L87">
            <v>0</v>
          </cell>
          <cell r="S87">
            <v>8</v>
          </cell>
          <cell r="U87">
            <v>9.75</v>
          </cell>
          <cell r="V87">
            <v>9.75</v>
          </cell>
          <cell r="Y87">
            <v>4.5999999999999996</v>
          </cell>
          <cell r="Z87">
            <v>10.8</v>
          </cell>
          <cell r="AA87">
            <v>12.8</v>
          </cell>
          <cell r="AB87">
            <v>0</v>
          </cell>
          <cell r="AC87" t="str">
            <v>акция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105</v>
          </cell>
          <cell r="D88">
            <v>2053</v>
          </cell>
          <cell r="E88">
            <v>1237</v>
          </cell>
          <cell r="F88">
            <v>893</v>
          </cell>
          <cell r="G88">
            <v>0</v>
          </cell>
          <cell r="H88">
            <v>0</v>
          </cell>
          <cell r="I88">
            <v>1316</v>
          </cell>
          <cell r="J88">
            <v>-79</v>
          </cell>
          <cell r="K88">
            <v>0</v>
          </cell>
          <cell r="L88">
            <v>0</v>
          </cell>
          <cell r="S88">
            <v>247.4</v>
          </cell>
          <cell r="U88">
            <v>3.6095392077607111</v>
          </cell>
          <cell r="V88">
            <v>3.6095392077607111</v>
          </cell>
          <cell r="Y88">
            <v>158.56400000000002</v>
          </cell>
          <cell r="Z88">
            <v>195.6</v>
          </cell>
          <cell r="AA88">
            <v>174</v>
          </cell>
          <cell r="AB88">
            <v>132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137.845</v>
          </cell>
          <cell r="D89">
            <v>526.327</v>
          </cell>
          <cell r="E89">
            <v>381.76</v>
          </cell>
          <cell r="F89">
            <v>257.10500000000002</v>
          </cell>
          <cell r="G89">
            <v>0</v>
          </cell>
          <cell r="H89">
            <v>0</v>
          </cell>
          <cell r="I89">
            <v>398</v>
          </cell>
          <cell r="J89">
            <v>-16.240000000000009</v>
          </cell>
          <cell r="K89">
            <v>0</v>
          </cell>
          <cell r="L89">
            <v>0</v>
          </cell>
          <cell r="S89">
            <v>76.352000000000004</v>
          </cell>
          <cell r="U89">
            <v>3.3673643126571671</v>
          </cell>
          <cell r="V89">
            <v>3.3673643126571671</v>
          </cell>
          <cell r="Y89">
            <v>60.285400000000003</v>
          </cell>
          <cell r="Z89">
            <v>81.701800000000006</v>
          </cell>
          <cell r="AA89">
            <v>59.500199999999992</v>
          </cell>
          <cell r="AB89">
            <v>32.023000000000003</v>
          </cell>
          <cell r="AC89" t="e">
            <v>#N/A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06.03.2024 - 12.03.2024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1.35</v>
          </cell>
          <cell r="F7">
            <v>106.90900000000001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559.31600000000003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</v>
          </cell>
          <cell r="F9">
            <v>696.6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2.65</v>
          </cell>
          <cell r="F10">
            <v>1755.9590000000001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302.25099999999998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1212</v>
          </cell>
          <cell r="F13">
            <v>2952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541</v>
          </cell>
          <cell r="F14">
            <v>3450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1710</v>
          </cell>
          <cell r="F15">
            <v>4783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256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</v>
          </cell>
          <cell r="F17">
            <v>113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170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</v>
          </cell>
          <cell r="F20">
            <v>336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327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90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2</v>
          </cell>
        </row>
        <row r="24">
          <cell r="A24" t="str">
            <v xml:space="preserve"> 079  Колбаса Сервелат Кремлевский,  0.35 кг, ПОКОМ</v>
          </cell>
          <cell r="F24">
            <v>73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1368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317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1181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296</v>
          </cell>
          <cell r="F28">
            <v>580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183</v>
          </cell>
          <cell r="F29">
            <v>968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1008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688.81100000000004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22.481999999999999</v>
          </cell>
          <cell r="F32">
            <v>8001.5330000000004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0.80100000000000005</v>
          </cell>
          <cell r="F33">
            <v>344.72699999999998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973.87900000000002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340.93900000000002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20.003</v>
          </cell>
          <cell r="F36">
            <v>13107.558999999999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90.456000000000003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80.998000000000005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0.8</v>
          </cell>
          <cell r="F39">
            <v>709.495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15.002000000000001</v>
          </cell>
          <cell r="F40">
            <v>4218.7240000000002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12.502000000000001</v>
          </cell>
          <cell r="F41">
            <v>4766.848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F42">
            <v>449.12200000000001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F43">
            <v>446.47300000000001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25.074999999999999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0.80100000000000005</v>
          </cell>
          <cell r="F45">
            <v>725.16600000000005</v>
          </cell>
        </row>
        <row r="46">
          <cell r="A46" t="str">
            <v xml:space="preserve"> 243  Колбаса Сервелат Зернистый, ВЕС.  ПОКОМ</v>
          </cell>
          <cell r="F46">
            <v>164.12100000000001</v>
          </cell>
        </row>
        <row r="47">
          <cell r="A47" t="str">
            <v xml:space="preserve"> 247  Сардельки Нежные, ВЕС.  ПОКОМ</v>
          </cell>
          <cell r="F47">
            <v>148.14099999999999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1.3009999999999999</v>
          </cell>
          <cell r="F48">
            <v>193.67599999999999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2.601</v>
          </cell>
          <cell r="F49">
            <v>1528.1569999999999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70.003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413.24099999999999</v>
          </cell>
        </row>
        <row r="52">
          <cell r="A52" t="str">
            <v xml:space="preserve"> 263  Шпикачки Стародворские, ВЕС.  ПОКОМ</v>
          </cell>
          <cell r="D52">
            <v>1.3009999999999999</v>
          </cell>
          <cell r="F52">
            <v>244.87299999999999</v>
          </cell>
        </row>
        <row r="53">
          <cell r="A53" t="str">
            <v xml:space="preserve"> 265  Колбаса Балыкбургская, ВЕС, ТМ Баварушка  ПОКОМ</v>
          </cell>
          <cell r="F53">
            <v>421.74299999999999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0.75</v>
          </cell>
          <cell r="F54">
            <v>415.75599999999997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F55">
            <v>384.12200000000001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11</v>
          </cell>
          <cell r="F56">
            <v>2086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541</v>
          </cell>
          <cell r="F57">
            <v>4292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991</v>
          </cell>
          <cell r="F58">
            <v>5266</v>
          </cell>
        </row>
        <row r="59">
          <cell r="A59" t="str">
            <v xml:space="preserve"> 283  Сосиски Сочинки, ВЕС, ТМ Стародворье ПОКОМ</v>
          </cell>
          <cell r="D59">
            <v>2.601</v>
          </cell>
          <cell r="F59">
            <v>573.36800000000005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3</v>
          </cell>
          <cell r="F60">
            <v>435</v>
          </cell>
        </row>
        <row r="61">
          <cell r="A61" t="str">
            <v xml:space="preserve"> 290  Колбаса Царедворская, 0,4кг ТМ Стародворье  Поком</v>
          </cell>
          <cell r="D61">
            <v>2</v>
          </cell>
          <cell r="F61">
            <v>71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8</v>
          </cell>
          <cell r="F62">
            <v>1596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2.1509999999999998</v>
          </cell>
          <cell r="F63">
            <v>247.84800000000001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11</v>
          </cell>
          <cell r="F64">
            <v>2976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11</v>
          </cell>
          <cell r="F65">
            <v>3959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0.70099999999999996</v>
          </cell>
          <cell r="F66">
            <v>129.05000000000001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2.1520000000000001</v>
          </cell>
          <cell r="F67">
            <v>163.625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13</v>
          </cell>
          <cell r="F68">
            <v>1730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9</v>
          </cell>
          <cell r="F69">
            <v>2198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5</v>
          </cell>
          <cell r="F70">
            <v>990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1</v>
          </cell>
          <cell r="F71">
            <v>377.58699999999999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1.35</v>
          </cell>
          <cell r="F72">
            <v>1043.067</v>
          </cell>
        </row>
        <row r="73">
          <cell r="A73" t="str">
            <v xml:space="preserve"> 316  Колбаса Нежная ТМ Зареченские ВЕС  ПОКОМ</v>
          </cell>
          <cell r="D73">
            <v>1.3009999999999999</v>
          </cell>
          <cell r="F73">
            <v>171.26300000000001</v>
          </cell>
        </row>
        <row r="74">
          <cell r="A74" t="str">
            <v xml:space="preserve"> 318  Сосиски Датские ТМ Зареченские, ВЕС  ПОКОМ</v>
          </cell>
          <cell r="D74">
            <v>9.1059999999999999</v>
          </cell>
          <cell r="F74">
            <v>2916.57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2676</v>
          </cell>
          <cell r="F75">
            <v>6665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1189</v>
          </cell>
          <cell r="F76">
            <v>4815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9</v>
          </cell>
          <cell r="F77">
            <v>1434</v>
          </cell>
        </row>
        <row r="78">
          <cell r="A78" t="str">
            <v xml:space="preserve"> 328  Сардельки Сочинки Стародворье ТМ  0,4 кг ПОКОМ</v>
          </cell>
          <cell r="D78">
            <v>3</v>
          </cell>
          <cell r="F78">
            <v>629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</v>
          </cell>
          <cell r="F79">
            <v>604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2.6</v>
          </cell>
          <cell r="F80">
            <v>1253.056</v>
          </cell>
        </row>
        <row r="81">
          <cell r="A81" t="str">
            <v xml:space="preserve"> 331  Сосиски Сочинки по-баварски ВЕС ТМ Стародворье  Поком</v>
          </cell>
          <cell r="F81">
            <v>2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3</v>
          </cell>
          <cell r="F82">
            <v>353</v>
          </cell>
        </row>
        <row r="83">
          <cell r="A83" t="str">
            <v xml:space="preserve"> 335  Колбаса Сливушка ТМ Вязанка. ВЕС.  ПОКОМ </v>
          </cell>
          <cell r="D83">
            <v>2.65</v>
          </cell>
          <cell r="F83">
            <v>171.25800000000001</v>
          </cell>
        </row>
        <row r="84">
          <cell r="A84" t="str">
            <v xml:space="preserve"> 341 Сосиски Сочинки Сливочные ТМ Стародворье ВЕС ПОКОМ</v>
          </cell>
          <cell r="F84">
            <v>0.8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600</v>
          </cell>
          <cell r="F85">
            <v>3618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15</v>
          </cell>
          <cell r="F86">
            <v>2428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0.8</v>
          </cell>
          <cell r="F87">
            <v>743.04399999999998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F88">
            <v>590.375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F89">
            <v>948.97299999999996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0.80100000000000005</v>
          </cell>
          <cell r="F90">
            <v>713.31299999999999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3</v>
          </cell>
          <cell r="F91">
            <v>127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3</v>
          </cell>
          <cell r="F92">
            <v>217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3</v>
          </cell>
          <cell r="F93">
            <v>250</v>
          </cell>
        </row>
        <row r="94">
          <cell r="A94" t="str">
            <v xml:space="preserve"> 364  Сардельки Филейские Вязанка ВЕС NDX ТМ Вязанка  ПОКОМ</v>
          </cell>
          <cell r="F94">
            <v>367.47899999999998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46.1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3</v>
          </cell>
          <cell r="F96">
            <v>526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6</v>
          </cell>
          <cell r="F97">
            <v>530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F98">
            <v>3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6</v>
          </cell>
          <cell r="F99">
            <v>2170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2</v>
          </cell>
          <cell r="F100">
            <v>354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2</v>
          </cell>
          <cell r="F101">
            <v>579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1</v>
          </cell>
          <cell r="F102">
            <v>332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F103">
            <v>279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1653</v>
          </cell>
          <cell r="F104">
            <v>6318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2051</v>
          </cell>
          <cell r="F105">
            <v>12822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18</v>
          </cell>
          <cell r="F106">
            <v>249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D107">
            <v>1</v>
          </cell>
          <cell r="F107">
            <v>305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4</v>
          </cell>
          <cell r="F108">
            <v>711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2</v>
          </cell>
          <cell r="F109">
            <v>116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4</v>
          </cell>
          <cell r="F110">
            <v>243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D111">
            <v>1</v>
          </cell>
          <cell r="F111">
            <v>100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2</v>
          </cell>
          <cell r="F112">
            <v>542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D113">
            <v>1</v>
          </cell>
          <cell r="F113">
            <v>261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7</v>
          </cell>
          <cell r="F114">
            <v>347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D115">
            <v>1</v>
          </cell>
          <cell r="F115">
            <v>279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312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3</v>
          </cell>
          <cell r="F117">
            <v>470</v>
          </cell>
        </row>
        <row r="118">
          <cell r="A118" t="str">
            <v>3215 ВЕТЧ.МЯСНАЯ Папа может п/о 0.4кг 8шт.    ОСТАНКИНО</v>
          </cell>
          <cell r="D118">
            <v>309</v>
          </cell>
          <cell r="F118">
            <v>309</v>
          </cell>
        </row>
        <row r="119">
          <cell r="A119" t="str">
            <v>3297 СЫТНЫЕ Папа может сар б/о мгс 1*3 СНГ  ОСТАНКИНО</v>
          </cell>
          <cell r="D119">
            <v>158.1</v>
          </cell>
          <cell r="F119">
            <v>158.1</v>
          </cell>
        </row>
        <row r="120">
          <cell r="A120" t="str">
            <v>3812 СОЧНЫЕ сос п/о мгс 2*2  ОСТАНКИНО</v>
          </cell>
          <cell r="D120">
            <v>1386.7</v>
          </cell>
          <cell r="F120">
            <v>1386.7</v>
          </cell>
        </row>
        <row r="121">
          <cell r="A121" t="str">
            <v>4063 МЯСНАЯ Папа может вар п/о_Л   ОСТАНКИНО</v>
          </cell>
          <cell r="D121">
            <v>2063.1</v>
          </cell>
          <cell r="F121">
            <v>2063.1</v>
          </cell>
        </row>
        <row r="122">
          <cell r="A122" t="str">
            <v>4117 ЭКСТРА Папа может с/к в/у_Л   ОСТАНКИНО</v>
          </cell>
          <cell r="D122">
            <v>45.792000000000002</v>
          </cell>
          <cell r="F122">
            <v>45.792000000000002</v>
          </cell>
        </row>
        <row r="123">
          <cell r="A123" t="str">
            <v>4342 Салями Финская п/к в/у ОСТАНКИНО</v>
          </cell>
          <cell r="D123">
            <v>259</v>
          </cell>
          <cell r="F123">
            <v>259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129.69999999999999</v>
          </cell>
          <cell r="F124">
            <v>129.69999999999999</v>
          </cell>
        </row>
        <row r="125">
          <cell r="A125" t="str">
            <v>4813 ФИЛЕЙНАЯ Папа может вар п/о_Л   ОСТАНКИНО</v>
          </cell>
          <cell r="D125">
            <v>461.35</v>
          </cell>
          <cell r="F125">
            <v>461.35</v>
          </cell>
        </row>
        <row r="126">
          <cell r="A126" t="str">
            <v>4993 САЛЯМИ ИТАЛЬЯНСКАЯ с/к в/у 1/250*8_120c ОСТАНКИНО</v>
          </cell>
          <cell r="D126">
            <v>551</v>
          </cell>
          <cell r="F126">
            <v>551</v>
          </cell>
        </row>
        <row r="127">
          <cell r="A127" t="str">
            <v>5246 ДОКТОРСКАЯ ПРЕМИУМ вар б/о мгс_30с ОСТАНКИНО</v>
          </cell>
          <cell r="D127">
            <v>37.5</v>
          </cell>
          <cell r="F127">
            <v>37.5</v>
          </cell>
        </row>
        <row r="128">
          <cell r="A128" t="str">
            <v>5247 РУССКАЯ ПРЕМИУМ вар б/о мгс_30с ОСТАНКИНО</v>
          </cell>
          <cell r="D128">
            <v>64.599999999999994</v>
          </cell>
          <cell r="F128">
            <v>64.599999999999994</v>
          </cell>
        </row>
        <row r="129">
          <cell r="A129" t="str">
            <v>5336 ОСОБАЯ вар п/о  ОСТАНКИНО</v>
          </cell>
          <cell r="D129">
            <v>823.7</v>
          </cell>
          <cell r="F129">
            <v>825.70899999999995</v>
          </cell>
        </row>
        <row r="130">
          <cell r="A130" t="str">
            <v>5337 ОСОБАЯ СО ШПИКОМ вар п/о  ОСТАНКИНО</v>
          </cell>
          <cell r="D130">
            <v>133.30000000000001</v>
          </cell>
          <cell r="F130">
            <v>133.30000000000001</v>
          </cell>
        </row>
        <row r="131">
          <cell r="A131" t="str">
            <v>5341 СЕРВЕЛАТ ОХОТНИЧИЙ в/к в/у  ОСТАНКИНО</v>
          </cell>
          <cell r="D131">
            <v>379.3</v>
          </cell>
          <cell r="F131">
            <v>379.3</v>
          </cell>
        </row>
        <row r="132">
          <cell r="A132" t="str">
            <v>5483 ЭКСТРА Папа может с/к в/у 1/250 8шт.   ОСТАНКИНО</v>
          </cell>
          <cell r="D132">
            <v>944</v>
          </cell>
          <cell r="F132">
            <v>944</v>
          </cell>
        </row>
        <row r="133">
          <cell r="A133" t="str">
            <v>5544 Сервелат Финский в/к в/у_45с НОВАЯ ОСТАНКИНО</v>
          </cell>
          <cell r="D133">
            <v>836.6</v>
          </cell>
          <cell r="F133">
            <v>836.6</v>
          </cell>
        </row>
        <row r="134">
          <cell r="A134" t="str">
            <v>5682 САЛЯМИ МЕЛКОЗЕРНЕНАЯ с/к в/у 1/120_60с   ОСТАНКИНО</v>
          </cell>
          <cell r="D134">
            <v>2515</v>
          </cell>
          <cell r="F134">
            <v>2515</v>
          </cell>
        </row>
        <row r="135">
          <cell r="A135" t="str">
            <v>5706 АРОМАТНАЯ Папа может с/к в/у 1/250 8шт.  ОСТАНКИНО</v>
          </cell>
          <cell r="D135">
            <v>995</v>
          </cell>
          <cell r="F135">
            <v>995</v>
          </cell>
        </row>
        <row r="136">
          <cell r="A136" t="str">
            <v>5708 ПОСОЛЬСКАЯ Папа может с/к в/у ОСТАНКИНО</v>
          </cell>
          <cell r="D136">
            <v>75.805999999999997</v>
          </cell>
          <cell r="F136">
            <v>75.805999999999997</v>
          </cell>
        </row>
        <row r="137">
          <cell r="A137" t="str">
            <v>5820 СЛИВОЧНЫЕ Папа может сос п/о мгс 2*2_45с   ОСТАНКИНО</v>
          </cell>
          <cell r="D137">
            <v>158.1</v>
          </cell>
          <cell r="F137">
            <v>158.1</v>
          </cell>
        </row>
        <row r="138">
          <cell r="A138" t="str">
            <v>5851 ЭКСТРА Папа может вар п/о   ОСТАНКИНО</v>
          </cell>
          <cell r="D138">
            <v>356.2</v>
          </cell>
          <cell r="F138">
            <v>356.2</v>
          </cell>
        </row>
        <row r="139">
          <cell r="A139" t="str">
            <v>5931 ОХОТНИЧЬЯ Папа может с/к в/у 1/220 8шт.   ОСТАНКИНО</v>
          </cell>
          <cell r="D139">
            <v>808</v>
          </cell>
          <cell r="F139">
            <v>808</v>
          </cell>
        </row>
        <row r="140">
          <cell r="A140" t="str">
            <v>5976 МОЛОЧНЫЕ ТРАДИЦ. сос п/о в/у 1/350_45с  ОСТАНКИНО</v>
          </cell>
          <cell r="D140">
            <v>988</v>
          </cell>
          <cell r="F140">
            <v>988</v>
          </cell>
        </row>
        <row r="141">
          <cell r="A141" t="str">
            <v>5981 МОЛОЧНЫЕ ТРАДИЦ. сос п/о мгс 1*6_45с   ОСТАНКИНО</v>
          </cell>
          <cell r="D141">
            <v>164.2</v>
          </cell>
          <cell r="F141">
            <v>164.2</v>
          </cell>
        </row>
        <row r="142">
          <cell r="A142" t="str">
            <v>5982 МОЛОЧНЫЕ ТРАДИЦ. сос п/о мгс 0,6кг_СНГ  ОСТАНКИНО</v>
          </cell>
          <cell r="D142">
            <v>306</v>
          </cell>
          <cell r="F142">
            <v>306</v>
          </cell>
        </row>
        <row r="143">
          <cell r="A143" t="str">
            <v>6025 ВЕТЧ.ФИРМЕННАЯ С ИНДЕЙКОЙ п/о   ОСТАНКИНО</v>
          </cell>
          <cell r="D143">
            <v>4.2</v>
          </cell>
          <cell r="F143">
            <v>4.2</v>
          </cell>
        </row>
        <row r="144">
          <cell r="A144" t="str">
            <v>6041 МОЛОЧНЫЕ К ЗАВТРАКУ сос п/о мгс 1*3  ОСТАНКИНО</v>
          </cell>
          <cell r="D144">
            <v>280</v>
          </cell>
          <cell r="F144">
            <v>280</v>
          </cell>
        </row>
        <row r="145">
          <cell r="A145" t="str">
            <v>6042 МОЛОЧНЫЕ К ЗАВТРАКУ сос п/о в/у 0.4кг   ОСТАНКИНО</v>
          </cell>
          <cell r="D145">
            <v>1004</v>
          </cell>
          <cell r="F145">
            <v>1007</v>
          </cell>
        </row>
        <row r="146">
          <cell r="A146" t="str">
            <v>6113 СОЧНЫЕ сос п/о мгс 1*6_Ашан  ОСТАНКИНО</v>
          </cell>
          <cell r="D146">
            <v>2098.6999999999998</v>
          </cell>
          <cell r="F146">
            <v>2098.6999999999998</v>
          </cell>
        </row>
        <row r="147">
          <cell r="A147" t="str">
            <v>6123 МОЛОЧНЫЕ КЛАССИЧЕСКИЕ ПМ сос п/о мгс 2*4   ОСТАНКИНО</v>
          </cell>
          <cell r="D147">
            <v>767.7</v>
          </cell>
          <cell r="F147">
            <v>767.7</v>
          </cell>
        </row>
        <row r="148">
          <cell r="A148" t="str">
            <v>6213 СЕРВЕЛАТ ФИНСКИЙ СН в/к в/у 0.35кг 8шт.  ОСТАНКИНО</v>
          </cell>
          <cell r="D148">
            <v>45</v>
          </cell>
          <cell r="F148">
            <v>45</v>
          </cell>
        </row>
        <row r="149">
          <cell r="A149" t="str">
            <v>6215 СЕРВЕЛАТ ОРЕХОВЫЙ СН в/к в/у 0.35кг 8шт  ОСТАНКИНО</v>
          </cell>
          <cell r="D149">
            <v>62</v>
          </cell>
          <cell r="F149">
            <v>62</v>
          </cell>
        </row>
        <row r="150">
          <cell r="A150" t="str">
            <v>6217 ШПИКАЧКИ ДОМАШНИЕ СН п/о мгс 0.4кг 8шт.  ОСТАНКИНО</v>
          </cell>
          <cell r="D150">
            <v>47</v>
          </cell>
          <cell r="F150">
            <v>47</v>
          </cell>
        </row>
        <row r="151">
          <cell r="A151" t="str">
            <v>6221 НЕАПОЛИТАНСКИЙ ДУЭТ с/к с/н мгс 1/90  ОСТАНКИНО</v>
          </cell>
          <cell r="D151">
            <v>209</v>
          </cell>
          <cell r="F151">
            <v>209</v>
          </cell>
        </row>
        <row r="152">
          <cell r="A152" t="str">
            <v>6225 ИМПЕРСКАЯ И БАЛЫКОВАЯ в/к с/н мгс 1/90  ОСТАНКИНО</v>
          </cell>
          <cell r="D152">
            <v>53</v>
          </cell>
          <cell r="F152">
            <v>53</v>
          </cell>
        </row>
        <row r="153">
          <cell r="A153" t="str">
            <v>6228 МЯСНОЕ АССОРТИ к/з с/н мгс 1/90 10шт.  ОСТАНКИНО</v>
          </cell>
          <cell r="D153">
            <v>677</v>
          </cell>
          <cell r="F153">
            <v>677</v>
          </cell>
        </row>
        <row r="154">
          <cell r="A154" t="str">
            <v>6241 ХОТ-ДОГ Папа может сос п/о мгс 0.38кг  ОСТАНКИНО</v>
          </cell>
          <cell r="D154">
            <v>75</v>
          </cell>
          <cell r="F154">
            <v>92</v>
          </cell>
        </row>
        <row r="155">
          <cell r="A155" t="str">
            <v>6247 ДОМАШНЯЯ Папа может вар п/о 0,4кг 8шт.  ОСТАНКИНО</v>
          </cell>
          <cell r="D155">
            <v>173</v>
          </cell>
          <cell r="F155">
            <v>173</v>
          </cell>
        </row>
        <row r="156">
          <cell r="A156" t="str">
            <v>6268 ГОВЯЖЬЯ Папа может вар п/о 0,4кг 8 шт.  ОСТАНКИНО</v>
          </cell>
          <cell r="D156">
            <v>258</v>
          </cell>
          <cell r="F156">
            <v>258</v>
          </cell>
        </row>
        <row r="157">
          <cell r="A157" t="str">
            <v>6281 СВИНИНА ДЕЛИКАТ. к/в мл/к в/у 0.3кг 45с  ОСТАНКИНО</v>
          </cell>
          <cell r="D157">
            <v>636</v>
          </cell>
          <cell r="F157">
            <v>636</v>
          </cell>
        </row>
        <row r="158">
          <cell r="A158" t="str">
            <v>6297 ФИЛЕЙНЫЕ сос ц/о в/у 1/270 12шт_45с  ОСТАНКИНО</v>
          </cell>
          <cell r="D158">
            <v>2261</v>
          </cell>
          <cell r="F158">
            <v>2261</v>
          </cell>
        </row>
        <row r="159">
          <cell r="A159" t="str">
            <v>6302 БАЛЫКОВАЯ СН в/к в/у 0.35кг 8шт.  ОСТАНКИНО</v>
          </cell>
          <cell r="D159">
            <v>120</v>
          </cell>
          <cell r="F159">
            <v>120</v>
          </cell>
        </row>
        <row r="160">
          <cell r="A160" t="str">
            <v>6303 МЯСНЫЕ Папа может сос п/о мгс 1.5*3  ОСТАНКИНО</v>
          </cell>
          <cell r="D160">
            <v>227.9</v>
          </cell>
          <cell r="F160">
            <v>227.9</v>
          </cell>
        </row>
        <row r="161">
          <cell r="A161" t="str">
            <v>6325 ДОКТОРСКАЯ ПРЕМИУМ вар п/о 0.4кг 8шт.  ОСТАНКИНО</v>
          </cell>
          <cell r="D161">
            <v>700</v>
          </cell>
          <cell r="F161">
            <v>700</v>
          </cell>
        </row>
        <row r="162">
          <cell r="A162" t="str">
            <v>6333 МЯСНАЯ Папа может вар п/о 0.4кг 8шт.  ОСТАНКИНО</v>
          </cell>
          <cell r="D162">
            <v>8509</v>
          </cell>
          <cell r="F162">
            <v>8509</v>
          </cell>
        </row>
        <row r="163">
          <cell r="A163" t="str">
            <v>6353 ЭКСТРА Папа может вар п/о 0.4кг 8шт.  ОСТАНКИНО</v>
          </cell>
          <cell r="D163">
            <v>1839</v>
          </cell>
          <cell r="F163">
            <v>1841</v>
          </cell>
        </row>
        <row r="164">
          <cell r="A164" t="str">
            <v>6392 ФИЛЕЙНАЯ Папа может вар п/о 0.4кг. ОСТАНКИНО</v>
          </cell>
          <cell r="D164">
            <v>5600</v>
          </cell>
          <cell r="F164">
            <v>5601</v>
          </cell>
        </row>
        <row r="165">
          <cell r="A165" t="str">
            <v>6427 КЛАССИЧЕСКАЯ ПМ вар п/о 0.35кг 8шт. ОСТАНКИНО</v>
          </cell>
          <cell r="D165">
            <v>1154</v>
          </cell>
          <cell r="F165">
            <v>1155</v>
          </cell>
        </row>
        <row r="166">
          <cell r="A166" t="str">
            <v>6438 БОГАТЫРСКИЕ Папа Может сос п/о в/у 0,3кг  ОСТАНКИНО</v>
          </cell>
          <cell r="D166">
            <v>465</v>
          </cell>
          <cell r="F166">
            <v>465</v>
          </cell>
        </row>
        <row r="167">
          <cell r="A167" t="str">
            <v>6450 БЕКОН с/к с/н в/у 1/100 10шт.  ОСТАНКИНО</v>
          </cell>
          <cell r="D167">
            <v>507</v>
          </cell>
          <cell r="F167">
            <v>507</v>
          </cell>
        </row>
        <row r="168">
          <cell r="A168" t="str">
            <v>6453 ЭКСТРА Папа может с/к с/н в/у 1/100 14шт.   ОСТАНКИНО</v>
          </cell>
          <cell r="D168">
            <v>1230</v>
          </cell>
          <cell r="F168">
            <v>1230</v>
          </cell>
        </row>
        <row r="169">
          <cell r="A169" t="str">
            <v>6454 АРОМАТНАЯ с/к с/н в/у 1/100 14шт.  ОСТАНКИНО</v>
          </cell>
          <cell r="D169">
            <v>790</v>
          </cell>
          <cell r="F169">
            <v>790</v>
          </cell>
        </row>
        <row r="170">
          <cell r="A170" t="str">
            <v>6475 С СЫРОМ Папа может сос ц/о мгс 0.4кг6шт  ОСТАНКИНО</v>
          </cell>
          <cell r="D170">
            <v>293</v>
          </cell>
          <cell r="F170">
            <v>293</v>
          </cell>
        </row>
        <row r="171">
          <cell r="A171" t="str">
            <v>6527 ШПИКАЧКИ СОЧНЫЕ ПМ сар б/о мгс 1*3 45с ОСТАНКИНО</v>
          </cell>
          <cell r="D171">
            <v>458.3</v>
          </cell>
          <cell r="F171">
            <v>458.3</v>
          </cell>
        </row>
        <row r="172">
          <cell r="A172" t="str">
            <v>6562 СЕРВЕЛАТ КАРЕЛЬСКИЙ СН в/к в/у 0,28кг  ОСТАНКИНО</v>
          </cell>
          <cell r="D172">
            <v>297</v>
          </cell>
          <cell r="F172">
            <v>297</v>
          </cell>
        </row>
        <row r="173">
          <cell r="A173" t="str">
            <v>6563 СЛИВОЧНЫЕ СН сос п/о мгс 1*6  ОСТАНКИНО</v>
          </cell>
          <cell r="D173">
            <v>33.1</v>
          </cell>
          <cell r="F173">
            <v>33.1</v>
          </cell>
        </row>
        <row r="174">
          <cell r="A174" t="str">
            <v>6586 МРАМОРНАЯ И БАЛЫКОВАЯ в/к с/н мгс 1/90 ОСТАНКИНО</v>
          </cell>
          <cell r="D174">
            <v>364</v>
          </cell>
          <cell r="F174">
            <v>364</v>
          </cell>
        </row>
        <row r="175">
          <cell r="A175" t="str">
            <v>6593 ДОКТОРСКАЯ СН вар п/о 0.45кг 8шт.  ОСТАНКИНО</v>
          </cell>
          <cell r="D175">
            <v>59</v>
          </cell>
          <cell r="F175">
            <v>59</v>
          </cell>
        </row>
        <row r="176">
          <cell r="A176" t="str">
            <v>6595 МОЛОЧНАЯ СН вар п/о 0.45кг 8шт.  ОСТАНКИНО</v>
          </cell>
          <cell r="D176">
            <v>57</v>
          </cell>
          <cell r="F176">
            <v>57</v>
          </cell>
        </row>
        <row r="177">
          <cell r="A177" t="str">
            <v>6597 РУССКАЯ СН вар п/о 0.45кг 8шт.  ОСТАНКИНО</v>
          </cell>
          <cell r="D177">
            <v>26</v>
          </cell>
          <cell r="F177">
            <v>26</v>
          </cell>
        </row>
        <row r="178">
          <cell r="A178" t="str">
            <v>6601 ГОВЯЖЬИ СН сос п/о мгс 1*6  ОСТАНКИНО</v>
          </cell>
          <cell r="D178">
            <v>179.12</v>
          </cell>
          <cell r="F178">
            <v>179.12</v>
          </cell>
        </row>
        <row r="179">
          <cell r="A179" t="str">
            <v>6602 БАВАРСКИЕ ПМ сос ц/о мгс 0,35кг 8шт.  ОСТАНКИНО</v>
          </cell>
          <cell r="D179">
            <v>1078</v>
          </cell>
          <cell r="F179">
            <v>1078</v>
          </cell>
        </row>
        <row r="180">
          <cell r="A180" t="str">
            <v>6645 ВЕТЧ.КЛАССИЧЕСКАЯ СН п/о 0.8кг 4шт.  ОСТАНКИНО</v>
          </cell>
          <cell r="D180">
            <v>15</v>
          </cell>
          <cell r="F180">
            <v>15</v>
          </cell>
        </row>
        <row r="181">
          <cell r="A181" t="str">
            <v>6658 АРОМАТНАЯ С ЧЕСНОЧКОМ СН в/к мтс 0.330кг  ОСТАНКИНО</v>
          </cell>
          <cell r="D181">
            <v>47</v>
          </cell>
          <cell r="F181">
            <v>47</v>
          </cell>
        </row>
        <row r="182">
          <cell r="A182" t="str">
            <v>6661 СОЧНЫЙ ГРИЛЬ ПМ сос п/о мгс 1.5*4_Маяк  ОСТАНКИНО</v>
          </cell>
          <cell r="D182">
            <v>72.3</v>
          </cell>
          <cell r="F182">
            <v>72.3</v>
          </cell>
        </row>
        <row r="183">
          <cell r="A183" t="str">
            <v>6666 БОЯНСКАЯ Папа может п/к в/у 0,28кг 8 шт. ОСТАНКИНО</v>
          </cell>
          <cell r="D183">
            <v>1530</v>
          </cell>
          <cell r="F183">
            <v>1530</v>
          </cell>
        </row>
        <row r="184">
          <cell r="A184" t="str">
            <v>6669 ВЕНСКАЯ САЛЯМИ п/к в/у 0.28кг 8шт  ОСТАНКИНО</v>
          </cell>
          <cell r="D184">
            <v>604</v>
          </cell>
          <cell r="F184">
            <v>604</v>
          </cell>
        </row>
        <row r="185">
          <cell r="A185" t="str">
            <v>6683 СЕРВЕЛАТ ЗЕРНИСТЫЙ ПМ в/к в/у 0,35кг  ОСТАНКИНО</v>
          </cell>
          <cell r="D185">
            <v>2800</v>
          </cell>
          <cell r="F185">
            <v>2807</v>
          </cell>
        </row>
        <row r="186">
          <cell r="A186" t="str">
            <v>6684 СЕРВЕЛАТ КАРЕЛЬСКИЙ ПМ в/к в/у 0.28кг  ОСТАНКИНО</v>
          </cell>
          <cell r="D186">
            <v>2441</v>
          </cell>
          <cell r="F186">
            <v>2442</v>
          </cell>
        </row>
        <row r="187">
          <cell r="A187" t="str">
            <v>6689 СЕРВЕЛАТ ОХОТНИЧИЙ ПМ в/к в/у 0,35кг 8шт  ОСТАНКИНО</v>
          </cell>
          <cell r="D187">
            <v>6683</v>
          </cell>
          <cell r="F187">
            <v>6689</v>
          </cell>
        </row>
        <row r="188">
          <cell r="A188" t="str">
            <v>6692 СЕРВЕЛАТ ПРИМА в/к в/у 0.28кг 8шт.  ОСТАНКИНО</v>
          </cell>
          <cell r="D188">
            <v>535</v>
          </cell>
          <cell r="F188">
            <v>535</v>
          </cell>
        </row>
        <row r="189">
          <cell r="A189" t="str">
            <v>6697 СЕРВЕЛАТ ФИНСКИЙ ПМ в/к в/у 0,35кг 8шт.  ОСТАНКИНО</v>
          </cell>
          <cell r="D189">
            <v>6616</v>
          </cell>
          <cell r="F189">
            <v>6616</v>
          </cell>
        </row>
        <row r="190">
          <cell r="A190" t="str">
            <v>6713 СОЧНЫЙ ГРИЛЬ ПМ сос п/о мгс 0.41кг 8шт.  ОСТАНКИНО</v>
          </cell>
          <cell r="D190">
            <v>1517</v>
          </cell>
          <cell r="F190">
            <v>1517</v>
          </cell>
        </row>
        <row r="191">
          <cell r="A191" t="str">
            <v>6716 ОСОБАЯ Коровино (в сетке) 0.5кг 8шт.  ОСТАНКИНО</v>
          </cell>
          <cell r="D191">
            <v>1070</v>
          </cell>
          <cell r="F191">
            <v>1071</v>
          </cell>
        </row>
        <row r="192">
          <cell r="A192" t="str">
            <v>6722 СОЧНЫЕ ПМ сос п/о мгс 0,41кг 10шт.  ОСТАНКИНО</v>
          </cell>
          <cell r="D192">
            <v>6358</v>
          </cell>
          <cell r="F192">
            <v>6376</v>
          </cell>
        </row>
        <row r="193">
          <cell r="A193" t="str">
            <v>6726 СЛИВОЧНЫЕ ПМ сос п/о мгс 0.41кг 10шт.  ОСТАНКИНО</v>
          </cell>
          <cell r="D193">
            <v>3100</v>
          </cell>
          <cell r="F193">
            <v>3100</v>
          </cell>
        </row>
        <row r="194">
          <cell r="A194" t="str">
            <v>6734 ОСОБАЯ СО ШПИКОМ Коровино (в сетке) 0,5кг ОСТАНКИНО</v>
          </cell>
          <cell r="D194">
            <v>579</v>
          </cell>
          <cell r="F194">
            <v>579</v>
          </cell>
        </row>
        <row r="195">
          <cell r="A195" t="str">
            <v>6750 МОЛОЧНЫЕ ГОСТ СН сос п/о мгс 0,41 кг 10шт ОСТАНКИНО</v>
          </cell>
          <cell r="D195">
            <v>13</v>
          </cell>
          <cell r="F195">
            <v>13</v>
          </cell>
        </row>
        <row r="196">
          <cell r="A196" t="str">
            <v>6751 СЛИВОЧНЫЕ СН сос п/о мгс 0,41кг 10шт.  ОСТАНКИНО</v>
          </cell>
          <cell r="D196">
            <v>72</v>
          </cell>
          <cell r="F196">
            <v>72</v>
          </cell>
        </row>
        <row r="197">
          <cell r="A197" t="str">
            <v>6756 ВЕТЧ.ЛЮБИТЕЛЬСКАЯ п/о  ОСТАНКИНО</v>
          </cell>
          <cell r="D197">
            <v>147.80000000000001</v>
          </cell>
          <cell r="F197">
            <v>147.80000000000001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129</v>
          </cell>
          <cell r="F198">
            <v>129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271</v>
          </cell>
          <cell r="F199">
            <v>236</v>
          </cell>
        </row>
        <row r="200">
          <cell r="A200" t="str">
            <v>БОНУС Z-ОСОБАЯ Коровино вар п/о (5324)  ОСТАНКИНО</v>
          </cell>
          <cell r="D200">
            <v>60</v>
          </cell>
          <cell r="F200">
            <v>60</v>
          </cell>
        </row>
        <row r="201">
          <cell r="A201" t="str">
            <v>БОНУС Z-ОСОБАЯ Коровино вар п/о 0.5кг_СНГ (6305)  ОСТАНКИНО</v>
          </cell>
          <cell r="D201">
            <v>33</v>
          </cell>
          <cell r="F201">
            <v>33</v>
          </cell>
        </row>
        <row r="202">
          <cell r="A202" t="str">
            <v>БОНУС СОЧНЫЕ сос п/о мгс 0.41кг_UZ (6087)  ОСТАНКИНО</v>
          </cell>
          <cell r="D202">
            <v>1160</v>
          </cell>
          <cell r="F202">
            <v>1160</v>
          </cell>
        </row>
        <row r="203">
          <cell r="A203" t="str">
            <v>БОНУС СОЧНЫЕ сос п/о мгс 1*6_UZ (6088)  ОСТАНКИНО</v>
          </cell>
          <cell r="D203">
            <v>362</v>
          </cell>
          <cell r="F203">
            <v>362</v>
          </cell>
        </row>
        <row r="204">
          <cell r="A204" t="str">
            <v>БОНУС_273  Сосиски Сочинки с сочной грудинкой, МГС 0.4кг,   ПОКОМ</v>
          </cell>
          <cell r="F204">
            <v>1176</v>
          </cell>
        </row>
        <row r="205">
          <cell r="A205" t="str">
            <v>БОНУС_283  Сосиски Сочинки, ВЕС, ТМ Стародворье ПОКОМ</v>
          </cell>
          <cell r="F205">
            <v>390.22800000000001</v>
          </cell>
        </row>
        <row r="206">
          <cell r="A206" t="str">
            <v>БОНУС_305  Колбаса Сервелат Мясорубский с мелкорубленным окороком в/у  ТМ Стародворье ВЕС   ПОКОМ</v>
          </cell>
          <cell r="F206">
            <v>276.04199999999997</v>
          </cell>
        </row>
        <row r="207">
          <cell r="A207" t="str">
            <v>БОНУС_Колбаса Докторская Особая ТМ Особый рецепт,  0,5кг, ПОКОМ</v>
          </cell>
          <cell r="F207">
            <v>453</v>
          </cell>
        </row>
        <row r="208">
          <cell r="A208" t="str">
            <v>БОНУС_Колбаса Сервелат Филедворский, фиброуз, в/у 0,35 кг срез,  ПОКОМ</v>
          </cell>
          <cell r="F208">
            <v>554</v>
          </cell>
        </row>
        <row r="209">
          <cell r="A209" t="str">
            <v>БОНУС_Консервы говядина тушеная "СПК" ж/б 0,338 кг.шт. термоус. пл. ЧМК  СПК</v>
          </cell>
          <cell r="D209">
            <v>11</v>
          </cell>
          <cell r="F209">
            <v>12</v>
          </cell>
        </row>
        <row r="210">
          <cell r="A210" t="str">
            <v>БОНУС_Пельмени Бульмени с говядиной и свининой Горячая штучка 0,43  ПОКОМ</v>
          </cell>
          <cell r="F210">
            <v>167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F211">
            <v>379</v>
          </cell>
        </row>
        <row r="212">
          <cell r="A212" t="str">
            <v>Бутербродная вареная 0,47 кг шт.  СПК</v>
          </cell>
          <cell r="D212">
            <v>113</v>
          </cell>
          <cell r="F212">
            <v>113</v>
          </cell>
        </row>
        <row r="213">
          <cell r="A213" t="str">
            <v>Вацлавская вареная 400 гр.шт.  СПК</v>
          </cell>
          <cell r="D213">
            <v>79</v>
          </cell>
          <cell r="F213">
            <v>79</v>
          </cell>
        </row>
        <row r="214">
          <cell r="A214" t="str">
            <v>Вацлавская п/к (черева) 390 гр.шт. термоус.пак  СПК</v>
          </cell>
          <cell r="D214">
            <v>35</v>
          </cell>
          <cell r="F214">
            <v>35</v>
          </cell>
        </row>
        <row r="215">
          <cell r="A215" t="str">
            <v>Ветчина Вацлавская 400 гр.шт.  СПК</v>
          </cell>
          <cell r="D215">
            <v>4</v>
          </cell>
          <cell r="F215">
            <v>4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8</v>
          </cell>
          <cell r="F216">
            <v>303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1131</v>
          </cell>
          <cell r="F217">
            <v>2565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820</v>
          </cell>
          <cell r="F218">
            <v>1942</v>
          </cell>
        </row>
        <row r="219">
          <cell r="A219" t="str">
            <v>Готовые чебуреки с мясом ТМ Горячая штучка 0,09 кг флоу-пак ПОКОМ</v>
          </cell>
          <cell r="F219">
            <v>345</v>
          </cell>
        </row>
        <row r="220">
          <cell r="A220" t="str">
            <v>Грудинка Деревенская в аджике к/в 150 гр.шт. нарезка (лоток с ср.защ.атм.)  СПК</v>
          </cell>
          <cell r="D220">
            <v>47</v>
          </cell>
          <cell r="F220">
            <v>47</v>
          </cell>
        </row>
        <row r="221">
          <cell r="A221" t="str">
            <v>Дельгаро с/в "Эликатессе" 140 гр.шт.  СПК</v>
          </cell>
          <cell r="D221">
            <v>54</v>
          </cell>
          <cell r="F221">
            <v>54</v>
          </cell>
        </row>
        <row r="222">
          <cell r="A222" t="str">
            <v>Деревенская рубленая вареная 350 гр.шт. термоус. пак.  СПК</v>
          </cell>
          <cell r="D222">
            <v>4</v>
          </cell>
          <cell r="F222">
            <v>4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143</v>
          </cell>
          <cell r="F223">
            <v>143</v>
          </cell>
        </row>
        <row r="224">
          <cell r="A224" t="str">
            <v>Докторская вареная в/с 0,47 кг шт.  СПК</v>
          </cell>
          <cell r="D224">
            <v>102</v>
          </cell>
          <cell r="F224">
            <v>102</v>
          </cell>
        </row>
        <row r="225">
          <cell r="A225" t="str">
            <v>Докторская вареная термоус.пак. "Высокий вкус"  СПК</v>
          </cell>
          <cell r="D225">
            <v>139</v>
          </cell>
          <cell r="F225">
            <v>139</v>
          </cell>
        </row>
        <row r="226">
          <cell r="A226" t="str">
            <v>Жар-боллы с курочкой и сыром, ВЕС ТМ Зареченские  ПОКОМ</v>
          </cell>
          <cell r="F226">
            <v>159.703</v>
          </cell>
        </row>
        <row r="227">
          <cell r="A227" t="str">
            <v>Жар-ладушки с клубникой и вишней ВЕС ТМ Зареченские  ПОКОМ</v>
          </cell>
          <cell r="F227">
            <v>65.400000000000006</v>
          </cell>
        </row>
        <row r="228">
          <cell r="A228" t="str">
            <v>Жар-ладушки с клубникой и вишней. Жареные с начинкой.ВЕС  ПОКОМ</v>
          </cell>
          <cell r="D228">
            <v>3.7</v>
          </cell>
          <cell r="F228">
            <v>3.7</v>
          </cell>
        </row>
        <row r="229">
          <cell r="A229" t="str">
            <v>Жар-ладушки с мясом ТМ Зареченские ВЕС ПОКОМ</v>
          </cell>
          <cell r="F229">
            <v>247.203</v>
          </cell>
        </row>
        <row r="230">
          <cell r="A230" t="str">
            <v>Жар-ладушки с мясом, картофелем и грибами ВЕС ТМ Зареченские  ПОКОМ</v>
          </cell>
          <cell r="F230">
            <v>37.6</v>
          </cell>
        </row>
        <row r="231">
          <cell r="A231" t="str">
            <v>Жар-ладушки с яблоком и грушей ТМ Зареченские ВЕС ПОКОМ</v>
          </cell>
          <cell r="F231">
            <v>112.611</v>
          </cell>
        </row>
        <row r="232">
          <cell r="A232" t="str">
            <v>ЖАР-мени ВЕС ТМ Зареченские  ПОКОМ</v>
          </cell>
          <cell r="F232">
            <v>112.002</v>
          </cell>
        </row>
        <row r="233">
          <cell r="A233" t="str">
            <v>Карбонад Юбилейный 0,13кг нар.д/ф шт. СПК</v>
          </cell>
          <cell r="D233">
            <v>11</v>
          </cell>
          <cell r="F233">
            <v>11</v>
          </cell>
        </row>
        <row r="234">
          <cell r="A234" t="str">
            <v>Каша гречневая с говядиной "СПК" ж/б 0,340 кг.шт. термоус. пл. ЧМК  СПК</v>
          </cell>
          <cell r="D234">
            <v>7</v>
          </cell>
          <cell r="F234">
            <v>7</v>
          </cell>
        </row>
        <row r="235">
          <cell r="A235" t="str">
            <v>Каша перловая с говядиной "СПК" ж/б 0,340 кг.шт. термоус. пл. ЧМК СПК</v>
          </cell>
          <cell r="D235">
            <v>1</v>
          </cell>
          <cell r="F235">
            <v>1</v>
          </cell>
        </row>
        <row r="236">
          <cell r="A236" t="str">
            <v>Классика с/к 235 гр.шт. "Высокий вкус"  СПК</v>
          </cell>
          <cell r="D236">
            <v>98</v>
          </cell>
          <cell r="F236">
            <v>98</v>
          </cell>
        </row>
        <row r="237">
          <cell r="A237" t="str">
            <v>Классическая с/к "Сибирский стандарт" 560 гр.шт.  СПК</v>
          </cell>
          <cell r="D237">
            <v>3060</v>
          </cell>
          <cell r="F237">
            <v>3060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501</v>
          </cell>
          <cell r="F238">
            <v>501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423</v>
          </cell>
          <cell r="F239">
            <v>423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158</v>
          </cell>
          <cell r="F240">
            <v>158</v>
          </cell>
        </row>
        <row r="241">
          <cell r="A241" t="str">
            <v>Консервы говядина тушеная "СПК" ж/б 0,338 кг.шт. термоус. пл. ЧМК  СПК</v>
          </cell>
          <cell r="D241">
            <v>26</v>
          </cell>
          <cell r="F241">
            <v>29</v>
          </cell>
        </row>
        <row r="242">
          <cell r="A242" t="str">
            <v>Коньячная с/к 0,10 кг.шт. нарезка (лоток с ср.зад.атм.) "Высокий вкус"  СПК</v>
          </cell>
          <cell r="D242">
            <v>87</v>
          </cell>
          <cell r="F242">
            <v>87</v>
          </cell>
        </row>
        <row r="243">
          <cell r="A243" t="str">
            <v>Краковская п/к (черева) 390 гр.шт. термоус.пак. СПК</v>
          </cell>
          <cell r="D243">
            <v>11</v>
          </cell>
          <cell r="F243">
            <v>11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8</v>
          </cell>
          <cell r="F244">
            <v>464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962</v>
          </cell>
          <cell r="F245">
            <v>2047</v>
          </cell>
        </row>
        <row r="246">
          <cell r="A246" t="str">
            <v>Ла Фаворте с/в "Эликатессе" 140 гр.шт.  СПК</v>
          </cell>
          <cell r="D246">
            <v>114</v>
          </cell>
          <cell r="F246">
            <v>114</v>
          </cell>
        </row>
        <row r="247">
          <cell r="A247" t="str">
            <v>Ливерная Печеночная "Просто выгодно" 0,3 кг.шт.  СПК</v>
          </cell>
          <cell r="D247">
            <v>121</v>
          </cell>
          <cell r="F247">
            <v>121</v>
          </cell>
        </row>
        <row r="248">
          <cell r="A248" t="str">
            <v>Любительская вареная термоус.пак. "Высокий вкус"  СПК</v>
          </cell>
          <cell r="D248">
            <v>116</v>
          </cell>
          <cell r="F248">
            <v>116</v>
          </cell>
        </row>
        <row r="249">
          <cell r="A249" t="str">
            <v>Мини-сосиски в тесте "Фрайпики" 1,8кг ВЕС, ТМ Зареченские  ПОКОМ</v>
          </cell>
          <cell r="F249">
            <v>39.701000000000001</v>
          </cell>
        </row>
        <row r="250">
          <cell r="A250" t="str">
            <v>Мини-сосиски в тесте "Фрайпики" 3,7кг ВЕС, ТМ Зареченские  ПОКОМ</v>
          </cell>
          <cell r="F250">
            <v>173.4</v>
          </cell>
        </row>
        <row r="251">
          <cell r="A251" t="str">
            <v>Мусульманская вареная "Просто выгодно"  СПК</v>
          </cell>
          <cell r="D251">
            <v>13</v>
          </cell>
          <cell r="F251">
            <v>13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14</v>
          </cell>
          <cell r="F252">
            <v>2459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17</v>
          </cell>
          <cell r="F253">
            <v>2035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16</v>
          </cell>
          <cell r="F254">
            <v>2125</v>
          </cell>
        </row>
        <row r="255">
          <cell r="A255" t="str">
            <v>Наггетсы с куриным филе и сыром ТМ Вязанка 0,25 кг ПОКОМ</v>
          </cell>
          <cell r="D255">
            <v>10</v>
          </cell>
          <cell r="F255">
            <v>512</v>
          </cell>
        </row>
        <row r="256">
          <cell r="A256" t="str">
            <v>Наггетсы Хрустящие ТМ Зареченские. ВЕС ПОКОМ</v>
          </cell>
          <cell r="F256">
            <v>351</v>
          </cell>
        </row>
        <row r="257">
          <cell r="A257" t="str">
            <v>Новосибирская с/к 0,10 кг.шт. нарезка (лоток с ср.защ.атм.) "Высокий вкус"  СПК</v>
          </cell>
          <cell r="D257">
            <v>60</v>
          </cell>
          <cell r="F257">
            <v>60</v>
          </cell>
        </row>
        <row r="258">
          <cell r="A258" t="str">
            <v>Оригинальная с перцем с/к  СПК</v>
          </cell>
          <cell r="D258">
            <v>306.3</v>
          </cell>
          <cell r="F258">
            <v>306.3</v>
          </cell>
        </row>
        <row r="259">
          <cell r="A259" t="str">
            <v>Оригинальная с перцем с/к "Сибирский стандарт" 560 гр.шт.  СПК</v>
          </cell>
          <cell r="D259">
            <v>3060</v>
          </cell>
          <cell r="F259">
            <v>3060</v>
          </cell>
        </row>
        <row r="260">
          <cell r="A260" t="str">
            <v>Особая вареная  СПК</v>
          </cell>
          <cell r="D260">
            <v>17</v>
          </cell>
          <cell r="F260">
            <v>17</v>
          </cell>
        </row>
        <row r="261">
          <cell r="A261" t="str">
            <v>Пекантино с/в "Эликатессе" 0,10 кг.шт. нарезка (лоток с.ср.защ.атм.)  СПК</v>
          </cell>
          <cell r="D261">
            <v>80</v>
          </cell>
          <cell r="F261">
            <v>80</v>
          </cell>
        </row>
        <row r="262">
          <cell r="A262" t="str">
            <v>Пельмени Grandmeni со сливочным маслом Горячая штучка 0,75 кг ПОКОМ</v>
          </cell>
          <cell r="F262">
            <v>360</v>
          </cell>
        </row>
        <row r="263">
          <cell r="A263" t="str">
            <v>Пельмени Бигбули #МЕГАВКУСИЩЕ с сочной грудинкой 0,43 кг  ПОКОМ</v>
          </cell>
          <cell r="F263">
            <v>82</v>
          </cell>
        </row>
        <row r="264">
          <cell r="A264" t="str">
            <v>Пельмени Бигбули #МЕГАВКУСИЩЕ с сочной грудинкой 0,9 кг  ПОКОМ</v>
          </cell>
          <cell r="F264">
            <v>958</v>
          </cell>
        </row>
        <row r="265">
          <cell r="A265" t="str">
            <v>Пельмени Бигбули с мясом, Горячая штучка 0,43кг  ПОКОМ</v>
          </cell>
          <cell r="D265">
            <v>1</v>
          </cell>
          <cell r="F265">
            <v>213</v>
          </cell>
        </row>
        <row r="266">
          <cell r="A266" t="str">
            <v>Пельмени Бигбули с мясом, Горячая штучка 0,9кг  ПОКОМ</v>
          </cell>
          <cell r="D266">
            <v>937</v>
          </cell>
          <cell r="F266">
            <v>1251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F267">
            <v>882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F268">
            <v>162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F269">
            <v>318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901</v>
          </cell>
          <cell r="F270">
            <v>2706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4</v>
          </cell>
          <cell r="F271">
            <v>1469</v>
          </cell>
        </row>
        <row r="272">
          <cell r="A272" t="str">
            <v>Пельмени Бульмени с говядиной и свининой Наваристые Горячая штучка ВЕС  ПОКОМ</v>
          </cell>
          <cell r="D272">
            <v>5</v>
          </cell>
          <cell r="F272">
            <v>1420.0029999999999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1382</v>
          </cell>
          <cell r="F273">
            <v>3301</v>
          </cell>
        </row>
        <row r="274">
          <cell r="A274" t="str">
            <v>Пельмени Бульмени со сливочным маслом ТМ Горячая шт. 0,43 кг  ПОКОМ</v>
          </cell>
          <cell r="D274">
            <v>4</v>
          </cell>
          <cell r="F274">
            <v>1149</v>
          </cell>
        </row>
        <row r="275">
          <cell r="A275" t="str">
            <v>Пельмени Левантские ТМ Особый рецепт 0,8 кг  ПОКОМ</v>
          </cell>
          <cell r="F275">
            <v>4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D276">
            <v>2</v>
          </cell>
          <cell r="F276">
            <v>170</v>
          </cell>
        </row>
        <row r="277">
          <cell r="A277" t="str">
            <v>Пельмени Мясорубские ТМ Стародворье фоупак равиоли 0,7 кг  ПОКОМ</v>
          </cell>
          <cell r="D277">
            <v>3</v>
          </cell>
          <cell r="F277">
            <v>1397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F278">
            <v>215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F279">
            <v>525.00199999999995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D280">
            <v>1</v>
          </cell>
          <cell r="F280">
            <v>790</v>
          </cell>
        </row>
        <row r="281">
          <cell r="A281" t="str">
            <v>Пельмени Сочные сфера 0,9 кг ТМ Стародворье ПОКОМ</v>
          </cell>
          <cell r="F281">
            <v>289</v>
          </cell>
        </row>
        <row r="282">
          <cell r="A282" t="str">
            <v>Плавленый Сыр 45% "С ветчиной" СТМ "ПапаМожет" 180гр  ОСТАНКИНО</v>
          </cell>
          <cell r="D282">
            <v>16</v>
          </cell>
          <cell r="F282">
            <v>16</v>
          </cell>
        </row>
        <row r="283">
          <cell r="A283" t="str">
            <v>Плавленый Сыр 45% "С грибами" СТМ "ПапаМожет 180гр  ОСТАНКИНО</v>
          </cell>
          <cell r="D283">
            <v>11</v>
          </cell>
          <cell r="F283">
            <v>11</v>
          </cell>
        </row>
        <row r="284">
          <cell r="A284" t="str">
            <v>По-Австрийски с/к 260 гр.шт. "Высокий вкус"  СПК</v>
          </cell>
          <cell r="D284">
            <v>107</v>
          </cell>
          <cell r="F284">
            <v>107</v>
          </cell>
        </row>
        <row r="285">
          <cell r="A285" t="str">
            <v>Покровская вареная 0,47 кг шт.  СПК</v>
          </cell>
          <cell r="D285">
            <v>27</v>
          </cell>
          <cell r="F285">
            <v>27</v>
          </cell>
        </row>
        <row r="286">
          <cell r="A286" t="str">
            <v>Продукт колбасный с сыром копченый Коровино 400 гр  ОСТАНКИНО</v>
          </cell>
          <cell r="D286">
            <v>53</v>
          </cell>
          <cell r="F286">
            <v>53</v>
          </cell>
        </row>
        <row r="287">
          <cell r="A287" t="str">
            <v>Салями Трюфель с/в "Эликатессе" 0,16 кг.шт.  СПК</v>
          </cell>
          <cell r="D287">
            <v>111</v>
          </cell>
          <cell r="F287">
            <v>111</v>
          </cell>
        </row>
        <row r="288">
          <cell r="A288" t="str">
            <v>Салями Финская с/к 235 гр.шт. "Высокий вкус"  СПК</v>
          </cell>
          <cell r="D288">
            <v>79</v>
          </cell>
          <cell r="F288">
            <v>79</v>
          </cell>
        </row>
        <row r="289">
          <cell r="A289" t="str">
            <v>Сардельки "Докторские" (черева) ( в ср.защ.атм.) 1.0 кг. "Высокий вкус"  СПК</v>
          </cell>
          <cell r="D289">
            <v>169</v>
          </cell>
          <cell r="F289">
            <v>169</v>
          </cell>
        </row>
        <row r="290">
          <cell r="A290" t="str">
            <v>Сардельки из говядины (черева) (в ср.защ.атм.) "Высокий вкус"  СПК</v>
          </cell>
          <cell r="D290">
            <v>134.5</v>
          </cell>
          <cell r="F290">
            <v>134.5</v>
          </cell>
        </row>
        <row r="291">
          <cell r="A291" t="str">
            <v>Сардельки из свинины (черева) ( в ср.защ.атм) "Высокий вкус"  СПК</v>
          </cell>
          <cell r="D291">
            <v>19</v>
          </cell>
          <cell r="F291">
            <v>19</v>
          </cell>
        </row>
        <row r="292">
          <cell r="A292" t="str">
            <v>Семейная с чесночком вареная (СПК+СКМ)  СПК</v>
          </cell>
          <cell r="D292">
            <v>750</v>
          </cell>
          <cell r="F292">
            <v>750</v>
          </cell>
        </row>
        <row r="293">
          <cell r="A293" t="str">
            <v>Семейная с чесночком Экстра вареная  СПК</v>
          </cell>
          <cell r="D293">
            <v>62</v>
          </cell>
          <cell r="F293">
            <v>62</v>
          </cell>
        </row>
        <row r="294">
          <cell r="A294" t="str">
            <v>Семейная с чесночком Экстра вареная 0,5 кг.шт.  СПК</v>
          </cell>
          <cell r="D294">
            <v>22</v>
          </cell>
          <cell r="F294">
            <v>22</v>
          </cell>
        </row>
        <row r="295">
          <cell r="A295" t="str">
            <v>Сервелат мелкозернистый в/к 0,5 кг.шт. термоус.пак. "Высокий вкус"  СПК</v>
          </cell>
          <cell r="D295">
            <v>29</v>
          </cell>
          <cell r="F295">
            <v>29</v>
          </cell>
        </row>
        <row r="296">
          <cell r="A296" t="str">
            <v>Сервелат Финский в/к 0,38 кг.шт. термофор.пак.  СПК</v>
          </cell>
          <cell r="D296">
            <v>26</v>
          </cell>
          <cell r="F296">
            <v>26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59</v>
          </cell>
          <cell r="F297">
            <v>59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199</v>
          </cell>
          <cell r="F298">
            <v>199</v>
          </cell>
        </row>
        <row r="299">
          <cell r="A299" t="str">
            <v>Сибирская особая с/к 0,235 кг шт.  СПК</v>
          </cell>
          <cell r="D299">
            <v>177</v>
          </cell>
          <cell r="F299">
            <v>177</v>
          </cell>
        </row>
        <row r="300">
          <cell r="A300" t="str">
            <v>Славянская п/к 0,38 кг шт.термофор.пак.  СПК</v>
          </cell>
          <cell r="D300">
            <v>27</v>
          </cell>
          <cell r="F300">
            <v>27</v>
          </cell>
        </row>
        <row r="301">
          <cell r="A301" t="str">
            <v>Смак-мени с картофелем и сочной грудинкой ТМ Зареченские ПОКОМ</v>
          </cell>
          <cell r="F301">
            <v>135</v>
          </cell>
        </row>
        <row r="302">
          <cell r="A302" t="str">
            <v>Смак-мени с мясом ТМ Зареченские ПОКОМ</v>
          </cell>
          <cell r="F302">
            <v>87</v>
          </cell>
        </row>
        <row r="303">
          <cell r="A303" t="str">
            <v>Смаколадьи с яблоком и грушей ТМ Зареченские,0,9 кг ПОКОМ</v>
          </cell>
          <cell r="F303">
            <v>58</v>
          </cell>
        </row>
        <row r="304">
          <cell r="A304" t="str">
            <v>Сосиски "Баварские" 0,36 кг.шт. вак.упак.  СПК</v>
          </cell>
          <cell r="D304">
            <v>26</v>
          </cell>
          <cell r="F304">
            <v>26</v>
          </cell>
        </row>
        <row r="305">
          <cell r="A305" t="str">
            <v>Сосиски "БОЛЬШАЯ сосиска" "Сибирский стандарт" (лоток с ср.защ.атм.)  СПК</v>
          </cell>
          <cell r="D305">
            <v>420</v>
          </cell>
          <cell r="F305">
            <v>420</v>
          </cell>
        </row>
        <row r="306">
          <cell r="A306" t="str">
            <v>Сосиски "Молочные" 0,36 кг.шт. вак.упак.  СПК</v>
          </cell>
          <cell r="D306">
            <v>44</v>
          </cell>
          <cell r="F306">
            <v>44</v>
          </cell>
        </row>
        <row r="307">
          <cell r="A307" t="str">
            <v>Сосиски Классические (в ср.защ.атм.) СПК</v>
          </cell>
          <cell r="D307">
            <v>4</v>
          </cell>
          <cell r="F307">
            <v>4</v>
          </cell>
        </row>
        <row r="308">
          <cell r="A308" t="str">
            <v>Сосиски Мусульманские "Просто выгодно" (в ср.защ.атм.)  СПК</v>
          </cell>
          <cell r="D308">
            <v>34</v>
          </cell>
          <cell r="F308">
            <v>34</v>
          </cell>
        </row>
        <row r="309">
          <cell r="A309" t="str">
            <v>Сосиски Хот-дог ВЕС (лоток с ср.защ.атм.)   СПК</v>
          </cell>
          <cell r="D309">
            <v>80</v>
          </cell>
          <cell r="F309">
            <v>80</v>
          </cell>
        </row>
        <row r="310">
          <cell r="A310" t="str">
            <v>Сочный мегачебурек ТМ Зареченские ВЕС ПОКОМ</v>
          </cell>
          <cell r="F310">
            <v>39.479999999999997</v>
          </cell>
        </row>
        <row r="311">
          <cell r="A311" t="str">
            <v>Сыр "Пармезан" 40% колотый 100 гр  ОСТАНКИНО</v>
          </cell>
          <cell r="D311">
            <v>8</v>
          </cell>
          <cell r="F311">
            <v>8</v>
          </cell>
        </row>
        <row r="312">
          <cell r="A312" t="str">
            <v>Сыр "Пармезан" 40% кусок 180 гр  ОСТАНКИНО</v>
          </cell>
          <cell r="D312">
            <v>96</v>
          </cell>
          <cell r="F312">
            <v>96</v>
          </cell>
        </row>
        <row r="313">
          <cell r="A313" t="str">
            <v>Сыр Боккончини копченый 40% 100 гр.  ОСТАНКИНО</v>
          </cell>
          <cell r="D313">
            <v>60</v>
          </cell>
          <cell r="F313">
            <v>60</v>
          </cell>
        </row>
        <row r="314">
          <cell r="A314" t="str">
            <v>Сыр колбасный копченый Папа Может 400 гр  ОСТАНКИНО</v>
          </cell>
          <cell r="D314">
            <v>20</v>
          </cell>
          <cell r="F314">
            <v>20</v>
          </cell>
        </row>
        <row r="315">
          <cell r="A315" t="str">
            <v>Сыр Папа Может "Пошехонский" 45% вес (= 3 кг)  ОСТАНКИНО</v>
          </cell>
          <cell r="D315">
            <v>15.5</v>
          </cell>
          <cell r="F315">
            <v>15.5</v>
          </cell>
        </row>
        <row r="316">
          <cell r="A316" t="str">
            <v>Сыр Папа Может "Сметанковый" 50% вес (=3кг)  ОСТАНКИНО</v>
          </cell>
          <cell r="D316">
            <v>21</v>
          </cell>
          <cell r="F316">
            <v>21</v>
          </cell>
        </row>
        <row r="317">
          <cell r="A317" t="str">
            <v>Сыр Папа Может Гауда  45% 200гр     Останкино</v>
          </cell>
          <cell r="D317">
            <v>328</v>
          </cell>
          <cell r="F317">
            <v>328</v>
          </cell>
        </row>
        <row r="318">
          <cell r="A318" t="str">
            <v>Сыр Папа Может Гауда  45% вес     Останкино</v>
          </cell>
          <cell r="D318">
            <v>15</v>
          </cell>
          <cell r="F318">
            <v>15</v>
          </cell>
        </row>
        <row r="319">
          <cell r="A319" t="str">
            <v>Сыр Папа Может Гауда 48%, нарез, 125г (9 шт)  Останкино</v>
          </cell>
          <cell r="D319">
            <v>5</v>
          </cell>
          <cell r="F319">
            <v>5</v>
          </cell>
        </row>
        <row r="320">
          <cell r="A320" t="str">
            <v>Сыр Папа Может Голландский  45% 200гр     Останкино</v>
          </cell>
          <cell r="D320">
            <v>700</v>
          </cell>
          <cell r="F320">
            <v>700</v>
          </cell>
        </row>
        <row r="321">
          <cell r="A321" t="str">
            <v>Сыр Папа Может Голландский  45% вес      Останкино</v>
          </cell>
          <cell r="D321">
            <v>59.5</v>
          </cell>
          <cell r="F321">
            <v>59.5</v>
          </cell>
        </row>
        <row r="322">
          <cell r="A322" t="str">
            <v>Сыр Папа Может Голландский 45%, нарез, 125г (9 шт)  Останкино</v>
          </cell>
          <cell r="D322">
            <v>138</v>
          </cell>
          <cell r="F322">
            <v>138</v>
          </cell>
        </row>
        <row r="323">
          <cell r="A323" t="str">
            <v>Сыр Папа Может Министерский 45% 200г  Останкино</v>
          </cell>
          <cell r="D323">
            <v>86</v>
          </cell>
          <cell r="F323">
            <v>86</v>
          </cell>
        </row>
        <row r="324">
          <cell r="A324" t="str">
            <v>Сыр Папа Может Российский  50% 200гр    Останкино</v>
          </cell>
          <cell r="D324">
            <v>949</v>
          </cell>
          <cell r="F324">
            <v>949</v>
          </cell>
        </row>
        <row r="325">
          <cell r="A325" t="str">
            <v>Сыр Папа Может Российский  50% вес    Останкино</v>
          </cell>
          <cell r="D325">
            <v>43.5</v>
          </cell>
          <cell r="F325">
            <v>43.5</v>
          </cell>
        </row>
        <row r="326">
          <cell r="A326" t="str">
            <v>Сыр Папа Может Российский 50%, нарезка 125г  Останкино</v>
          </cell>
          <cell r="D326">
            <v>99</v>
          </cell>
          <cell r="F326">
            <v>99</v>
          </cell>
        </row>
        <row r="327">
          <cell r="A327" t="str">
            <v>Сыр Папа Может Сливочный со вкусом.топл.молока 50% вес (=3,5кг)  Останкино</v>
          </cell>
          <cell r="D327">
            <v>97</v>
          </cell>
          <cell r="F327">
            <v>98.998000000000005</v>
          </cell>
        </row>
        <row r="328">
          <cell r="A328" t="str">
            <v>Сыр Папа Может Тильзитер   45% 200гр     Останкино</v>
          </cell>
          <cell r="D328">
            <v>295</v>
          </cell>
          <cell r="F328">
            <v>295</v>
          </cell>
        </row>
        <row r="329">
          <cell r="A329" t="str">
            <v>Сыр Папа Может Тильзитер   45% вес      Останкино</v>
          </cell>
          <cell r="D329">
            <v>60.2</v>
          </cell>
          <cell r="F329">
            <v>60.2</v>
          </cell>
        </row>
        <row r="330">
          <cell r="A330" t="str">
            <v>Сыр Плавл. Сливочный 55% 190гр  Останкино</v>
          </cell>
          <cell r="D330">
            <v>39</v>
          </cell>
          <cell r="F330">
            <v>39</v>
          </cell>
        </row>
        <row r="331">
          <cell r="A331" t="str">
            <v>Сыр полутвердый "Российский", ВЕС брус, с массовой долей жира 50%  ОСТАНКИНО</v>
          </cell>
          <cell r="D331">
            <v>8</v>
          </cell>
          <cell r="F331">
            <v>8</v>
          </cell>
        </row>
        <row r="332">
          <cell r="A332" t="str">
            <v>Сыр полутвердый "Сливочный", с массовой долей жира 50%.БРУС ОСТАНКИНО</v>
          </cell>
          <cell r="D332">
            <v>24</v>
          </cell>
          <cell r="F332">
            <v>24</v>
          </cell>
        </row>
        <row r="333">
          <cell r="A333" t="str">
            <v>Сыр рассольный жирный Чечил 45% 100 гр  ОСТАНКИНО</v>
          </cell>
          <cell r="D333">
            <v>128</v>
          </cell>
          <cell r="F333">
            <v>128</v>
          </cell>
        </row>
        <row r="334">
          <cell r="A334" t="str">
            <v>Сыр рассольный жирный Чечил копченый 45% 100 гр  ОСТАНКИНО</v>
          </cell>
          <cell r="D334">
            <v>102</v>
          </cell>
          <cell r="F334">
            <v>102</v>
          </cell>
        </row>
        <row r="335">
          <cell r="A335" t="str">
            <v>Сыр Скаморца свежий 40% 100 гр.  ОСТАНКИНО</v>
          </cell>
          <cell r="D335">
            <v>49</v>
          </cell>
          <cell r="F335">
            <v>49</v>
          </cell>
        </row>
        <row r="336">
          <cell r="A336" t="str">
            <v>Сыр творожный с зеленью 60% Папа может 140 гр.  ОСТАНКИНО</v>
          </cell>
          <cell r="D336">
            <v>32</v>
          </cell>
          <cell r="F336">
            <v>32</v>
          </cell>
        </row>
        <row r="337">
          <cell r="A337" t="str">
            <v>Сыч/Прод Коровино Российский 50% 200г СЗМЖ  ОСТАНКИНО</v>
          </cell>
          <cell r="D337">
            <v>7</v>
          </cell>
          <cell r="F337">
            <v>7</v>
          </cell>
        </row>
        <row r="338">
          <cell r="A338" t="str">
            <v>Сыч/Прод Коровино Российский Ориг 50% ВЕС (7,5 кг круг) ОСТАНКИНО</v>
          </cell>
          <cell r="D338">
            <v>13</v>
          </cell>
          <cell r="F338">
            <v>13</v>
          </cell>
        </row>
        <row r="339">
          <cell r="A339" t="str">
            <v>Сыч/Прод Коровино Российский Оригин 50% ВЕС (5 кг)  ОСТАНКИНО</v>
          </cell>
          <cell r="D339">
            <v>193.3</v>
          </cell>
          <cell r="F339">
            <v>193.3</v>
          </cell>
        </row>
        <row r="340">
          <cell r="A340" t="str">
            <v>Сыч/Прод Коровино Тильзитер 50% 200г СЗМЖ  ОСТАНКИНО</v>
          </cell>
          <cell r="D340">
            <v>217</v>
          </cell>
          <cell r="F340">
            <v>217</v>
          </cell>
        </row>
        <row r="341">
          <cell r="A341" t="str">
            <v>Сыч/Прод Коровино Тильзитер Оригин 50% ВЕС (5 кг брус) СЗМЖ  ОСТАНКИНО</v>
          </cell>
          <cell r="D341">
            <v>115.5</v>
          </cell>
          <cell r="F341">
            <v>115.5</v>
          </cell>
        </row>
        <row r="342">
          <cell r="A342" t="str">
            <v>Творожный Сыр 60% С маринованными огурчиками и укропом 140 гр  ОСТАНКИНО</v>
          </cell>
          <cell r="D342">
            <v>16</v>
          </cell>
          <cell r="F342">
            <v>16</v>
          </cell>
        </row>
        <row r="343">
          <cell r="A343" t="str">
            <v>Творожный Сыр 60% Сливочный  СТМ "ПапаМожет" - 140гр  ОСТАНКИНО</v>
          </cell>
          <cell r="D343">
            <v>238</v>
          </cell>
          <cell r="F343">
            <v>238</v>
          </cell>
        </row>
        <row r="344">
          <cell r="A344" t="str">
            <v>Торо Неро с/в "Эликатессе" 140 гр.шт.  СПК</v>
          </cell>
          <cell r="D344">
            <v>45</v>
          </cell>
          <cell r="F344">
            <v>45</v>
          </cell>
        </row>
        <row r="345">
          <cell r="A345" t="str">
            <v>Уши свиные копченые к пиву 0,15кг нар. д/ф шт.  СПК</v>
          </cell>
          <cell r="D345">
            <v>33</v>
          </cell>
          <cell r="F345">
            <v>33</v>
          </cell>
        </row>
        <row r="346">
          <cell r="A346" t="str">
            <v>Фестивальная пора с/к 100 гр.шт.нар. (лоток с ср.защ.атм.)  СПК</v>
          </cell>
          <cell r="D346">
            <v>114</v>
          </cell>
          <cell r="F346">
            <v>114</v>
          </cell>
        </row>
        <row r="347">
          <cell r="A347" t="str">
            <v>Фестивальная пора с/к 235 гр.шт.  СПК</v>
          </cell>
          <cell r="D347">
            <v>550</v>
          </cell>
          <cell r="F347">
            <v>550</v>
          </cell>
        </row>
        <row r="348">
          <cell r="A348" t="str">
            <v>Фестивальная с/к ВЕС   СПК</v>
          </cell>
          <cell r="D348">
            <v>52.6</v>
          </cell>
          <cell r="F348">
            <v>52.6</v>
          </cell>
        </row>
        <row r="349">
          <cell r="A349" t="str">
            <v>Фрай-пицца с ветчиной и грибами 3,0 кг ТМ Зареченские ТС Зареченские продукты. ВЕС ПОКОМ</v>
          </cell>
          <cell r="F349">
            <v>6</v>
          </cell>
        </row>
        <row r="350">
          <cell r="A350" t="str">
            <v>Фуэт с/в "Эликатессе" 160 гр.шт.  СПК</v>
          </cell>
          <cell r="D350">
            <v>73</v>
          </cell>
          <cell r="F350">
            <v>73</v>
          </cell>
        </row>
        <row r="351">
          <cell r="A351" t="str">
            <v>Хинкали Классические ТМ Зареченские ВЕС ПОКОМ</v>
          </cell>
          <cell r="F351">
            <v>70</v>
          </cell>
        </row>
        <row r="352">
          <cell r="A352" t="str">
            <v>Хотстеры ТМ Горячая штучка ТС Хотстеры 0,25 кг зам  ПОКОМ</v>
          </cell>
          <cell r="D352">
            <v>1293</v>
          </cell>
          <cell r="F352">
            <v>2859</v>
          </cell>
        </row>
        <row r="353">
          <cell r="A353" t="str">
            <v>Хрустящие крылышки острые к пиву ТМ Горячая штучка 0,3кг зам  ПОКОМ</v>
          </cell>
          <cell r="D353">
            <v>4</v>
          </cell>
          <cell r="F353">
            <v>439</v>
          </cell>
        </row>
        <row r="354">
          <cell r="A354" t="str">
            <v>Хрустящие крылышки ТМ Горячая штучка 0,3 кг зам  ПОКОМ</v>
          </cell>
          <cell r="D354">
            <v>3</v>
          </cell>
          <cell r="F354">
            <v>533</v>
          </cell>
        </row>
        <row r="355">
          <cell r="A355" t="str">
            <v>Хрустящие крылышки ТМ Зареченские ТС Зареченские продукты. ВЕС ПОКОМ</v>
          </cell>
          <cell r="F355">
            <v>7.2</v>
          </cell>
        </row>
        <row r="356">
          <cell r="A356" t="str">
            <v>Чебупай сочное яблоко ТМ Горячая штучка 0,2 кг зам.  ПОКОМ</v>
          </cell>
          <cell r="D356">
            <v>1</v>
          </cell>
          <cell r="F356">
            <v>471</v>
          </cell>
        </row>
        <row r="357">
          <cell r="A357" t="str">
            <v>Чебупай спелая вишня ТМ Горячая штучка 0,2 кг зам.  ПОКОМ</v>
          </cell>
          <cell r="D357">
            <v>1</v>
          </cell>
          <cell r="F357">
            <v>317</v>
          </cell>
        </row>
        <row r="358">
          <cell r="A358" t="str">
            <v>Чебупели Курочка гриль ТМ Горячая штучка, 0,3 кг зам  ПОКОМ</v>
          </cell>
          <cell r="F358">
            <v>157</v>
          </cell>
        </row>
        <row r="359">
          <cell r="A359" t="str">
            <v>Чебупицца курочка по-итальянски Горячая штучка 0,25 кг зам  ПОКОМ</v>
          </cell>
          <cell r="D359">
            <v>832</v>
          </cell>
          <cell r="F359">
            <v>2872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1624</v>
          </cell>
          <cell r="F360">
            <v>3482</v>
          </cell>
        </row>
        <row r="361">
          <cell r="A361" t="str">
            <v>Чебуреки сочные ВЕС ТМ Зареченские  ПОКОМ</v>
          </cell>
          <cell r="D361">
            <v>5</v>
          </cell>
          <cell r="F361">
            <v>480.00200000000001</v>
          </cell>
        </row>
        <row r="362">
          <cell r="A362" t="str">
            <v>Чоризо с/к "Эликатессе" 0,20 кг.шт.  СПК</v>
          </cell>
          <cell r="D362">
            <v>1</v>
          </cell>
          <cell r="F362">
            <v>1</v>
          </cell>
        </row>
        <row r="363">
          <cell r="A363" t="str">
            <v>Шпикачки Русские (черева) (в ср.защ.атм.) "Высокий вкус"  СПК</v>
          </cell>
          <cell r="D363">
            <v>130</v>
          </cell>
          <cell r="F363">
            <v>130</v>
          </cell>
        </row>
        <row r="364">
          <cell r="A364" t="str">
            <v>Эликапреза с/в "Эликатессе" 0,10 кг.шт. нарезка (лоток с ср.защ.атм.)  СПК</v>
          </cell>
          <cell r="D364">
            <v>152</v>
          </cell>
          <cell r="F364">
            <v>152</v>
          </cell>
        </row>
        <row r="365">
          <cell r="A365" t="str">
            <v>Юбилейная с/к 0,10 кг.шт. нарезка (лоток с ср.защ.атм.)  СПК</v>
          </cell>
          <cell r="D365">
            <v>45</v>
          </cell>
          <cell r="F365">
            <v>45</v>
          </cell>
        </row>
        <row r="366">
          <cell r="A366" t="str">
            <v>Юбилейная с/к 0,235 кг.шт.  СПК</v>
          </cell>
          <cell r="D366">
            <v>640</v>
          </cell>
          <cell r="F366">
            <v>640</v>
          </cell>
        </row>
        <row r="367">
          <cell r="A367" t="str">
            <v>Итого</v>
          </cell>
          <cell r="D367">
            <v>125558.02499999999</v>
          </cell>
          <cell r="F367">
            <v>296684.80099999998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12.03.2024 - 12.03.2024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14.334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123.85899999999999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122.565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352.02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33.113999999999997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48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693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732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77</v>
          </cell>
        </row>
        <row r="22">
          <cell r="A22" t="str">
            <v xml:space="preserve"> 068  Колбаса Особая ТМ Особый рецепт, 0,5 кг, ПОКОМ</v>
          </cell>
          <cell r="D22">
            <v>31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D23">
            <v>1</v>
          </cell>
        </row>
        <row r="24">
          <cell r="A24" t="str">
            <v xml:space="preserve"> 079  Колбаса Сервелат Кремлевский,  0.35 кг, ПОКОМ</v>
          </cell>
          <cell r="D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241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43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265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57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164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209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110.886</v>
          </cell>
        </row>
        <row r="32">
          <cell r="A32" t="str">
            <v xml:space="preserve"> 201  Ветчина Нежная ТМ Особый рецепт, (2,5кг), ПОКОМ</v>
          </cell>
          <cell r="D32">
            <v>1386.0119999999999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81.69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134.428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53.947000000000003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2259.1089999999999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11.516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129.898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719.27800000000002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729.06299999999999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63.212000000000003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84.453000000000003</v>
          </cell>
        </row>
        <row r="43">
          <cell r="A43" t="str">
            <v xml:space="preserve"> 240  Колбаса Салями охотничья, ВЕС. ПОКОМ</v>
          </cell>
          <cell r="D43">
            <v>6.6970000000000001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112.286</v>
          </cell>
        </row>
        <row r="45">
          <cell r="A45" t="str">
            <v xml:space="preserve"> 243  Колбаса Сервелат Зернистый, ВЕС.  ПОКОМ</v>
          </cell>
          <cell r="D45">
            <v>3.53</v>
          </cell>
        </row>
        <row r="46">
          <cell r="A46" t="str">
            <v xml:space="preserve"> 247  Сардельки Нежные, ВЕС.  ПОКОМ</v>
          </cell>
          <cell r="D46">
            <v>28.638999999999999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30.597999999999999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313.23200000000003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11.493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97.744</v>
          </cell>
        </row>
        <row r="51">
          <cell r="A51" t="str">
            <v xml:space="preserve"> 263  Шпикачки Стародворские, ВЕС.  ПОКОМ</v>
          </cell>
          <cell r="D51">
            <v>31.977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87.391999999999996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49.173999999999999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54.029000000000003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381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716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1137</v>
          </cell>
        </row>
        <row r="58">
          <cell r="A58" t="str">
            <v xml:space="preserve"> 283  Сосиски Сочинки, ВЕС, ТМ Стародворье ПОКОМ</v>
          </cell>
          <cell r="D58">
            <v>102.267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126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7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293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63.231000000000002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589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789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22.206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22.890999999999998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276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429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186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48.308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264.96800000000002</v>
          </cell>
        </row>
        <row r="72">
          <cell r="A72" t="str">
            <v xml:space="preserve"> 316  Колбаса Нежная ТМ Зареченские ВЕС  ПОКОМ</v>
          </cell>
          <cell r="D72">
            <v>33.027999999999999</v>
          </cell>
        </row>
        <row r="73">
          <cell r="A73" t="str">
            <v xml:space="preserve"> 318  Сосиски Датские ТМ Зареченские, ВЕС  ПОКОМ</v>
          </cell>
          <cell r="D73">
            <v>624.30100000000004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756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698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336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91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91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226.619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107</v>
          </cell>
        </row>
        <row r="81">
          <cell r="A81" t="str">
            <v xml:space="preserve"> 335  Колбаса Сливушка ТМ Вязанка. ВЕС.  ПОКОМ </v>
          </cell>
          <cell r="D81">
            <v>24.971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517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448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114.46599999999999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73.381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141.04300000000001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88.643000000000001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38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63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44.314999999999998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10.779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120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108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439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62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104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50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112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756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1783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47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89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209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2</v>
          </cell>
        </row>
        <row r="106">
          <cell r="A106" t="str">
            <v xml:space="preserve"> 420  Колбаса Мясорубская 0,28 кг ТМ Стародворье в оболочке черева  ПОКОМ</v>
          </cell>
          <cell r="D106">
            <v>11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76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74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8.548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65</v>
          </cell>
        </row>
        <row r="113">
          <cell r="A113" t="str">
            <v>3215 ВЕТЧ.МЯСНАЯ Папа может п/о 0.4кг 8шт.    ОСТАНКИНО</v>
          </cell>
          <cell r="D113">
            <v>73</v>
          </cell>
        </row>
        <row r="114">
          <cell r="A114" t="str">
            <v>3297 СЫТНЫЕ Папа может сар б/о мгс 1*3 СНГ  ОСТАНКИНО</v>
          </cell>
          <cell r="D114">
            <v>40.993000000000002</v>
          </cell>
        </row>
        <row r="115">
          <cell r="A115" t="str">
            <v>3812 СОЧНЫЕ сос п/о мгс 2*2  ОСТАНКИНО</v>
          </cell>
          <cell r="D115">
            <v>374.58600000000001</v>
          </cell>
        </row>
        <row r="116">
          <cell r="A116" t="str">
            <v>4063 МЯСНАЯ Папа может вар п/о_Л   ОСТАНКИНО</v>
          </cell>
          <cell r="D116">
            <v>449.17099999999999</v>
          </cell>
        </row>
        <row r="117">
          <cell r="A117" t="str">
            <v>4117 ЭКСТРА Папа может с/к в/у_Л   ОСТАНКИНО</v>
          </cell>
          <cell r="D117">
            <v>12.089</v>
          </cell>
        </row>
        <row r="118">
          <cell r="A118" t="str">
            <v>4574 Колбаса вар Мясная со шпиком 1кг Папа может п/о (код покуп. 24784) Останкино</v>
          </cell>
          <cell r="D118">
            <v>40.43</v>
          </cell>
        </row>
        <row r="119">
          <cell r="A119" t="str">
            <v>4813 ФИЛЕЙНАЯ Папа может вар п/о_Л   ОСТАНКИНО</v>
          </cell>
          <cell r="D119">
            <v>124.562</v>
          </cell>
        </row>
        <row r="120">
          <cell r="A120" t="str">
            <v>4993 САЛЯМИ ИТАЛЬЯНСКАЯ с/к в/у 1/250*8_120c ОСТАНКИНО</v>
          </cell>
          <cell r="D120">
            <v>106</v>
          </cell>
        </row>
        <row r="121">
          <cell r="A121" t="str">
            <v>5247 РУССКАЯ ПРЕМИУМ вар б/о мгс_30с ОСТАНКИНО</v>
          </cell>
          <cell r="D121">
            <v>14.622</v>
          </cell>
        </row>
        <row r="122">
          <cell r="A122" t="str">
            <v>5336 ОСОБАЯ вар п/о  ОСТАНКИНО</v>
          </cell>
          <cell r="D122">
            <v>117.68</v>
          </cell>
        </row>
        <row r="123">
          <cell r="A123" t="str">
            <v>5337 ОСОБАЯ СО ШПИКОМ вар п/о  ОСТАНКИНО</v>
          </cell>
          <cell r="D123">
            <v>13.513999999999999</v>
          </cell>
        </row>
        <row r="124">
          <cell r="A124" t="str">
            <v>5341 СЕРВЕЛАТ ОХОТНИЧИЙ в/к в/у  ОСТАНКИНО</v>
          </cell>
          <cell r="D124">
            <v>97.635000000000005</v>
          </cell>
        </row>
        <row r="125">
          <cell r="A125" t="str">
            <v>5483 ЭКСТРА Папа может с/к в/у 1/250 8шт.   ОСТАНКИНО</v>
          </cell>
          <cell r="D125">
            <v>288</v>
          </cell>
        </row>
        <row r="126">
          <cell r="A126" t="str">
            <v>5544 Сервелат Финский в/к в/у_45с НОВАЯ ОСТАНКИНО</v>
          </cell>
          <cell r="D126">
            <v>181.42599999999999</v>
          </cell>
        </row>
        <row r="127">
          <cell r="A127" t="str">
            <v>5682 САЛЯМИ МЕЛКОЗЕРНЕНАЯ с/к в/у 1/120_60с   ОСТАНКИНО</v>
          </cell>
          <cell r="D127">
            <v>1044</v>
          </cell>
        </row>
        <row r="128">
          <cell r="A128" t="str">
            <v>5706 АРОМАТНАЯ Папа может с/к в/у 1/250 8шт.  ОСТАНКИНО</v>
          </cell>
          <cell r="D128">
            <v>208</v>
          </cell>
        </row>
        <row r="129">
          <cell r="A129" t="str">
            <v>5708 ПОСОЛЬСКАЯ Папа может с/к в/у ОСТАНКИНО</v>
          </cell>
          <cell r="D129">
            <v>18.172000000000001</v>
          </cell>
        </row>
        <row r="130">
          <cell r="A130" t="str">
            <v>5820 СЛИВОЧНЫЕ Папа может сос п/о мгс 2*2_45с   ОСТАНКИНО</v>
          </cell>
          <cell r="D130">
            <v>45.362000000000002</v>
          </cell>
        </row>
        <row r="131">
          <cell r="A131" t="str">
            <v>5851 ЭКСТРА Папа может вар п/о   ОСТАНКИНО</v>
          </cell>
          <cell r="D131">
            <v>95.748999999999995</v>
          </cell>
        </row>
        <row r="132">
          <cell r="A132" t="str">
            <v>5931 ОХОТНИЧЬЯ Папа может с/к в/у 1/220 8шт.   ОСТАНКИНО</v>
          </cell>
          <cell r="D132">
            <v>164</v>
          </cell>
        </row>
        <row r="133">
          <cell r="A133" t="str">
            <v>5976 МОЛОЧНЫЕ ТРАДИЦ. сос п/о в/у 1/350_45с  ОСТАНКИНО</v>
          </cell>
          <cell r="D133">
            <v>239</v>
          </cell>
        </row>
        <row r="134">
          <cell r="A134" t="str">
            <v>5981 МОЛОЧНЫЕ ТРАДИЦ. сос п/о мгс 1*6_45с   ОСТАНКИНО</v>
          </cell>
          <cell r="D134">
            <v>35.148000000000003</v>
          </cell>
        </row>
        <row r="135">
          <cell r="A135" t="str">
            <v>5982 МОЛОЧНЫЕ ТРАДИЦ. сос п/о мгс 0,6кг_СНГ  ОСТАНКИНО</v>
          </cell>
          <cell r="D135">
            <v>52</v>
          </cell>
        </row>
        <row r="136">
          <cell r="A136" t="str">
            <v>6025 ВЕТЧ.ФИРМЕННАЯ С ИНДЕЙКОЙ п/о   ОСТАНКИНО</v>
          </cell>
          <cell r="D136">
            <v>6.06</v>
          </cell>
        </row>
        <row r="137">
          <cell r="A137" t="str">
            <v>6041 МОЛОЧНЫЕ К ЗАВТРАКУ сос п/о мгс 1*3  ОСТАНКИНО</v>
          </cell>
          <cell r="D137">
            <v>40.101999999999997</v>
          </cell>
        </row>
        <row r="138">
          <cell r="A138" t="str">
            <v>6042 МОЛОЧНЫЕ К ЗАВТРАКУ сос п/о в/у 0.4кг   ОСТАНКИНО</v>
          </cell>
          <cell r="D138">
            <v>287</v>
          </cell>
        </row>
        <row r="139">
          <cell r="A139" t="str">
            <v>6113 СОЧНЫЕ сос п/о мгс 1*6_Ашан  ОСТАНКИНО</v>
          </cell>
          <cell r="D139">
            <v>500.12599999999998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226.614</v>
          </cell>
        </row>
        <row r="141">
          <cell r="A141" t="str">
            <v>6213 СЕРВЕЛАТ ФИНСКИЙ СН в/к в/у 0.35кг 8шт.  ОСТАНКИНО</v>
          </cell>
          <cell r="D141">
            <v>8</v>
          </cell>
        </row>
        <row r="142">
          <cell r="A142" t="str">
            <v>6215 СЕРВЕЛАТ ОРЕХОВЫЙ СН в/к в/у 0.35кг 8шт  ОСТАНКИНО</v>
          </cell>
          <cell r="D142">
            <v>17</v>
          </cell>
        </row>
        <row r="143">
          <cell r="A143" t="str">
            <v>6221 НЕАПОЛИТАНСКИЙ ДУЭТ с/к с/н мгс 1/90  ОСТАНКИНО</v>
          </cell>
          <cell r="D143">
            <v>60</v>
          </cell>
        </row>
        <row r="144">
          <cell r="A144" t="str">
            <v>6228 МЯСНОЕ АССОРТИ к/з с/н мгс 1/90 10шт.  ОСТАНКИНО</v>
          </cell>
          <cell r="D144">
            <v>86</v>
          </cell>
        </row>
        <row r="145">
          <cell r="A145" t="str">
            <v>6241 ХОТ-ДОГ Папа может сос п/о мгс 0.38кг  ОСТАНКИНО</v>
          </cell>
          <cell r="D145">
            <v>17</v>
          </cell>
        </row>
        <row r="146">
          <cell r="A146" t="str">
            <v>6247 ДОМАШНЯЯ Папа может вар п/о 0,4кг 8шт.  ОСТАНКИНО</v>
          </cell>
          <cell r="D146">
            <v>30</v>
          </cell>
        </row>
        <row r="147">
          <cell r="A147" t="str">
            <v>6268 ГОВЯЖЬЯ Папа может вар п/о 0,4кг 8 шт.  ОСТАНКИНО</v>
          </cell>
          <cell r="D147">
            <v>78</v>
          </cell>
        </row>
        <row r="148">
          <cell r="A148" t="str">
            <v>6281 СВИНИНА ДЕЛИКАТ. к/в мл/к в/у 0.3кг 45с  ОСТАНКИНО</v>
          </cell>
          <cell r="D148">
            <v>172</v>
          </cell>
        </row>
        <row r="149">
          <cell r="A149" t="str">
            <v>6297 ФИЛЕЙНЫЕ сос ц/о в/у 1/270 12шт_45с  ОСТАНКИНО</v>
          </cell>
          <cell r="D149">
            <v>588</v>
          </cell>
        </row>
        <row r="150">
          <cell r="A150" t="str">
            <v>6302 БАЛЫКОВАЯ СН в/к в/у 0.35кг 8шт.  ОСТАНКИНО</v>
          </cell>
          <cell r="D150">
            <v>12</v>
          </cell>
        </row>
        <row r="151">
          <cell r="A151" t="str">
            <v>6303 МЯСНЫЕ Папа может сос п/о мгс 1.5*3  ОСТАНКИНО</v>
          </cell>
          <cell r="D151">
            <v>46.145000000000003</v>
          </cell>
        </row>
        <row r="152">
          <cell r="A152" t="str">
            <v>6325 ДОКТОРСКАЯ ПРЕМИУМ вар п/о 0.4кг 8шт.  ОСТАНКИНО</v>
          </cell>
          <cell r="D152">
            <v>110</v>
          </cell>
        </row>
        <row r="153">
          <cell r="A153" t="str">
            <v>6333 МЯСНАЯ Папа может вар п/о 0.4кг 8шт.  ОСТАНКИНО</v>
          </cell>
          <cell r="D153">
            <v>2320</v>
          </cell>
        </row>
        <row r="154">
          <cell r="A154" t="str">
            <v>6353 ЭКСТРА Папа может вар п/о 0.4кг 8шт.  ОСТАНКИНО</v>
          </cell>
          <cell r="D154">
            <v>514</v>
          </cell>
        </row>
        <row r="155">
          <cell r="A155" t="str">
            <v>6392 ФИЛЕЙНАЯ Папа может вар п/о 0.4кг. ОСТАНКИНО</v>
          </cell>
          <cell r="D155">
            <v>1759</v>
          </cell>
        </row>
        <row r="156">
          <cell r="A156" t="str">
            <v>6427 КЛАССИЧЕСКАЯ ПМ вар п/о 0.35кг 8шт. ОСТАНКИНО</v>
          </cell>
          <cell r="D156">
            <v>282</v>
          </cell>
        </row>
        <row r="157">
          <cell r="A157" t="str">
            <v>6438 БОГАТЫРСКИЕ Папа Может сос п/о в/у 0,3кг  ОСТАНКИНО</v>
          </cell>
          <cell r="D157">
            <v>88</v>
          </cell>
        </row>
        <row r="158">
          <cell r="A158" t="str">
            <v>6450 БЕКОН с/к с/н в/у 1/100 10шт.  ОСТАНКИНО</v>
          </cell>
          <cell r="D158">
            <v>64</v>
          </cell>
        </row>
        <row r="159">
          <cell r="A159" t="str">
            <v>6453 ЭКСТРА Папа может с/к с/н в/у 1/100 14шт.   ОСТАНКИНО</v>
          </cell>
          <cell r="D159">
            <v>386</v>
          </cell>
        </row>
        <row r="160">
          <cell r="A160" t="str">
            <v>6454 АРОМАТНАЯ с/к с/н в/у 1/100 14шт.  ОСТАНКИНО</v>
          </cell>
          <cell r="D160">
            <v>146</v>
          </cell>
        </row>
        <row r="161">
          <cell r="A161" t="str">
            <v>6475 С СЫРОМ Папа может сос ц/о мгс 0.4кг6шт  ОСТАНКИНО</v>
          </cell>
          <cell r="D161">
            <v>52</v>
          </cell>
        </row>
        <row r="162">
          <cell r="A162" t="str">
            <v>6527 ШПИКАЧКИ СОЧНЫЕ ПМ сар б/о мгс 1*3 45с ОСТАНКИНО</v>
          </cell>
          <cell r="D162">
            <v>102.831</v>
          </cell>
        </row>
        <row r="163">
          <cell r="A163" t="str">
            <v>6562 СЕРВЕЛАТ КАРЕЛЬСКИЙ СН в/к в/у 0,28кг  ОСТАНКИНО</v>
          </cell>
          <cell r="D163">
            <v>55</v>
          </cell>
        </row>
        <row r="164">
          <cell r="A164" t="str">
            <v>6563 СЛИВОЧНЫЕ СН сос п/о мгс 1*6  ОСТАНКИНО</v>
          </cell>
          <cell r="D164">
            <v>6.2350000000000003</v>
          </cell>
        </row>
        <row r="165">
          <cell r="A165" t="str">
            <v>6593 ДОКТОРСКАЯ СН вар п/о 0.45кг 8шт.  ОСТАНКИНО</v>
          </cell>
          <cell r="D165">
            <v>14</v>
          </cell>
        </row>
        <row r="166">
          <cell r="A166" t="str">
            <v>6595 МОЛОЧНАЯ СН вар п/о 0.45кг 8шт.  ОСТАНКИНО</v>
          </cell>
          <cell r="D166">
            <v>12</v>
          </cell>
        </row>
        <row r="167">
          <cell r="A167" t="str">
            <v>6597 РУССКАЯ СН вар п/о 0.45кг 8шт.  ОСТАНКИНО</v>
          </cell>
          <cell r="D167">
            <v>5</v>
          </cell>
        </row>
        <row r="168">
          <cell r="A168" t="str">
            <v>6601 ГОВЯЖЬИ СН сос п/о мгс 1*6  ОСТАНКИНО</v>
          </cell>
          <cell r="D168">
            <v>17.117000000000001</v>
          </cell>
        </row>
        <row r="169">
          <cell r="A169" t="str">
            <v>6602 БАВАРСКИЕ ПМ сос ц/о мгс 0,35кг 8шт.  ОСТАНКИНО</v>
          </cell>
          <cell r="D169">
            <v>218</v>
          </cell>
        </row>
        <row r="170">
          <cell r="A170" t="str">
            <v>6658 АРОМАТНАЯ С ЧЕСНОЧКОМ СН в/к мтс 0.330кг  ОСТАНКИНО</v>
          </cell>
          <cell r="D170">
            <v>5</v>
          </cell>
        </row>
        <row r="171">
          <cell r="A171" t="str">
            <v>6661 СОЧНЫЙ ГРИЛЬ ПМ сос п/о мгс 1.5*4_Маяк  ОСТАНКИНО</v>
          </cell>
          <cell r="D171">
            <v>9.4719999999999995</v>
          </cell>
        </row>
        <row r="172">
          <cell r="A172" t="str">
            <v>6666 БОЯНСКАЯ Папа может п/к в/у 0,28кг 8 шт. ОСТАНКИНО</v>
          </cell>
          <cell r="D172">
            <v>283</v>
          </cell>
        </row>
        <row r="173">
          <cell r="A173" t="str">
            <v>6669 ВЕНСКАЯ САЛЯМИ п/к в/у 0.28кг 8шт  ОСТАНКИНО</v>
          </cell>
          <cell r="D173">
            <v>151</v>
          </cell>
        </row>
        <row r="174">
          <cell r="A174" t="str">
            <v>6683 СЕРВЕЛАТ ЗЕРНИСТЫЙ ПМ в/к в/у 0,35кг  ОСТАНКИНО</v>
          </cell>
          <cell r="D174">
            <v>637</v>
          </cell>
        </row>
        <row r="175">
          <cell r="A175" t="str">
            <v>6684 СЕРВЕЛАТ КАРЕЛЬСКИЙ ПМ в/к в/у 0.28кг  ОСТАНКИНО</v>
          </cell>
          <cell r="D175">
            <v>643</v>
          </cell>
        </row>
        <row r="176">
          <cell r="A176" t="str">
            <v>6689 СЕРВЕЛАТ ОХОТНИЧИЙ ПМ в/к в/у 0,35кг 8шт  ОСТАНКИНО</v>
          </cell>
          <cell r="D176">
            <v>1746</v>
          </cell>
        </row>
        <row r="177">
          <cell r="A177" t="str">
            <v>6692 СЕРВЕЛАТ ПРИМА в/к в/у 0.28кг 8шт.  ОСТАНКИНО</v>
          </cell>
          <cell r="D177">
            <v>83</v>
          </cell>
        </row>
        <row r="178">
          <cell r="A178" t="str">
            <v>6697 СЕРВЕЛАТ ФИНСКИЙ ПМ в/к в/у 0,35кг 8шт.  ОСТАНКИНО</v>
          </cell>
          <cell r="D178">
            <v>1946</v>
          </cell>
        </row>
        <row r="179">
          <cell r="A179" t="str">
            <v>6713 СОЧНЫЙ ГРИЛЬ ПМ сос п/о мгс 0.41кг 8шт.  ОСТАНКИНО</v>
          </cell>
          <cell r="D179">
            <v>249</v>
          </cell>
        </row>
        <row r="180">
          <cell r="A180" t="str">
            <v>6716 ОСОБАЯ Коровино (в сетке) 0.5кг 8шт.  ОСТАНКИНО</v>
          </cell>
          <cell r="D180">
            <v>199</v>
          </cell>
        </row>
        <row r="181">
          <cell r="A181" t="str">
            <v>6722 СОЧНЫЕ ПМ сос п/о мгс 0,41кг 10шт.  ОСТАНКИНО</v>
          </cell>
          <cell r="D181">
            <v>1886</v>
          </cell>
        </row>
        <row r="182">
          <cell r="A182" t="str">
            <v>6726 СЛИВОЧНЫЕ ПМ сос п/о мгс 0.41кг 10шт.  ОСТАНКИНО</v>
          </cell>
          <cell r="D182">
            <v>887</v>
          </cell>
        </row>
        <row r="183">
          <cell r="A183" t="str">
            <v>6734 ОСОБАЯ СО ШПИКОМ Коровино (в сетке) 0,5кг ОСТАНКИНО</v>
          </cell>
          <cell r="D183">
            <v>161</v>
          </cell>
        </row>
        <row r="184">
          <cell r="A184" t="str">
            <v>6750 МОЛОЧНЫЕ ГОСТ СН сос п/о мгс 0,41 кг 10шт ОСТАНКИНО</v>
          </cell>
          <cell r="D184">
            <v>2</v>
          </cell>
        </row>
        <row r="185">
          <cell r="A185" t="str">
            <v>6751 СЛИВОЧНЫЕ СН сос п/о мгс 0,41кг 10шт.  ОСТАНКИНО</v>
          </cell>
          <cell r="D185">
            <v>7</v>
          </cell>
        </row>
        <row r="186">
          <cell r="A186" t="str">
            <v>6756 ВЕТЧ.ЛЮБИТЕЛЬСКАЯ п/о  ОСТАНКИНО</v>
          </cell>
          <cell r="D186">
            <v>42.64</v>
          </cell>
        </row>
        <row r="187">
          <cell r="A187" t="str">
            <v>Балык говяжий с/к "Эликатессе" 0,10 кг.шт. нарезка (лоток с ср.защ.атм.)  СПК</v>
          </cell>
          <cell r="D187">
            <v>38</v>
          </cell>
        </row>
        <row r="188">
          <cell r="A188" t="str">
            <v>Балык свиной с/к "Эликатессе" 0,10 кг.шт. нарезка (лоток с ср.защ.атм.)  СПК</v>
          </cell>
          <cell r="D188">
            <v>77</v>
          </cell>
        </row>
        <row r="189">
          <cell r="A189" t="str">
            <v>БОНУС Z-ОСОБАЯ Коровино вар п/о (5324)  ОСТАНКИНО</v>
          </cell>
          <cell r="D189">
            <v>9.8170000000000002</v>
          </cell>
        </row>
        <row r="190">
          <cell r="A190" t="str">
            <v>БОНУС Z-ОСОБАЯ Коровино вар п/о 0.5кг_СНГ (6305)  ОСТАНКИНО</v>
          </cell>
          <cell r="D190">
            <v>14</v>
          </cell>
        </row>
        <row r="191">
          <cell r="A191" t="str">
            <v>БОНУС СОЧНЫЕ сос п/о мгс 0.41кг_UZ (6087)  ОСТАНКИНО</v>
          </cell>
          <cell r="D191">
            <v>192</v>
          </cell>
        </row>
        <row r="192">
          <cell r="A192" t="str">
            <v>БОНУС СОЧНЫЕ сос п/о мгс 1*6_UZ (6088)  ОСТАНКИНО</v>
          </cell>
          <cell r="D192">
            <v>103.401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263</v>
          </cell>
        </row>
        <row r="194">
          <cell r="A194" t="str">
            <v>БОНУС_283  Сосиски Сочинки, ВЕС, ТМ Стародворье ПОКОМ</v>
          </cell>
          <cell r="D194">
            <v>94.688999999999993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57.177999999999997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87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123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42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72</v>
          </cell>
        </row>
        <row r="200">
          <cell r="A200" t="str">
            <v>Бутербродная вареная 0,47 кг шт.  СПК</v>
          </cell>
          <cell r="D200">
            <v>6</v>
          </cell>
        </row>
        <row r="201">
          <cell r="A201" t="str">
            <v>Вацлавская п/к (черева) 390 гр.шт. термоус.пак  СПК</v>
          </cell>
          <cell r="D201">
            <v>10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62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410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254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120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8</v>
          </cell>
        </row>
        <row r="207">
          <cell r="A207" t="str">
            <v>Дельгаро с/в "Эликатессе" 140 гр.шт.  СПК</v>
          </cell>
          <cell r="D207">
            <v>34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62</v>
          </cell>
        </row>
        <row r="209">
          <cell r="A209" t="str">
            <v>Докторская вареная в/с 0,47 кг шт.  СПК</v>
          </cell>
          <cell r="D209">
            <v>2</v>
          </cell>
        </row>
        <row r="210">
          <cell r="A210" t="str">
            <v>Докторская вареная термоус.пак. "Высокий вкус"  СПК</v>
          </cell>
          <cell r="D210">
            <v>39.033999999999999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24</v>
          </cell>
        </row>
        <row r="212">
          <cell r="A212" t="str">
            <v>Жар-ладушки с клубникой и вишней ВЕС ТМ Зареченские  ПОКОМ</v>
          </cell>
          <cell r="D212">
            <v>35.6</v>
          </cell>
        </row>
        <row r="213">
          <cell r="A213" t="str">
            <v>Жар-ладушки с мясом ТМ Зареченские ВЕС ПОКОМ</v>
          </cell>
          <cell r="D213">
            <v>51.8</v>
          </cell>
        </row>
        <row r="214">
          <cell r="A214" t="str">
            <v>Жар-ладушки с мясом, картофелем и грибами ВЕС ТМ Зареченские  ПОКОМ</v>
          </cell>
          <cell r="D214">
            <v>6.7</v>
          </cell>
        </row>
        <row r="215">
          <cell r="A215" t="str">
            <v>Жар-ладушки с яблоком и грушей ТМ Зареченские ВЕС ПОКОМ</v>
          </cell>
          <cell r="D215">
            <v>14.8</v>
          </cell>
        </row>
        <row r="216">
          <cell r="A216" t="str">
            <v>ЖАР-мени ВЕС ТМ Зареченские  ПОКОМ</v>
          </cell>
          <cell r="D216">
            <v>27</v>
          </cell>
        </row>
        <row r="217">
          <cell r="A217" t="str">
            <v>Классика с/к 235 гр.шт. "Высокий вкус"  СПК</v>
          </cell>
          <cell r="D217">
            <v>14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116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71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37</v>
          </cell>
        </row>
        <row r="221">
          <cell r="A221" t="str">
            <v>Консервы говядина тушеная "СПК" ж/б 0,338 кг.шт. термоус. пл. ЧМК  СПК</v>
          </cell>
          <cell r="D221">
            <v>20</v>
          </cell>
        </row>
        <row r="222">
          <cell r="A222" t="str">
            <v>Коньячная с/к 0,10 кг.шт. нарезка (лоток с ср.зад.атм.) "Высокий вкус"  СПК</v>
          </cell>
          <cell r="D222">
            <v>80</v>
          </cell>
        </row>
        <row r="223">
          <cell r="A223" t="str">
            <v>Краковская п/к (черева) 390 гр.шт. термоус.пак. СПК</v>
          </cell>
          <cell r="D223">
            <v>3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122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283</v>
          </cell>
        </row>
        <row r="226">
          <cell r="A226" t="str">
            <v>Ла Фаворте с/в "Эликатессе" 140 гр.шт.  СПК</v>
          </cell>
          <cell r="D226">
            <v>51</v>
          </cell>
        </row>
        <row r="227">
          <cell r="A227" t="str">
            <v>Ливерная Печеночная "Просто выгодно" 0,3 кг.шт.  СПК</v>
          </cell>
          <cell r="D227">
            <v>13</v>
          </cell>
        </row>
        <row r="228">
          <cell r="A228" t="str">
            <v>Любительская вареная термоус.пак. "Высокий вкус"  СПК</v>
          </cell>
          <cell r="D228">
            <v>28.655000000000001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40.700000000000003</v>
          </cell>
        </row>
        <row r="231">
          <cell r="A231" t="str">
            <v>Мусульманская вареная "Просто выгодно"  СПК</v>
          </cell>
          <cell r="D231">
            <v>12.148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719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463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564</v>
          </cell>
        </row>
        <row r="235">
          <cell r="A235" t="str">
            <v>Наггетсы с куриным филе и сыром ТМ Вязанка 0,25 кг ПОКОМ</v>
          </cell>
          <cell r="D235">
            <v>146</v>
          </cell>
        </row>
        <row r="236">
          <cell r="A236" t="str">
            <v>Наггетсы Хрустящие ТМ Зареченские. ВЕС ПОКОМ</v>
          </cell>
          <cell r="D236">
            <v>84</v>
          </cell>
        </row>
        <row r="237">
          <cell r="A237" t="str">
            <v>Новосибирская с/к 0,10 кг.шт. нарезка (лоток с ср.защ.атм.) "Высокий вкус"  СПК</v>
          </cell>
          <cell r="D237">
            <v>60</v>
          </cell>
        </row>
        <row r="238">
          <cell r="A238" t="str">
            <v>Оригинальная с перцем с/к  СПК</v>
          </cell>
          <cell r="D238">
            <v>97.856999999999999</v>
          </cell>
        </row>
        <row r="239">
          <cell r="A239" t="str">
            <v>Пекантино с/в "Эликатессе" 0,10 кг.шт. нарезка (лоток с.ср.защ.атм.)  СПК</v>
          </cell>
          <cell r="D239">
            <v>50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124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16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259</v>
          </cell>
        </row>
        <row r="243">
          <cell r="A243" t="str">
            <v>Пельмени Бигбули с мясом, Горячая штучка 0,43кг  ПОКОМ</v>
          </cell>
          <cell r="D243">
            <v>26</v>
          </cell>
        </row>
        <row r="244">
          <cell r="A244" t="str">
            <v>Пельмени Бигбули с мясом, Горячая штучка 0,9кг  ПОКОМ</v>
          </cell>
          <cell r="D244">
            <v>64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150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54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103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501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457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285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487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237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24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359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49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165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146</v>
          </cell>
        </row>
        <row r="258">
          <cell r="A258" t="str">
            <v>Пельмени Сочные сфера 0,9 кг ТМ Стародворье ПОКОМ</v>
          </cell>
          <cell r="D258">
            <v>73</v>
          </cell>
        </row>
        <row r="259">
          <cell r="A259" t="str">
            <v>По-Австрийски с/к 260 гр.шт. "Высокий вкус"  СПК</v>
          </cell>
          <cell r="D259">
            <v>24</v>
          </cell>
        </row>
        <row r="260">
          <cell r="A260" t="str">
            <v>Покровская вареная 0,47 кг шт.  СПК</v>
          </cell>
          <cell r="D260">
            <v>6</v>
          </cell>
        </row>
        <row r="261">
          <cell r="A261" t="str">
            <v>Салями Трюфель с/в "Эликатессе" 0,16 кг.шт.  СПК</v>
          </cell>
          <cell r="D261">
            <v>60</v>
          </cell>
        </row>
        <row r="262">
          <cell r="A262" t="str">
            <v>Салями Финская с/к 235 гр.шт. "Высокий вкус"  СПК</v>
          </cell>
          <cell r="D262">
            <v>25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66.930999999999997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29.602</v>
          </cell>
        </row>
        <row r="265">
          <cell r="A265" t="str">
            <v>Сардельки из свинины (черева) ( в ср.защ.атм) "Высокий вкус"  СПК</v>
          </cell>
          <cell r="D265">
            <v>6.734</v>
          </cell>
        </row>
        <row r="266">
          <cell r="A266" t="str">
            <v>Семейная с чесночком Экстра вареная  СПК</v>
          </cell>
          <cell r="D266">
            <v>9.3979999999999997</v>
          </cell>
        </row>
        <row r="267">
          <cell r="A267" t="str">
            <v>Семейная с чесночком Экстра вареная 0,5 кг.шт.  СПК</v>
          </cell>
          <cell r="D267">
            <v>6</v>
          </cell>
        </row>
        <row r="268">
          <cell r="A268" t="str">
            <v>Сервелат мелкозернистый в/к 0,5 кг.шт. термоус.пак. "Высокий вкус"  СПК</v>
          </cell>
          <cell r="D268">
            <v>17</v>
          </cell>
        </row>
        <row r="269">
          <cell r="A269" t="str">
            <v>Сервелат Финский в/к 0,38 кг.шт. термофор.пак.  СПК</v>
          </cell>
          <cell r="D269">
            <v>6</v>
          </cell>
        </row>
        <row r="270">
          <cell r="A270" t="str">
            <v>Сервелат Фирменный в/к 0,10 кг.шт. нарезка (лоток с ср.защ.атм.)  СПК</v>
          </cell>
          <cell r="D270">
            <v>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116</v>
          </cell>
        </row>
        <row r="272">
          <cell r="A272" t="str">
            <v>Сибирская особая с/к 0,235 кг шт.  СПК</v>
          </cell>
          <cell r="D272">
            <v>76</v>
          </cell>
        </row>
        <row r="273">
          <cell r="A273" t="str">
            <v>Славянская п/к 0,38 кг шт.термофор.пак.  СПК</v>
          </cell>
          <cell r="D273">
            <v>8</v>
          </cell>
        </row>
        <row r="274">
          <cell r="A274" t="str">
            <v>Смак-мени с картофелем и сочной грудинкой ТМ Зареченские ПОКОМ</v>
          </cell>
          <cell r="D274">
            <v>53</v>
          </cell>
        </row>
        <row r="275">
          <cell r="A275" t="str">
            <v>Смак-мени с мясом ТМ Зареченские ПОКОМ</v>
          </cell>
          <cell r="D275">
            <v>29</v>
          </cell>
        </row>
        <row r="276">
          <cell r="A276" t="str">
            <v>Смаколадьи с яблоком и грушей ТМ Зареченские,0,9 кг ПОКОМ</v>
          </cell>
          <cell r="D276">
            <v>28</v>
          </cell>
        </row>
        <row r="277">
          <cell r="A277" t="str">
            <v>Сосиски "Баварские" 0,36 кг.шт. вак.упак.  СПК</v>
          </cell>
          <cell r="D277">
            <v>8</v>
          </cell>
        </row>
        <row r="278">
          <cell r="A278" t="str">
            <v>Сосиски "Молочные" 0,36 кг.шт. вак.упак.  СПК</v>
          </cell>
          <cell r="D278">
            <v>10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6.1849999999999996</v>
          </cell>
        </row>
        <row r="280">
          <cell r="A280" t="str">
            <v>Сосиски Хот-дог ВЕС (лоток с ср.защ.атм.)   СПК</v>
          </cell>
          <cell r="D280">
            <v>26.33</v>
          </cell>
        </row>
        <row r="281">
          <cell r="A281" t="str">
            <v>Сочный мегачебурек ТМ Зареченские ВЕС ПОКОМ</v>
          </cell>
          <cell r="D281">
            <v>4.4800000000000004</v>
          </cell>
        </row>
        <row r="282">
          <cell r="A282" t="str">
            <v>Торо Неро с/в "Эликатессе" 140 гр.шт.  СПК</v>
          </cell>
          <cell r="D282">
            <v>28</v>
          </cell>
        </row>
        <row r="283">
          <cell r="A283" t="str">
            <v>Уши свиные копченые к пиву 0,15кг нар. д/ф шт.  СПК</v>
          </cell>
          <cell r="D283">
            <v>13</v>
          </cell>
        </row>
        <row r="284">
          <cell r="A284" t="str">
            <v>Фестивальная пора с/к 100 гр.шт.нар. (лоток с ср.защ.атм.)  СПК</v>
          </cell>
          <cell r="D284">
            <v>46</v>
          </cell>
        </row>
        <row r="285">
          <cell r="A285" t="str">
            <v>Фестивальная пора с/к 235 гр.шт.  СПК</v>
          </cell>
          <cell r="D285">
            <v>203</v>
          </cell>
        </row>
        <row r="286">
          <cell r="A286" t="str">
            <v>Фестивальная с/к ВЕС   СПК</v>
          </cell>
          <cell r="D286">
            <v>13.5</v>
          </cell>
        </row>
        <row r="287">
          <cell r="A287" t="str">
            <v>Фуэт с/в "Эликатессе" 160 гр.шт.  СПК</v>
          </cell>
          <cell r="D287">
            <v>42</v>
          </cell>
        </row>
        <row r="288">
          <cell r="A288" t="str">
            <v>Хинкали Классические ТМ Зареченские ВЕС ПОКОМ</v>
          </cell>
          <cell r="D288">
            <v>20</v>
          </cell>
        </row>
        <row r="289">
          <cell r="A289" t="str">
            <v>Хотстеры ТМ Горячая штучка ТС Хотстеры 0,25 кг зам  ПОКОМ</v>
          </cell>
          <cell r="D289">
            <v>435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81</v>
          </cell>
        </row>
        <row r="291">
          <cell r="A291" t="str">
            <v>Хрустящие крылышки ТМ Горячая штучка 0,3 кг зам  ПОКОМ</v>
          </cell>
          <cell r="D291">
            <v>166</v>
          </cell>
        </row>
        <row r="292">
          <cell r="A292" t="str">
            <v>Хрустящие крылышки ТМ Зареченские ТС Зареченские продукты. ВЕС ПОКОМ</v>
          </cell>
          <cell r="D292">
            <v>3.6</v>
          </cell>
        </row>
        <row r="293">
          <cell r="A293" t="str">
            <v>Чебупай сочное яблоко ТМ Горячая штучка 0,2 кг зам.  ПОКОМ</v>
          </cell>
          <cell r="D293">
            <v>98</v>
          </cell>
        </row>
        <row r="294">
          <cell r="A294" t="str">
            <v>Чебупай спелая вишня ТМ Горячая штучка 0,2 кг зам.  ПОКОМ</v>
          </cell>
          <cell r="D294">
            <v>80</v>
          </cell>
        </row>
        <row r="295">
          <cell r="A295" t="str">
            <v>Чебупели Курочка гриль ТМ Горячая штучка, 0,3 кг зам  ПОКОМ</v>
          </cell>
          <cell r="D295">
            <v>41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571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531</v>
          </cell>
        </row>
        <row r="298">
          <cell r="A298" t="str">
            <v>Чебуреки сочные ВЕС ТМ Зареченские  ПОКОМ</v>
          </cell>
          <cell r="D298">
            <v>135</v>
          </cell>
        </row>
        <row r="299">
          <cell r="A299" t="str">
            <v>Шпикачки Русские (черева) (в ср.защ.атм.) "Высокий вкус"  СПК</v>
          </cell>
          <cell r="D299">
            <v>35.656999999999996</v>
          </cell>
        </row>
        <row r="300">
          <cell r="A300" t="str">
            <v>Эликапреза с/в "Эликатессе" 0,10 кг.шт. нарезка (лоток с ср.защ.атм.)  СПК</v>
          </cell>
          <cell r="D300">
            <v>87</v>
          </cell>
        </row>
        <row r="301">
          <cell r="A301" t="str">
            <v>Юбилейная с/к 0,10 кг.шт. нарезка (лоток с ср.защ.атм.)  СПК</v>
          </cell>
          <cell r="D301">
            <v>7</v>
          </cell>
        </row>
        <row r="302">
          <cell r="A302" t="str">
            <v>Юбилейная с/к 0,235 кг.шт.  СПК</v>
          </cell>
          <cell r="D302">
            <v>174</v>
          </cell>
        </row>
        <row r="303">
          <cell r="A303" t="str">
            <v>Итого</v>
          </cell>
          <cell r="D303">
            <v>58108.017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8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7.33203125" style="1" customWidth="1"/>
    <col min="2" max="2" width="4.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3" width="6.6640625" style="5" bestFit="1" customWidth="1"/>
    <col min="14" max="14" width="6.5" style="5" bestFit="1" customWidth="1"/>
    <col min="15" max="17" width="0.83203125" style="5" customWidth="1"/>
    <col min="18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6.1640625" style="5" bestFit="1" customWidth="1"/>
    <col min="32" max="32" width="6.6640625" style="5" bestFit="1" customWidth="1"/>
    <col min="33" max="34" width="1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R3" s="20" t="s">
        <v>116</v>
      </c>
      <c r="T3" s="20" t="s">
        <v>117</v>
      </c>
      <c r="AE3" s="20" t="s">
        <v>114</v>
      </c>
      <c r="AF3" s="20" t="s">
        <v>115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107</v>
      </c>
      <c r="N5" s="15" t="s">
        <v>108</v>
      </c>
      <c r="R5" s="5">
        <v>17.03</v>
      </c>
      <c r="T5" s="15" t="s">
        <v>109</v>
      </c>
      <c r="Y5" s="15" t="s">
        <v>110</v>
      </c>
      <c r="Z5" s="15" t="s">
        <v>111</v>
      </c>
      <c r="AA5" s="15" t="s">
        <v>112</v>
      </c>
      <c r="AB5" s="15" t="s">
        <v>105</v>
      </c>
      <c r="AE5" s="15" t="s">
        <v>113</v>
      </c>
      <c r="AF5" s="15" t="s">
        <v>109</v>
      </c>
    </row>
    <row r="6" spans="1:34" ht="11.1" customHeight="1" x14ac:dyDescent="0.2">
      <c r="A6" s="6"/>
      <c r="B6" s="6"/>
      <c r="C6" s="3"/>
      <c r="D6" s="3"/>
      <c r="E6" s="9">
        <f>SUM(E7:E104)</f>
        <v>82870.818999999989</v>
      </c>
      <c r="F6" s="9">
        <f>SUM(F7:F104)</f>
        <v>44848.228999999992</v>
      </c>
      <c r="I6" s="9">
        <f>SUM(I7:I104)</f>
        <v>83148.177000000011</v>
      </c>
      <c r="J6" s="9">
        <f t="shared" ref="J6:T6" si="0">SUM(J7:J104)</f>
        <v>-277.35799999999978</v>
      </c>
      <c r="K6" s="9">
        <f t="shared" si="0"/>
        <v>5904</v>
      </c>
      <c r="L6" s="9">
        <f t="shared" si="0"/>
        <v>8890</v>
      </c>
      <c r="M6" s="9">
        <f t="shared" si="0"/>
        <v>11990</v>
      </c>
      <c r="N6" s="9">
        <f t="shared" si="0"/>
        <v>7810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17090</v>
      </c>
      <c r="S6" s="9">
        <f t="shared" si="0"/>
        <v>16574.163800000006</v>
      </c>
      <c r="T6" s="9">
        <f t="shared" si="0"/>
        <v>36200</v>
      </c>
      <c r="W6" s="9">
        <f t="shared" ref="W6:AB6" si="1">SUM(W7:W104)</f>
        <v>0</v>
      </c>
      <c r="X6" s="9">
        <f t="shared" si="1"/>
        <v>0</v>
      </c>
      <c r="Y6" s="9">
        <f t="shared" si="1"/>
        <v>14710.886200000006</v>
      </c>
      <c r="Z6" s="9">
        <f t="shared" si="1"/>
        <v>13592.540200000003</v>
      </c>
      <c r="AA6" s="9">
        <f t="shared" si="1"/>
        <v>17802.881599999997</v>
      </c>
      <c r="AB6" s="9">
        <f t="shared" si="1"/>
        <v>21416.699000000001</v>
      </c>
      <c r="AE6" s="9">
        <f>SUM(AE7:AE104)</f>
        <v>7183.8</v>
      </c>
      <c r="AF6" s="9">
        <f>SUM(AF7:AF104)</f>
        <v>15602.4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146</v>
      </c>
      <c r="D7" s="8">
        <v>244</v>
      </c>
      <c r="E7" s="8">
        <v>308</v>
      </c>
      <c r="F7" s="8">
        <v>81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309</v>
      </c>
      <c r="J7" s="14">
        <f>E7-I7</f>
        <v>-1</v>
      </c>
      <c r="K7" s="14">
        <f>VLOOKUP(A:A,[1]TDSheet!$A:$L,12,0)</f>
        <v>0</v>
      </c>
      <c r="L7" s="14">
        <f>VLOOKUP(A:A,[1]TDSheet!$A:$Q,17,0)</f>
        <v>80</v>
      </c>
      <c r="M7" s="14">
        <f>VLOOKUP(A:A,[1]TDSheet!$A:$R,18,0)</f>
        <v>80</v>
      </c>
      <c r="N7" s="14">
        <f>VLOOKUP(A:A,[1]TDSheet!$A:$M,13,0)</f>
        <v>0</v>
      </c>
      <c r="O7" s="14"/>
      <c r="P7" s="14"/>
      <c r="Q7" s="14"/>
      <c r="R7" s="16">
        <v>80</v>
      </c>
      <c r="S7" s="14">
        <f>E7/5</f>
        <v>61.6</v>
      </c>
      <c r="T7" s="16">
        <v>160</v>
      </c>
      <c r="U7" s="19">
        <f>(F7+K7+L7+M7+N7+R7+T7)/S7</f>
        <v>7.8084415584415581</v>
      </c>
      <c r="V7" s="14">
        <f>F7/S7</f>
        <v>1.3149350649350648</v>
      </c>
      <c r="W7" s="14"/>
      <c r="X7" s="14"/>
      <c r="Y7" s="14">
        <f>VLOOKUP(A:A,[1]TDSheet!$A:$Z,26,0)</f>
        <v>49.4</v>
      </c>
      <c r="Z7" s="14">
        <f>VLOOKUP(A:A,[1]TDSheet!$A:$AA,27,0)</f>
        <v>45</v>
      </c>
      <c r="AA7" s="14">
        <f>VLOOKUP(A:A,[1]TDSheet!$A:$S,19,0)</f>
        <v>58.8</v>
      </c>
      <c r="AB7" s="14">
        <f>VLOOKUP(A:A,[3]TDSheet!$A:$D,4,0)</f>
        <v>73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32</v>
      </c>
      <c r="AF7" s="14">
        <f>T7*G7</f>
        <v>64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221.578</v>
      </c>
      <c r="D8" s="8">
        <v>114.307</v>
      </c>
      <c r="E8" s="8">
        <v>154.578</v>
      </c>
      <c r="F8" s="8">
        <v>178.29599999999999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158.1</v>
      </c>
      <c r="J8" s="14">
        <f t="shared" ref="J8:J71" si="2">E8-I8</f>
        <v>-3.5219999999999914</v>
      </c>
      <c r="K8" s="14">
        <f>VLOOKUP(A:A,[1]TDSheet!$A:$L,12,0)</f>
        <v>0</v>
      </c>
      <c r="L8" s="14">
        <f>VLOOKUP(A:A,[1]TDSheet!$A:$Q,17,0)</f>
        <v>0</v>
      </c>
      <c r="M8" s="14">
        <f>VLOOKUP(A:A,[1]TDSheet!$A:$R,18,0)</f>
        <v>0</v>
      </c>
      <c r="N8" s="14">
        <f>VLOOKUP(A:A,[1]TDSheet!$A:$M,13,0)</f>
        <v>20</v>
      </c>
      <c r="O8" s="14"/>
      <c r="P8" s="14"/>
      <c r="Q8" s="14"/>
      <c r="R8" s="16"/>
      <c r="S8" s="14">
        <f t="shared" ref="S8:S71" si="3">E8/5</f>
        <v>30.915600000000001</v>
      </c>
      <c r="T8" s="16">
        <v>50</v>
      </c>
      <c r="U8" s="19">
        <f t="shared" ref="U8:U71" si="4">(F8+K8+L8+M8+N8+R8+T8)/S8</f>
        <v>8.0314145609336389</v>
      </c>
      <c r="V8" s="14">
        <f t="shared" ref="V8:V71" si="5">F8/S8</f>
        <v>5.7671854985832391</v>
      </c>
      <c r="W8" s="14"/>
      <c r="X8" s="14"/>
      <c r="Y8" s="14">
        <f>VLOOKUP(A:A,[1]TDSheet!$A:$Z,26,0)</f>
        <v>32.962000000000003</v>
      </c>
      <c r="Z8" s="14">
        <f>VLOOKUP(A:A,[1]TDSheet!$A:$AA,27,0)</f>
        <v>32.825800000000001</v>
      </c>
      <c r="AA8" s="14">
        <f>VLOOKUP(A:A,[1]TDSheet!$A:$S,19,0)</f>
        <v>37.928600000000003</v>
      </c>
      <c r="AB8" s="14">
        <f>VLOOKUP(A:A,[3]TDSheet!$A:$D,4,0)</f>
        <v>40.993000000000002</v>
      </c>
      <c r="AC8" s="14" t="e">
        <f>VLOOKUP(A:A,[1]TDSheet!$A:$AC,29,0)</f>
        <v>#N/A</v>
      </c>
      <c r="AD8" s="14" t="e">
        <f>VLOOKUP(A:A,[1]TDSheet!$A:$AD,30,0)</f>
        <v>#N/A</v>
      </c>
      <c r="AE8" s="14">
        <f t="shared" ref="AE8:AE71" si="6">R8*G8</f>
        <v>0</v>
      </c>
      <c r="AF8" s="14">
        <f t="shared" ref="AF8:AF71" si="7">T8*G8</f>
        <v>50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1123.5930000000001</v>
      </c>
      <c r="D9" s="8">
        <v>1859.3720000000001</v>
      </c>
      <c r="E9" s="8">
        <v>1380.701</v>
      </c>
      <c r="F9" s="8">
        <v>1437.5730000000001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1386.7</v>
      </c>
      <c r="J9" s="14">
        <f t="shared" si="2"/>
        <v>-5.9990000000000236</v>
      </c>
      <c r="K9" s="14">
        <f>VLOOKUP(A:A,[1]TDSheet!$A:$L,12,0)</f>
        <v>0</v>
      </c>
      <c r="L9" s="14">
        <f>VLOOKUP(A:A,[1]TDSheet!$A:$Q,17,0)</f>
        <v>0</v>
      </c>
      <c r="M9" s="14">
        <f>VLOOKUP(A:A,[1]TDSheet!$A:$R,18,0)</f>
        <v>0</v>
      </c>
      <c r="N9" s="14">
        <f>VLOOKUP(A:A,[1]TDSheet!$A:$M,13,0)</f>
        <v>0</v>
      </c>
      <c r="O9" s="14"/>
      <c r="P9" s="14"/>
      <c r="Q9" s="14"/>
      <c r="R9" s="16">
        <v>300</v>
      </c>
      <c r="S9" s="14">
        <f t="shared" si="3"/>
        <v>276.14019999999999</v>
      </c>
      <c r="T9" s="16">
        <v>500</v>
      </c>
      <c r="U9" s="19">
        <f t="shared" si="4"/>
        <v>8.103032445113028</v>
      </c>
      <c r="V9" s="14">
        <f t="shared" si="5"/>
        <v>5.2059533526809938</v>
      </c>
      <c r="W9" s="14"/>
      <c r="X9" s="14"/>
      <c r="Y9" s="14">
        <f>VLOOKUP(A:A,[1]TDSheet!$A:$Z,26,0)</f>
        <v>308.12979999999999</v>
      </c>
      <c r="Z9" s="14">
        <f>VLOOKUP(A:A,[1]TDSheet!$A:$AA,27,0)</f>
        <v>329.10160000000002</v>
      </c>
      <c r="AA9" s="14">
        <f>VLOOKUP(A:A,[1]TDSheet!$A:$S,19,0)</f>
        <v>306.85500000000002</v>
      </c>
      <c r="AB9" s="14">
        <f>VLOOKUP(A:A,[3]TDSheet!$A:$D,4,0)</f>
        <v>374.58600000000001</v>
      </c>
      <c r="AC9" s="14" t="str">
        <f>VLOOKUP(A:A,[1]TDSheet!$A:$AC,29,0)</f>
        <v>м100</v>
      </c>
      <c r="AD9" s="14">
        <f>VLOOKUP(A:A,[1]TDSheet!$A:$AD,30,0)</f>
        <v>0</v>
      </c>
      <c r="AE9" s="14">
        <f t="shared" si="6"/>
        <v>300</v>
      </c>
      <c r="AF9" s="14">
        <f t="shared" si="7"/>
        <v>500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3290.0149999999999</v>
      </c>
      <c r="D10" s="8">
        <v>1561.971</v>
      </c>
      <c r="E10" s="8">
        <v>2085.864</v>
      </c>
      <c r="F10" s="8">
        <v>2704.9639999999999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2063.1</v>
      </c>
      <c r="J10" s="14">
        <f t="shared" si="2"/>
        <v>22.764000000000124</v>
      </c>
      <c r="K10" s="14">
        <f>VLOOKUP(A:A,[1]TDSheet!$A:$L,12,0)</f>
        <v>0</v>
      </c>
      <c r="L10" s="14">
        <f>VLOOKUP(A:A,[1]TDSheet!$A:$Q,17,0)</f>
        <v>0</v>
      </c>
      <c r="M10" s="14">
        <f>VLOOKUP(A:A,[1]TDSheet!$A:$R,18,0)</f>
        <v>0</v>
      </c>
      <c r="N10" s="14">
        <f>VLOOKUP(A:A,[1]TDSheet!$A:$M,13,0)</f>
        <v>0</v>
      </c>
      <c r="O10" s="14"/>
      <c r="P10" s="14"/>
      <c r="Q10" s="14"/>
      <c r="R10" s="16"/>
      <c r="S10" s="14">
        <f t="shared" si="3"/>
        <v>417.1728</v>
      </c>
      <c r="T10" s="16">
        <v>1400</v>
      </c>
      <c r="U10" s="19">
        <f t="shared" si="4"/>
        <v>9.8399608028136054</v>
      </c>
      <c r="V10" s="14">
        <f t="shared" si="5"/>
        <v>6.4840373101985556</v>
      </c>
      <c r="W10" s="14"/>
      <c r="X10" s="14"/>
      <c r="Y10" s="14">
        <f>VLOOKUP(A:A,[1]TDSheet!$A:$Z,26,0)</f>
        <v>422.36959999999999</v>
      </c>
      <c r="Z10" s="14">
        <f>VLOOKUP(A:A,[1]TDSheet!$A:$AA,27,0)</f>
        <v>399.53359999999998</v>
      </c>
      <c r="AA10" s="14">
        <f>VLOOKUP(A:A,[1]TDSheet!$A:$S,19,0)</f>
        <v>474.00839999999999</v>
      </c>
      <c r="AB10" s="14">
        <f>VLOOKUP(A:A,[3]TDSheet!$A:$D,4,0)</f>
        <v>449.17099999999999</v>
      </c>
      <c r="AC10" s="14" t="str">
        <f>VLOOKUP(A:A,[1]TDSheet!$A:$AC,29,0)</f>
        <v>м700</v>
      </c>
      <c r="AD10" s="14">
        <f>VLOOKUP(A:A,[1]TDSheet!$A:$AD,30,0)</f>
        <v>0</v>
      </c>
      <c r="AE10" s="14">
        <f t="shared" si="6"/>
        <v>0</v>
      </c>
      <c r="AF10" s="14">
        <f t="shared" si="7"/>
        <v>1400</v>
      </c>
      <c r="AG10" s="14"/>
      <c r="AH10" s="14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50.634999999999998</v>
      </c>
      <c r="D11" s="8">
        <v>69.706999999999994</v>
      </c>
      <c r="E11" s="8">
        <v>42.268000000000001</v>
      </c>
      <c r="F11" s="8">
        <v>71.349000000000004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45.792000000000002</v>
      </c>
      <c r="J11" s="14">
        <f t="shared" si="2"/>
        <v>-3.5240000000000009</v>
      </c>
      <c r="K11" s="14">
        <f>VLOOKUP(A:A,[1]TDSheet!$A:$L,12,0)</f>
        <v>0</v>
      </c>
      <c r="L11" s="14">
        <f>VLOOKUP(A:A,[1]TDSheet!$A:$Q,17,0)</f>
        <v>0</v>
      </c>
      <c r="M11" s="14">
        <f>VLOOKUP(A:A,[1]TDSheet!$A:$R,18,0)</f>
        <v>0</v>
      </c>
      <c r="N11" s="14">
        <f>VLOOKUP(A:A,[1]TDSheet!$A:$M,13,0)</f>
        <v>0</v>
      </c>
      <c r="O11" s="14"/>
      <c r="P11" s="14"/>
      <c r="Q11" s="14"/>
      <c r="R11" s="16"/>
      <c r="S11" s="14">
        <f t="shared" si="3"/>
        <v>8.4535999999999998</v>
      </c>
      <c r="T11" s="16">
        <v>30</v>
      </c>
      <c r="U11" s="19">
        <f t="shared" si="4"/>
        <v>11.988856818396897</v>
      </c>
      <c r="V11" s="14">
        <f t="shared" si="5"/>
        <v>8.4400728683637745</v>
      </c>
      <c r="W11" s="14"/>
      <c r="X11" s="14"/>
      <c r="Y11" s="14">
        <f>VLOOKUP(A:A,[1]TDSheet!$A:$Z,26,0)</f>
        <v>5.6951999999999998</v>
      </c>
      <c r="Z11" s="14">
        <f>VLOOKUP(A:A,[1]TDSheet!$A:$AA,27,0)</f>
        <v>8.1628000000000007</v>
      </c>
      <c r="AA11" s="14">
        <f>VLOOKUP(A:A,[1]TDSheet!$A:$S,19,0)</f>
        <v>8.6701999999999995</v>
      </c>
      <c r="AB11" s="14">
        <f>VLOOKUP(A:A,[3]TDSheet!$A:$D,4,0)</f>
        <v>12.089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6"/>
        <v>0</v>
      </c>
      <c r="AF11" s="14">
        <f t="shared" si="7"/>
        <v>30</v>
      </c>
      <c r="AG11" s="14"/>
      <c r="AH11" s="14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59.322000000000003</v>
      </c>
      <c r="D12" s="8">
        <v>137.63900000000001</v>
      </c>
      <c r="E12" s="8">
        <v>129.446</v>
      </c>
      <c r="F12" s="8">
        <v>64.811999999999998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129.69999999999999</v>
      </c>
      <c r="J12" s="14">
        <f t="shared" si="2"/>
        <v>-0.25399999999999068</v>
      </c>
      <c r="K12" s="14">
        <f>VLOOKUP(A:A,[1]TDSheet!$A:$L,12,0)</f>
        <v>0</v>
      </c>
      <c r="L12" s="14">
        <f>VLOOKUP(A:A,[1]TDSheet!$A:$Q,17,0)</f>
        <v>20</v>
      </c>
      <c r="M12" s="14">
        <f>VLOOKUP(A:A,[1]TDSheet!$A:$R,18,0)</f>
        <v>20</v>
      </c>
      <c r="N12" s="14">
        <f>VLOOKUP(A:A,[1]TDSheet!$A:$M,13,0)</f>
        <v>20</v>
      </c>
      <c r="O12" s="14"/>
      <c r="P12" s="14"/>
      <c r="Q12" s="14"/>
      <c r="R12" s="16">
        <v>20</v>
      </c>
      <c r="S12" s="14">
        <f t="shared" si="3"/>
        <v>25.889199999999999</v>
      </c>
      <c r="T12" s="16">
        <v>70</v>
      </c>
      <c r="U12" s="19">
        <f t="shared" si="4"/>
        <v>8.2973595167096708</v>
      </c>
      <c r="V12" s="14">
        <f t="shared" si="5"/>
        <v>2.5034377269286034</v>
      </c>
      <c r="W12" s="14"/>
      <c r="X12" s="14"/>
      <c r="Y12" s="14">
        <f>VLOOKUP(A:A,[1]TDSheet!$A:$Z,26,0)</f>
        <v>18.1038</v>
      </c>
      <c r="Z12" s="14">
        <f>VLOOKUP(A:A,[1]TDSheet!$A:$AA,27,0)</f>
        <v>19.474600000000002</v>
      </c>
      <c r="AA12" s="14">
        <f>VLOOKUP(A:A,[1]TDSheet!$A:$S,19,0)</f>
        <v>26.723399999999998</v>
      </c>
      <c r="AB12" s="14">
        <f>VLOOKUP(A:A,[3]TDSheet!$A:$D,4,0)</f>
        <v>40.43</v>
      </c>
      <c r="AC12" s="14" t="e">
        <f>VLOOKUP(A:A,[1]TDSheet!$A:$AC,29,0)</f>
        <v>#N/A</v>
      </c>
      <c r="AD12" s="14" t="e">
        <f>VLOOKUP(A:A,[1]TDSheet!$A:$AD,30,0)</f>
        <v>#N/A</v>
      </c>
      <c r="AE12" s="14">
        <f t="shared" si="6"/>
        <v>20</v>
      </c>
      <c r="AF12" s="14">
        <f t="shared" si="7"/>
        <v>70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684.16600000000005</v>
      </c>
      <c r="D13" s="8">
        <v>101.318</v>
      </c>
      <c r="E13" s="8">
        <v>470.10899999999998</v>
      </c>
      <c r="F13" s="8">
        <v>218.13800000000001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461.35</v>
      </c>
      <c r="J13" s="14">
        <f t="shared" si="2"/>
        <v>8.7589999999999577</v>
      </c>
      <c r="K13" s="14">
        <f>VLOOKUP(A:A,[1]TDSheet!$A:$L,12,0)</f>
        <v>0</v>
      </c>
      <c r="L13" s="14">
        <f>VLOOKUP(A:A,[1]TDSheet!$A:$Q,17,0)</f>
        <v>130</v>
      </c>
      <c r="M13" s="14">
        <f>VLOOKUP(A:A,[1]TDSheet!$A:$R,18,0)</f>
        <v>100</v>
      </c>
      <c r="N13" s="18">
        <v>0</v>
      </c>
      <c r="O13" s="14"/>
      <c r="P13" s="14"/>
      <c r="Q13" s="14"/>
      <c r="R13" s="16">
        <v>70</v>
      </c>
      <c r="S13" s="14">
        <f t="shared" si="3"/>
        <v>94.021799999999999</v>
      </c>
      <c r="T13" s="16">
        <v>220</v>
      </c>
      <c r="U13" s="19">
        <f t="shared" si="4"/>
        <v>7.8507112180366683</v>
      </c>
      <c r="V13" s="14">
        <f t="shared" si="5"/>
        <v>2.3200789604113088</v>
      </c>
      <c r="W13" s="14"/>
      <c r="X13" s="14"/>
      <c r="Y13" s="14">
        <f>VLOOKUP(A:A,[1]TDSheet!$A:$Z,26,0)</f>
        <v>87.834800000000001</v>
      </c>
      <c r="Z13" s="14">
        <f>VLOOKUP(A:A,[1]TDSheet!$A:$AA,27,0)</f>
        <v>64.695999999999998</v>
      </c>
      <c r="AA13" s="14">
        <f>VLOOKUP(A:A,[1]TDSheet!$A:$S,19,0)</f>
        <v>103.72539999999999</v>
      </c>
      <c r="AB13" s="14">
        <f>VLOOKUP(A:A,[3]TDSheet!$A:$D,4,0)</f>
        <v>124.562</v>
      </c>
      <c r="AC13" s="14" t="str">
        <f>VLOOKUP(A:A,[1]TDSheet!$A:$AC,29,0)</f>
        <v>костик</v>
      </c>
      <c r="AD13" s="14" t="e">
        <f>VLOOKUP(A:A,[1]TDSheet!$A:$AD,30,0)</f>
        <v>#N/A</v>
      </c>
      <c r="AE13" s="14">
        <f t="shared" si="6"/>
        <v>70</v>
      </c>
      <c r="AF13" s="14">
        <f t="shared" si="7"/>
        <v>220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942</v>
      </c>
      <c r="D14" s="8">
        <v>417</v>
      </c>
      <c r="E14" s="8">
        <v>535</v>
      </c>
      <c r="F14" s="8">
        <v>804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551</v>
      </c>
      <c r="J14" s="14">
        <f t="shared" si="2"/>
        <v>-16</v>
      </c>
      <c r="K14" s="14">
        <f>VLOOKUP(A:A,[1]TDSheet!$A:$L,12,0)</f>
        <v>0</v>
      </c>
      <c r="L14" s="14">
        <f>VLOOKUP(A:A,[1]TDSheet!$A:$Q,17,0)</f>
        <v>0</v>
      </c>
      <c r="M14" s="14">
        <f>VLOOKUP(A:A,[1]TDSheet!$A:$R,18,0)</f>
        <v>0</v>
      </c>
      <c r="N14" s="14">
        <f>VLOOKUP(A:A,[1]TDSheet!$A:$M,13,0)</f>
        <v>0</v>
      </c>
      <c r="O14" s="14"/>
      <c r="P14" s="14"/>
      <c r="Q14" s="14"/>
      <c r="R14" s="16"/>
      <c r="S14" s="14">
        <f t="shared" si="3"/>
        <v>107</v>
      </c>
      <c r="T14" s="16">
        <v>200</v>
      </c>
      <c r="U14" s="19">
        <f t="shared" si="4"/>
        <v>9.3831775700934585</v>
      </c>
      <c r="V14" s="14">
        <f t="shared" si="5"/>
        <v>7.5140186915887854</v>
      </c>
      <c r="W14" s="14"/>
      <c r="X14" s="14"/>
      <c r="Y14" s="14">
        <f>VLOOKUP(A:A,[1]TDSheet!$A:$Z,26,0)</f>
        <v>93.4</v>
      </c>
      <c r="Z14" s="14">
        <f>VLOOKUP(A:A,[1]TDSheet!$A:$AA,27,0)</f>
        <v>99.6</v>
      </c>
      <c r="AA14" s="14">
        <f>VLOOKUP(A:A,[1]TDSheet!$A:$S,19,0)</f>
        <v>119.4</v>
      </c>
      <c r="AB14" s="14">
        <f>VLOOKUP(A:A,[3]TDSheet!$A:$D,4,0)</f>
        <v>106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6"/>
        <v>0</v>
      </c>
      <c r="AF14" s="14">
        <f t="shared" si="7"/>
        <v>50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35.802999999999997</v>
      </c>
      <c r="D15" s="8">
        <v>2.98</v>
      </c>
      <c r="E15" s="8">
        <v>35.784999999999997</v>
      </c>
      <c r="F15" s="8"/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37.5</v>
      </c>
      <c r="J15" s="14">
        <f t="shared" si="2"/>
        <v>-1.7150000000000034</v>
      </c>
      <c r="K15" s="14">
        <f>VLOOKUP(A:A,[1]TDSheet!$A:$L,12,0)</f>
        <v>20</v>
      </c>
      <c r="L15" s="14">
        <f>VLOOKUP(A:A,[1]TDSheet!$A:$Q,17,0)</f>
        <v>0</v>
      </c>
      <c r="M15" s="14">
        <f>VLOOKUP(A:A,[1]TDSheet!$A:$R,18,0)</f>
        <v>10</v>
      </c>
      <c r="N15" s="14">
        <f>VLOOKUP(A:A,[1]TDSheet!$A:$M,13,0)</f>
        <v>0</v>
      </c>
      <c r="O15" s="14"/>
      <c r="P15" s="14"/>
      <c r="Q15" s="14"/>
      <c r="R15" s="16">
        <v>30</v>
      </c>
      <c r="S15" s="14">
        <f t="shared" si="3"/>
        <v>7.1569999999999991</v>
      </c>
      <c r="T15" s="16"/>
      <c r="U15" s="19">
        <f t="shared" si="4"/>
        <v>8.3834008662847577</v>
      </c>
      <c r="V15" s="14">
        <f t="shared" si="5"/>
        <v>0</v>
      </c>
      <c r="W15" s="14"/>
      <c r="X15" s="14"/>
      <c r="Y15" s="14">
        <f>VLOOKUP(A:A,[1]TDSheet!$A:$Z,26,0)</f>
        <v>8.5995999999999988</v>
      </c>
      <c r="Z15" s="14">
        <f>VLOOKUP(A:A,[1]TDSheet!$A:$AA,27,0)</f>
        <v>5.3390000000000004</v>
      </c>
      <c r="AA15" s="14">
        <f>VLOOKUP(A:A,[1]TDSheet!$A:$S,19,0)</f>
        <v>7.1563999999999997</v>
      </c>
      <c r="AB15" s="14">
        <v>0</v>
      </c>
      <c r="AC15" s="17" t="str">
        <f>VLOOKUP(A:A,[1]TDSheet!$A:$AC,29,0)</f>
        <v>костик</v>
      </c>
      <c r="AD15" s="14">
        <f>VLOOKUP(A:A,[1]TDSheet!$A:$AD,30,0)</f>
        <v>0</v>
      </c>
      <c r="AE15" s="14">
        <f t="shared" si="6"/>
        <v>30</v>
      </c>
      <c r="AF15" s="14">
        <f t="shared" si="7"/>
        <v>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76.552000000000007</v>
      </c>
      <c r="D16" s="8"/>
      <c r="E16" s="8">
        <v>63.384</v>
      </c>
      <c r="F16" s="8">
        <v>11.680999999999999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64.599999999999994</v>
      </c>
      <c r="J16" s="14">
        <f t="shared" si="2"/>
        <v>-1.215999999999994</v>
      </c>
      <c r="K16" s="14">
        <f>VLOOKUP(A:A,[1]TDSheet!$A:$L,12,0)</f>
        <v>10</v>
      </c>
      <c r="L16" s="14">
        <f>VLOOKUP(A:A,[1]TDSheet!$A:$Q,17,0)</f>
        <v>0</v>
      </c>
      <c r="M16" s="14">
        <f>VLOOKUP(A:A,[1]TDSheet!$A:$R,18,0)</f>
        <v>10</v>
      </c>
      <c r="N16" s="14">
        <f>VLOOKUP(A:A,[1]TDSheet!$A:$M,13,0)</f>
        <v>10</v>
      </c>
      <c r="O16" s="14"/>
      <c r="P16" s="14"/>
      <c r="Q16" s="14"/>
      <c r="R16" s="16">
        <v>30</v>
      </c>
      <c r="S16" s="14">
        <f t="shared" si="3"/>
        <v>12.6768</v>
      </c>
      <c r="T16" s="16"/>
      <c r="U16" s="19">
        <f t="shared" si="4"/>
        <v>5.6545027136185784</v>
      </c>
      <c r="V16" s="14">
        <f t="shared" si="5"/>
        <v>0.92144705288400852</v>
      </c>
      <c r="W16" s="14"/>
      <c r="X16" s="14"/>
      <c r="Y16" s="14">
        <f>VLOOKUP(A:A,[1]TDSheet!$A:$Z,26,0)</f>
        <v>11.3202</v>
      </c>
      <c r="Z16" s="14">
        <f>VLOOKUP(A:A,[1]TDSheet!$A:$AA,27,0)</f>
        <v>10.1172</v>
      </c>
      <c r="AA16" s="14">
        <f>VLOOKUP(A:A,[1]TDSheet!$A:$S,19,0)</f>
        <v>9.7936000000000014</v>
      </c>
      <c r="AB16" s="14">
        <f>VLOOKUP(A:A,[3]TDSheet!$A:$D,4,0)</f>
        <v>14.622</v>
      </c>
      <c r="AC16" s="23" t="s">
        <v>118</v>
      </c>
      <c r="AD16" s="14">
        <f>VLOOKUP(A:A,[1]TDSheet!$A:$AD,30,0)</f>
        <v>0</v>
      </c>
      <c r="AE16" s="14">
        <f t="shared" si="6"/>
        <v>30</v>
      </c>
      <c r="AF16" s="14">
        <f t="shared" si="7"/>
        <v>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873.77300000000002</v>
      </c>
      <c r="D17" s="8">
        <v>103.435</v>
      </c>
      <c r="E17" s="21">
        <v>868</v>
      </c>
      <c r="F17" s="22">
        <v>206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825.70899999999995</v>
      </c>
      <c r="J17" s="14">
        <f t="shared" si="2"/>
        <v>42.291000000000054</v>
      </c>
      <c r="K17" s="14">
        <f>VLOOKUP(A:A,[1]TDSheet!$A:$L,12,0)</f>
        <v>240</v>
      </c>
      <c r="L17" s="14">
        <f>VLOOKUP(A:A,[1]TDSheet!$A:$Q,17,0)</f>
        <v>250</v>
      </c>
      <c r="M17" s="14">
        <f>VLOOKUP(A:A,[1]TDSheet!$A:$R,18,0)</f>
        <v>180</v>
      </c>
      <c r="N17" s="18">
        <v>50</v>
      </c>
      <c r="O17" s="14"/>
      <c r="P17" s="14"/>
      <c r="Q17" s="14"/>
      <c r="R17" s="16">
        <v>200</v>
      </c>
      <c r="S17" s="14">
        <f t="shared" si="3"/>
        <v>173.6</v>
      </c>
      <c r="T17" s="16">
        <v>250</v>
      </c>
      <c r="U17" s="19">
        <f t="shared" si="4"/>
        <v>7.9262672811059911</v>
      </c>
      <c r="V17" s="14">
        <f t="shared" si="5"/>
        <v>1.1866359447004609</v>
      </c>
      <c r="W17" s="14"/>
      <c r="X17" s="14"/>
      <c r="Y17" s="14">
        <f>VLOOKUP(A:A,[1]TDSheet!$A:$Z,26,0)</f>
        <v>136</v>
      </c>
      <c r="Z17" s="14">
        <f>VLOOKUP(A:A,[1]TDSheet!$A:$AA,27,0)</f>
        <v>77</v>
      </c>
      <c r="AA17" s="14">
        <f>VLOOKUP(A:A,[1]TDSheet!$A:$S,19,0)</f>
        <v>187</v>
      </c>
      <c r="AB17" s="14">
        <f>VLOOKUP(A:A,[3]TDSheet!$A:$D,4,0)</f>
        <v>117.68</v>
      </c>
      <c r="AC17" s="14" t="str">
        <f>VLOOKUP(A:A,[1]TDSheet!$A:$AC,29,0)</f>
        <v>костик</v>
      </c>
      <c r="AD17" s="14" t="str">
        <f>VLOOKUP(A:A,[1]TDSheet!$A:$AD,30,0)</f>
        <v>костик</v>
      </c>
      <c r="AE17" s="14">
        <f t="shared" si="6"/>
        <v>200</v>
      </c>
      <c r="AF17" s="14">
        <f t="shared" si="7"/>
        <v>250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107.514</v>
      </c>
      <c r="D18" s="8">
        <v>62.695999999999998</v>
      </c>
      <c r="E18" s="8">
        <v>126.639</v>
      </c>
      <c r="F18" s="8">
        <v>37.290999999999997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133.30000000000001</v>
      </c>
      <c r="J18" s="14">
        <f t="shared" si="2"/>
        <v>-6.6610000000000156</v>
      </c>
      <c r="K18" s="14">
        <f>VLOOKUP(A:A,[1]TDSheet!$A:$L,12,0)</f>
        <v>80</v>
      </c>
      <c r="L18" s="14">
        <f>VLOOKUP(A:A,[1]TDSheet!$A:$Q,17,0)</f>
        <v>20</v>
      </c>
      <c r="M18" s="14">
        <f>VLOOKUP(A:A,[1]TDSheet!$A:$R,18,0)</f>
        <v>20</v>
      </c>
      <c r="N18" s="14">
        <f>VLOOKUP(A:A,[1]TDSheet!$A:$M,13,0)</f>
        <v>30</v>
      </c>
      <c r="O18" s="14"/>
      <c r="P18" s="14"/>
      <c r="Q18" s="14"/>
      <c r="R18" s="16">
        <v>30</v>
      </c>
      <c r="S18" s="14">
        <f t="shared" si="3"/>
        <v>25.3278</v>
      </c>
      <c r="T18" s="16"/>
      <c r="U18" s="19">
        <f t="shared" si="4"/>
        <v>8.5791501828030867</v>
      </c>
      <c r="V18" s="14">
        <f t="shared" si="5"/>
        <v>1.4723347467999588</v>
      </c>
      <c r="W18" s="14"/>
      <c r="X18" s="14"/>
      <c r="Y18" s="14">
        <f>VLOOKUP(A:A,[1]TDSheet!$A:$Z,26,0)</f>
        <v>22.734200000000001</v>
      </c>
      <c r="Z18" s="14">
        <f>VLOOKUP(A:A,[1]TDSheet!$A:$AA,27,0)</f>
        <v>12.345800000000001</v>
      </c>
      <c r="AA18" s="14">
        <f>VLOOKUP(A:A,[1]TDSheet!$A:$S,19,0)</f>
        <v>31.443400000000004</v>
      </c>
      <c r="AB18" s="14">
        <f>VLOOKUP(A:A,[3]TDSheet!$A:$D,4,0)</f>
        <v>13.513999999999999</v>
      </c>
      <c r="AC18" s="14" t="str">
        <f>VLOOKUP(A:A,[1]TDSheet!$A:$AC,29,0)</f>
        <v>костик</v>
      </c>
      <c r="AD18" s="14" t="str">
        <f>VLOOKUP(A:A,[1]TDSheet!$A:$AD,30,0)</f>
        <v>костик</v>
      </c>
      <c r="AE18" s="14">
        <f t="shared" si="6"/>
        <v>30</v>
      </c>
      <c r="AF18" s="14">
        <f t="shared" si="7"/>
        <v>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295.13200000000001</v>
      </c>
      <c r="D19" s="8">
        <v>352.80399999999997</v>
      </c>
      <c r="E19" s="8">
        <v>375.26600000000002</v>
      </c>
      <c r="F19" s="8">
        <v>215.136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379.3</v>
      </c>
      <c r="J19" s="14">
        <f t="shared" si="2"/>
        <v>-4.0339999999999918</v>
      </c>
      <c r="K19" s="14">
        <f>VLOOKUP(A:A,[1]TDSheet!$A:$L,12,0)</f>
        <v>0</v>
      </c>
      <c r="L19" s="14">
        <f>VLOOKUP(A:A,[1]TDSheet!$A:$Q,17,0)</f>
        <v>90</v>
      </c>
      <c r="M19" s="14">
        <f>VLOOKUP(A:A,[1]TDSheet!$A:$R,18,0)</f>
        <v>80</v>
      </c>
      <c r="N19" s="14">
        <f>VLOOKUP(A:A,[1]TDSheet!$A:$M,13,0)</f>
        <v>60</v>
      </c>
      <c r="O19" s="14"/>
      <c r="P19" s="14"/>
      <c r="Q19" s="14"/>
      <c r="R19" s="16"/>
      <c r="S19" s="14">
        <f t="shared" si="3"/>
        <v>75.053200000000004</v>
      </c>
      <c r="T19" s="16">
        <v>160</v>
      </c>
      <c r="U19" s="19">
        <f t="shared" si="4"/>
        <v>8.0627608149952295</v>
      </c>
      <c r="V19" s="14">
        <f t="shared" si="5"/>
        <v>2.8664467337835027</v>
      </c>
      <c r="W19" s="14"/>
      <c r="X19" s="14"/>
      <c r="Y19" s="14">
        <f>VLOOKUP(A:A,[1]TDSheet!$A:$Z,26,0)</f>
        <v>74.16040000000001</v>
      </c>
      <c r="Z19" s="14">
        <f>VLOOKUP(A:A,[1]TDSheet!$A:$AA,27,0)</f>
        <v>60.177599999999998</v>
      </c>
      <c r="AA19" s="14">
        <f>VLOOKUP(A:A,[1]TDSheet!$A:$S,19,0)</f>
        <v>89.69919999999999</v>
      </c>
      <c r="AB19" s="14">
        <f>VLOOKUP(A:A,[3]TDSheet!$A:$D,4,0)</f>
        <v>97.635000000000005</v>
      </c>
      <c r="AC19" s="14" t="str">
        <f>VLOOKUP(A:A,[1]TDSheet!$A:$AC,29,0)</f>
        <v>?</v>
      </c>
      <c r="AD19" s="14" t="str">
        <f>VLOOKUP(A:A,[1]TDSheet!$A:$AD,30,0)</f>
        <v>скидка</v>
      </c>
      <c r="AE19" s="14">
        <f t="shared" si="6"/>
        <v>0</v>
      </c>
      <c r="AF19" s="14">
        <f t="shared" si="7"/>
        <v>160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1355</v>
      </c>
      <c r="D20" s="8">
        <v>504</v>
      </c>
      <c r="E20" s="8">
        <v>903</v>
      </c>
      <c r="F20" s="8">
        <v>923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944</v>
      </c>
      <c r="J20" s="14">
        <f t="shared" si="2"/>
        <v>-41</v>
      </c>
      <c r="K20" s="14">
        <f>VLOOKUP(A:A,[1]TDSheet!$A:$L,12,0)</f>
        <v>0</v>
      </c>
      <c r="L20" s="14">
        <f>VLOOKUP(A:A,[1]TDSheet!$A:$Q,17,0)</f>
        <v>0</v>
      </c>
      <c r="M20" s="14">
        <f>VLOOKUP(A:A,[1]TDSheet!$A:$R,18,0)</f>
        <v>0</v>
      </c>
      <c r="N20" s="14">
        <f>VLOOKUP(A:A,[1]TDSheet!$A:$M,13,0)</f>
        <v>0</v>
      </c>
      <c r="O20" s="14"/>
      <c r="P20" s="14"/>
      <c r="Q20" s="14"/>
      <c r="R20" s="16"/>
      <c r="S20" s="14">
        <f t="shared" si="3"/>
        <v>180.6</v>
      </c>
      <c r="T20" s="16">
        <v>600</v>
      </c>
      <c r="U20" s="19">
        <f t="shared" si="4"/>
        <v>8.4330011074197131</v>
      </c>
      <c r="V20" s="14">
        <f t="shared" si="5"/>
        <v>5.1107419712070881</v>
      </c>
      <c r="W20" s="14"/>
      <c r="X20" s="14"/>
      <c r="Y20" s="14">
        <f>VLOOKUP(A:A,[1]TDSheet!$A:$Z,26,0)</f>
        <v>146.80000000000001</v>
      </c>
      <c r="Z20" s="14">
        <f>VLOOKUP(A:A,[1]TDSheet!$A:$AA,27,0)</f>
        <v>129.19999999999999</v>
      </c>
      <c r="AA20" s="14">
        <f>VLOOKUP(A:A,[1]TDSheet!$A:$S,19,0)</f>
        <v>179.4</v>
      </c>
      <c r="AB20" s="14">
        <f>VLOOKUP(A:A,[3]TDSheet!$A:$D,4,0)</f>
        <v>288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6"/>
        <v>0</v>
      </c>
      <c r="AF20" s="14">
        <f t="shared" si="7"/>
        <v>150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753.303</v>
      </c>
      <c r="D21" s="8">
        <v>667.90800000000002</v>
      </c>
      <c r="E21" s="8">
        <v>831.75300000000004</v>
      </c>
      <c r="F21" s="8">
        <v>519.47400000000005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836.6</v>
      </c>
      <c r="J21" s="14">
        <f t="shared" si="2"/>
        <v>-4.84699999999998</v>
      </c>
      <c r="K21" s="14">
        <f>VLOOKUP(A:A,[1]TDSheet!$A:$L,12,0)</f>
        <v>0</v>
      </c>
      <c r="L21" s="14">
        <f>VLOOKUP(A:A,[1]TDSheet!$A:$Q,17,0)</f>
        <v>130</v>
      </c>
      <c r="M21" s="14">
        <f>VLOOKUP(A:A,[1]TDSheet!$A:$R,18,0)</f>
        <v>160</v>
      </c>
      <c r="N21" s="14">
        <f>VLOOKUP(A:A,[1]TDSheet!$A:$M,13,0)</f>
        <v>120</v>
      </c>
      <c r="O21" s="14"/>
      <c r="P21" s="14"/>
      <c r="Q21" s="14"/>
      <c r="R21" s="16"/>
      <c r="S21" s="14">
        <f t="shared" si="3"/>
        <v>166.35060000000001</v>
      </c>
      <c r="T21" s="16">
        <v>400</v>
      </c>
      <c r="U21" s="19">
        <f t="shared" si="4"/>
        <v>7.9920000288547204</v>
      </c>
      <c r="V21" s="14">
        <f t="shared" si="5"/>
        <v>3.1227660134679405</v>
      </c>
      <c r="W21" s="14"/>
      <c r="X21" s="14"/>
      <c r="Y21" s="14">
        <f>VLOOKUP(A:A,[1]TDSheet!$A:$Z,26,0)</f>
        <v>186.34719999999999</v>
      </c>
      <c r="Z21" s="14">
        <f>VLOOKUP(A:A,[1]TDSheet!$A:$AA,27,0)</f>
        <v>156.38119999999998</v>
      </c>
      <c r="AA21" s="14">
        <f>VLOOKUP(A:A,[1]TDSheet!$A:$S,19,0)</f>
        <v>194.3184</v>
      </c>
      <c r="AB21" s="14">
        <f>VLOOKUP(A:A,[3]TDSheet!$A:$D,4,0)</f>
        <v>181.42599999999999</v>
      </c>
      <c r="AC21" s="14" t="str">
        <f>VLOOKUP(A:A,[1]TDSheet!$A:$AC,29,0)</f>
        <v>борд</v>
      </c>
      <c r="AD21" s="14" t="str">
        <f>VLOOKUP(A:A,[1]TDSheet!$A:$AD,30,0)</f>
        <v>скидка</v>
      </c>
      <c r="AE21" s="14">
        <f t="shared" si="6"/>
        <v>0</v>
      </c>
      <c r="AF21" s="14">
        <f t="shared" si="7"/>
        <v>400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1285</v>
      </c>
      <c r="D22" s="8">
        <v>2026</v>
      </c>
      <c r="E22" s="8">
        <v>2497</v>
      </c>
      <c r="F22" s="8">
        <v>792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2515</v>
      </c>
      <c r="J22" s="14">
        <f t="shared" si="2"/>
        <v>-18</v>
      </c>
      <c r="K22" s="14">
        <f>VLOOKUP(A:A,[1]TDSheet!$A:$L,12,0)</f>
        <v>0</v>
      </c>
      <c r="L22" s="14">
        <f>VLOOKUP(A:A,[1]TDSheet!$A:$Q,17,0)</f>
        <v>120</v>
      </c>
      <c r="M22" s="14">
        <f>VLOOKUP(A:A,[1]TDSheet!$A:$R,18,0)</f>
        <v>320</v>
      </c>
      <c r="N22" s="14">
        <f>VLOOKUP(A:A,[1]TDSheet!$A:$M,13,0)</f>
        <v>320</v>
      </c>
      <c r="O22" s="14"/>
      <c r="P22" s="14"/>
      <c r="Q22" s="14"/>
      <c r="R22" s="16">
        <v>1200</v>
      </c>
      <c r="S22" s="14">
        <f t="shared" si="3"/>
        <v>499.4</v>
      </c>
      <c r="T22" s="16">
        <v>1000</v>
      </c>
      <c r="U22" s="19">
        <f t="shared" si="4"/>
        <v>7.5130156187424912</v>
      </c>
      <c r="V22" s="14">
        <f t="shared" si="5"/>
        <v>1.5859030837004406</v>
      </c>
      <c r="W22" s="14"/>
      <c r="X22" s="14"/>
      <c r="Y22" s="14">
        <f>VLOOKUP(A:A,[1]TDSheet!$A:$Z,26,0)</f>
        <v>402.2</v>
      </c>
      <c r="Z22" s="14">
        <f>VLOOKUP(A:A,[1]TDSheet!$A:$AA,27,0)</f>
        <v>347.4</v>
      </c>
      <c r="AA22" s="14">
        <f>VLOOKUP(A:A,[1]TDSheet!$A:$S,19,0)</f>
        <v>451.4</v>
      </c>
      <c r="AB22" s="14">
        <f>VLOOKUP(A:A,[3]TDSheet!$A:$D,4,0)</f>
        <v>1044</v>
      </c>
      <c r="AC22" s="14" t="str">
        <f>VLOOKUP(A:A,[1]TDSheet!$A:$AC,29,0)</f>
        <v>костик</v>
      </c>
      <c r="AD22" s="14" t="str">
        <f>VLOOKUP(A:A,[1]TDSheet!$A:$AD,30,0)</f>
        <v>скидка</v>
      </c>
      <c r="AE22" s="14">
        <f t="shared" si="6"/>
        <v>144</v>
      </c>
      <c r="AF22" s="14">
        <f t="shared" si="7"/>
        <v>120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1700</v>
      </c>
      <c r="D23" s="8">
        <v>443</v>
      </c>
      <c r="E23" s="8">
        <v>944</v>
      </c>
      <c r="F23" s="8">
        <v>1162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995</v>
      </c>
      <c r="J23" s="14">
        <f t="shared" si="2"/>
        <v>-51</v>
      </c>
      <c r="K23" s="14">
        <f>VLOOKUP(A:A,[1]TDSheet!$A:$L,12,0)</f>
        <v>0</v>
      </c>
      <c r="L23" s="14">
        <f>VLOOKUP(A:A,[1]TDSheet!$A:$Q,17,0)</f>
        <v>0</v>
      </c>
      <c r="M23" s="14">
        <f>VLOOKUP(A:A,[1]TDSheet!$A:$R,18,0)</f>
        <v>0</v>
      </c>
      <c r="N23" s="14">
        <f>VLOOKUP(A:A,[1]TDSheet!$A:$M,13,0)</f>
        <v>0</v>
      </c>
      <c r="O23" s="14"/>
      <c r="P23" s="14"/>
      <c r="Q23" s="14"/>
      <c r="R23" s="16"/>
      <c r="S23" s="14">
        <f t="shared" si="3"/>
        <v>188.8</v>
      </c>
      <c r="T23" s="16">
        <v>600</v>
      </c>
      <c r="U23" s="19">
        <f t="shared" si="4"/>
        <v>9.3326271186440675</v>
      </c>
      <c r="V23" s="14">
        <f t="shared" si="5"/>
        <v>6.1546610169491522</v>
      </c>
      <c r="W23" s="14"/>
      <c r="X23" s="14"/>
      <c r="Y23" s="14">
        <f>VLOOKUP(A:A,[1]TDSheet!$A:$Z,26,0)</f>
        <v>161.4</v>
      </c>
      <c r="Z23" s="14">
        <f>VLOOKUP(A:A,[1]TDSheet!$A:$AA,27,0)</f>
        <v>151.6</v>
      </c>
      <c r="AA23" s="14">
        <f>VLOOKUP(A:A,[1]TDSheet!$A:$S,19,0)</f>
        <v>200.8</v>
      </c>
      <c r="AB23" s="14">
        <f>VLOOKUP(A:A,[3]TDSheet!$A:$D,4,0)</f>
        <v>208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6"/>
        <v>0</v>
      </c>
      <c r="AF23" s="14">
        <f t="shared" si="7"/>
        <v>150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9</v>
      </c>
      <c r="C24" s="8"/>
      <c r="D24" s="8">
        <v>184.173</v>
      </c>
      <c r="E24" s="8">
        <v>73.826999999999998</v>
      </c>
      <c r="F24" s="8">
        <v>104.10299999999999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75.805999999999997</v>
      </c>
      <c r="J24" s="14">
        <f t="shared" si="2"/>
        <v>-1.9789999999999992</v>
      </c>
      <c r="K24" s="14">
        <f>VLOOKUP(A:A,[1]TDSheet!$A:$L,12,0)</f>
        <v>0</v>
      </c>
      <c r="L24" s="14">
        <f>VLOOKUP(A:A,[1]TDSheet!$A:$Q,17,0)</f>
        <v>0</v>
      </c>
      <c r="M24" s="14">
        <f>VLOOKUP(A:A,[1]TDSheet!$A:$R,18,0)</f>
        <v>0</v>
      </c>
      <c r="N24" s="14">
        <f>VLOOKUP(A:A,[1]TDSheet!$A:$M,13,0)</f>
        <v>0</v>
      </c>
      <c r="O24" s="14"/>
      <c r="P24" s="14"/>
      <c r="Q24" s="14"/>
      <c r="R24" s="16"/>
      <c r="S24" s="14">
        <f t="shared" si="3"/>
        <v>14.7654</v>
      </c>
      <c r="T24" s="16">
        <v>50</v>
      </c>
      <c r="U24" s="19">
        <f t="shared" si="4"/>
        <v>10.436764327414091</v>
      </c>
      <c r="V24" s="14">
        <f t="shared" si="5"/>
        <v>7.0504693404851881</v>
      </c>
      <c r="W24" s="14"/>
      <c r="X24" s="14"/>
      <c r="Y24" s="14">
        <f>VLOOKUP(A:A,[1]TDSheet!$A:$Z,26,0)</f>
        <v>12.52</v>
      </c>
      <c r="Z24" s="14">
        <f>VLOOKUP(A:A,[1]TDSheet!$A:$AA,27,0)</f>
        <v>20.047999999999998</v>
      </c>
      <c r="AA24" s="14">
        <f>VLOOKUP(A:A,[1]TDSheet!$A:$S,19,0)</f>
        <v>10.089400000000001</v>
      </c>
      <c r="AB24" s="14">
        <f>VLOOKUP(A:A,[3]TDSheet!$A:$D,4,0)</f>
        <v>18.172000000000001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6"/>
        <v>0</v>
      </c>
      <c r="AF24" s="14">
        <f t="shared" si="7"/>
        <v>50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118.916</v>
      </c>
      <c r="D25" s="8">
        <v>92.019000000000005</v>
      </c>
      <c r="E25" s="8">
        <v>160.16999999999999</v>
      </c>
      <c r="F25" s="8">
        <v>46.646999999999998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158.1</v>
      </c>
      <c r="J25" s="14">
        <f t="shared" si="2"/>
        <v>2.0699999999999932</v>
      </c>
      <c r="K25" s="14">
        <f>VLOOKUP(A:A,[1]TDSheet!$A:$L,12,0)</f>
        <v>0</v>
      </c>
      <c r="L25" s="14">
        <f>VLOOKUP(A:A,[1]TDSheet!$A:$Q,17,0)</f>
        <v>40</v>
      </c>
      <c r="M25" s="14">
        <f>VLOOKUP(A:A,[1]TDSheet!$A:$R,18,0)</f>
        <v>20</v>
      </c>
      <c r="N25" s="14">
        <f>VLOOKUP(A:A,[1]TDSheet!$A:$M,13,0)</f>
        <v>20</v>
      </c>
      <c r="O25" s="14"/>
      <c r="P25" s="14"/>
      <c r="Q25" s="14"/>
      <c r="R25" s="16">
        <v>50</v>
      </c>
      <c r="S25" s="14">
        <f t="shared" si="3"/>
        <v>32.033999999999999</v>
      </c>
      <c r="T25" s="16">
        <v>70</v>
      </c>
      <c r="U25" s="19">
        <f t="shared" si="4"/>
        <v>7.6995379908846848</v>
      </c>
      <c r="V25" s="14">
        <f t="shared" si="5"/>
        <v>1.4561715677093088</v>
      </c>
      <c r="W25" s="14"/>
      <c r="X25" s="14"/>
      <c r="Y25" s="14">
        <f>VLOOKUP(A:A,[1]TDSheet!$A:$Z,26,0)</f>
        <v>29.708800000000004</v>
      </c>
      <c r="Z25" s="14">
        <f>VLOOKUP(A:A,[1]TDSheet!$A:$AA,27,0)</f>
        <v>24.270199999999999</v>
      </c>
      <c r="AA25" s="14">
        <f>VLOOKUP(A:A,[1]TDSheet!$A:$S,19,0)</f>
        <v>29.9346</v>
      </c>
      <c r="AB25" s="14">
        <f>VLOOKUP(A:A,[3]TDSheet!$A:$D,4,0)</f>
        <v>45.362000000000002</v>
      </c>
      <c r="AC25" s="14" t="str">
        <f>VLOOKUP(A:A,[1]TDSheet!$A:$AC,29,0)</f>
        <v>увел</v>
      </c>
      <c r="AD25" s="14" t="str">
        <f>VLOOKUP(A:A,[1]TDSheet!$A:$AD,30,0)</f>
        <v>костик</v>
      </c>
      <c r="AE25" s="14">
        <f t="shared" si="6"/>
        <v>50</v>
      </c>
      <c r="AF25" s="14">
        <f t="shared" si="7"/>
        <v>70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368.363</v>
      </c>
      <c r="D26" s="8">
        <v>411.69499999999999</v>
      </c>
      <c r="E26" s="8">
        <v>368.33100000000002</v>
      </c>
      <c r="F26" s="8">
        <v>408.02800000000002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356.2</v>
      </c>
      <c r="J26" s="14">
        <f t="shared" si="2"/>
        <v>12.131000000000029</v>
      </c>
      <c r="K26" s="14">
        <f>VLOOKUP(A:A,[1]TDSheet!$A:$L,12,0)</f>
        <v>0</v>
      </c>
      <c r="L26" s="14">
        <f>VLOOKUP(A:A,[1]TDSheet!$A:$Q,17,0)</f>
        <v>0</v>
      </c>
      <c r="M26" s="14">
        <f>VLOOKUP(A:A,[1]TDSheet!$A:$R,18,0)</f>
        <v>0</v>
      </c>
      <c r="N26" s="14">
        <f>VLOOKUP(A:A,[1]TDSheet!$A:$M,13,0)</f>
        <v>0</v>
      </c>
      <c r="O26" s="14"/>
      <c r="P26" s="14"/>
      <c r="Q26" s="14"/>
      <c r="R26" s="16">
        <v>100</v>
      </c>
      <c r="S26" s="14">
        <f t="shared" si="3"/>
        <v>73.666200000000003</v>
      </c>
      <c r="T26" s="16">
        <v>100</v>
      </c>
      <c r="U26" s="19">
        <f t="shared" si="4"/>
        <v>8.2538260423369199</v>
      </c>
      <c r="V26" s="14">
        <f t="shared" si="5"/>
        <v>5.5388767168660795</v>
      </c>
      <c r="W26" s="14"/>
      <c r="X26" s="14"/>
      <c r="Y26" s="14">
        <f>VLOOKUP(A:A,[1]TDSheet!$A:$Z,26,0)</f>
        <v>64.257000000000005</v>
      </c>
      <c r="Z26" s="14">
        <f>VLOOKUP(A:A,[1]TDSheet!$A:$AA,27,0)</f>
        <v>71.232799999999997</v>
      </c>
      <c r="AA26" s="14">
        <f>VLOOKUP(A:A,[1]TDSheet!$A:$S,19,0)</f>
        <v>80.959400000000002</v>
      </c>
      <c r="AB26" s="14">
        <f>VLOOKUP(A:A,[3]TDSheet!$A:$D,4,0)</f>
        <v>95.748999999999995</v>
      </c>
      <c r="AC26" s="14" t="str">
        <f>VLOOKUP(A:A,[1]TDSheet!$A:$AC,29,0)</f>
        <v>акция</v>
      </c>
      <c r="AD26" s="14" t="str">
        <f>VLOOKUP(A:A,[1]TDSheet!$A:$AD,30,0)</f>
        <v>скидка</v>
      </c>
      <c r="AE26" s="14">
        <f t="shared" si="6"/>
        <v>100</v>
      </c>
      <c r="AF26" s="14">
        <f t="shared" si="7"/>
        <v>100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444</v>
      </c>
      <c r="D27" s="8">
        <v>868</v>
      </c>
      <c r="E27" s="8">
        <v>787</v>
      </c>
      <c r="F27" s="8">
        <v>502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808</v>
      </c>
      <c r="J27" s="14">
        <f t="shared" si="2"/>
        <v>-21</v>
      </c>
      <c r="K27" s="14">
        <f>VLOOKUP(A:A,[1]TDSheet!$A:$L,12,0)</f>
        <v>0</v>
      </c>
      <c r="L27" s="14">
        <f>VLOOKUP(A:A,[1]TDSheet!$A:$Q,17,0)</f>
        <v>200</v>
      </c>
      <c r="M27" s="14">
        <f>VLOOKUP(A:A,[1]TDSheet!$A:$R,18,0)</f>
        <v>200</v>
      </c>
      <c r="N27" s="14">
        <f>VLOOKUP(A:A,[1]TDSheet!$A:$M,13,0)</f>
        <v>160</v>
      </c>
      <c r="O27" s="14"/>
      <c r="P27" s="14"/>
      <c r="Q27" s="14"/>
      <c r="R27" s="16"/>
      <c r="S27" s="14">
        <f t="shared" si="3"/>
        <v>157.4</v>
      </c>
      <c r="T27" s="16">
        <v>200</v>
      </c>
      <c r="U27" s="19">
        <f t="shared" si="4"/>
        <v>8.0177890724269378</v>
      </c>
      <c r="V27" s="14">
        <f t="shared" si="5"/>
        <v>3.1893265565438371</v>
      </c>
      <c r="W27" s="14"/>
      <c r="X27" s="14"/>
      <c r="Y27" s="14">
        <f>VLOOKUP(A:A,[1]TDSheet!$A:$Z,26,0)</f>
        <v>135.4</v>
      </c>
      <c r="Z27" s="14">
        <f>VLOOKUP(A:A,[1]TDSheet!$A:$AA,27,0)</f>
        <v>133.19999999999999</v>
      </c>
      <c r="AA27" s="14">
        <f>VLOOKUP(A:A,[1]TDSheet!$A:$S,19,0)</f>
        <v>199.6</v>
      </c>
      <c r="AB27" s="14">
        <f>VLOOKUP(A:A,[3]TDSheet!$A:$D,4,0)</f>
        <v>164</v>
      </c>
      <c r="AC27" s="14">
        <f>VLOOKUP(A:A,[1]TDSheet!$A:$AC,29,0)</f>
        <v>0</v>
      </c>
      <c r="AD27" s="14">
        <f>VLOOKUP(A:A,[1]TDSheet!$A:$AD,30,0)</f>
        <v>0</v>
      </c>
      <c r="AE27" s="14">
        <f t="shared" si="6"/>
        <v>0</v>
      </c>
      <c r="AF27" s="14">
        <f t="shared" si="7"/>
        <v>44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517</v>
      </c>
      <c r="D28" s="8">
        <v>264</v>
      </c>
      <c r="E28" s="8">
        <v>760</v>
      </c>
      <c r="F28" s="8">
        <v>1</v>
      </c>
      <c r="G28" s="1">
        <f>VLOOKUP(A:A,[1]TDSheet!$A:$G,7,0)</f>
        <v>0.35</v>
      </c>
      <c r="H28" s="1" t="e">
        <f>VLOOKUP(A:A,[1]TDSheet!$A:$H,8,0)</f>
        <v>#N/A</v>
      </c>
      <c r="I28" s="14">
        <f>VLOOKUP(A:A,[2]TDSheet!$A:$F,6,0)</f>
        <v>988</v>
      </c>
      <c r="J28" s="14">
        <f t="shared" si="2"/>
        <v>-228</v>
      </c>
      <c r="K28" s="14">
        <f>VLOOKUP(A:A,[1]TDSheet!$A:$L,12,0)</f>
        <v>120</v>
      </c>
      <c r="L28" s="14">
        <f>VLOOKUP(A:A,[1]TDSheet!$A:$Q,17,0)</f>
        <v>160</v>
      </c>
      <c r="M28" s="14">
        <f>VLOOKUP(A:A,[1]TDSheet!$A:$R,18,0)</f>
        <v>120</v>
      </c>
      <c r="N28" s="14">
        <f>VLOOKUP(A:A,[1]TDSheet!$A:$M,13,0)</f>
        <v>120</v>
      </c>
      <c r="O28" s="14"/>
      <c r="P28" s="14"/>
      <c r="Q28" s="14"/>
      <c r="R28" s="16">
        <v>400</v>
      </c>
      <c r="S28" s="14">
        <f t="shared" si="3"/>
        <v>152</v>
      </c>
      <c r="T28" s="16">
        <v>600</v>
      </c>
      <c r="U28" s="19">
        <f t="shared" si="4"/>
        <v>10.006578947368421</v>
      </c>
      <c r="V28" s="14">
        <f t="shared" si="5"/>
        <v>6.5789473684210523E-3</v>
      </c>
      <c r="W28" s="14"/>
      <c r="X28" s="14"/>
      <c r="Y28" s="14">
        <f>VLOOKUP(A:A,[1]TDSheet!$A:$Z,26,0)</f>
        <v>0</v>
      </c>
      <c r="Z28" s="14">
        <f>VLOOKUP(A:A,[1]TDSheet!$A:$AA,27,0)</f>
        <v>8.1999999999999993</v>
      </c>
      <c r="AA28" s="14">
        <f>VLOOKUP(A:A,[1]TDSheet!$A:$S,19,0)</f>
        <v>113.2</v>
      </c>
      <c r="AB28" s="14">
        <f>VLOOKUP(A:A,[3]TDSheet!$A:$D,4,0)</f>
        <v>239</v>
      </c>
      <c r="AC28" s="18" t="str">
        <f>VLOOKUP(A:A,[1]TDSheet!$A:$AC,29,0)</f>
        <v>костик</v>
      </c>
      <c r="AD28" s="14" t="e">
        <f>VLOOKUP(A:A,[1]TDSheet!$A:$AD,30,0)</f>
        <v>#N/A</v>
      </c>
      <c r="AE28" s="14">
        <f t="shared" si="6"/>
        <v>140</v>
      </c>
      <c r="AF28" s="14">
        <f t="shared" si="7"/>
        <v>210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5.3179999999999996</v>
      </c>
      <c r="D29" s="8">
        <v>336.78100000000001</v>
      </c>
      <c r="E29" s="8">
        <v>166.005</v>
      </c>
      <c r="F29" s="8">
        <v>172.88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164.2</v>
      </c>
      <c r="J29" s="14">
        <f t="shared" si="2"/>
        <v>1.8050000000000068</v>
      </c>
      <c r="K29" s="14">
        <f>VLOOKUP(A:A,[1]TDSheet!$A:$L,12,0)</f>
        <v>0</v>
      </c>
      <c r="L29" s="14">
        <f>VLOOKUP(A:A,[1]TDSheet!$A:$Q,17,0)</f>
        <v>0</v>
      </c>
      <c r="M29" s="14">
        <f>VLOOKUP(A:A,[1]TDSheet!$A:$R,18,0)</f>
        <v>0</v>
      </c>
      <c r="N29" s="14">
        <f>VLOOKUP(A:A,[1]TDSheet!$A:$M,13,0)</f>
        <v>30</v>
      </c>
      <c r="O29" s="14"/>
      <c r="P29" s="14"/>
      <c r="Q29" s="14"/>
      <c r="R29" s="16"/>
      <c r="S29" s="14">
        <f t="shared" si="3"/>
        <v>33.201000000000001</v>
      </c>
      <c r="T29" s="16">
        <v>50</v>
      </c>
      <c r="U29" s="19">
        <f t="shared" si="4"/>
        <v>7.6166380530706901</v>
      </c>
      <c r="V29" s="14">
        <f t="shared" si="5"/>
        <v>5.2070720761422846</v>
      </c>
      <c r="W29" s="14"/>
      <c r="X29" s="14"/>
      <c r="Y29" s="14">
        <f>VLOOKUP(A:A,[1]TDSheet!$A:$Z,26,0)</f>
        <v>32.451999999999998</v>
      </c>
      <c r="Z29" s="14">
        <f>VLOOKUP(A:A,[1]TDSheet!$A:$AA,27,0)</f>
        <v>27.482199999999999</v>
      </c>
      <c r="AA29" s="14">
        <f>VLOOKUP(A:A,[1]TDSheet!$A:$S,19,0)</f>
        <v>42.18</v>
      </c>
      <c r="AB29" s="14">
        <f>VLOOKUP(A:A,[3]TDSheet!$A:$D,4,0)</f>
        <v>35.148000000000003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6"/>
        <v>0</v>
      </c>
      <c r="AF29" s="14">
        <f t="shared" si="7"/>
        <v>50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</v>
      </c>
      <c r="D30" s="8">
        <v>372</v>
      </c>
      <c r="E30" s="8">
        <v>294</v>
      </c>
      <c r="F30" s="8">
        <v>68</v>
      </c>
      <c r="G30" s="1">
        <f>VLOOKUP(A:A,[1]TDSheet!$A:$G,7,0)</f>
        <v>0.6</v>
      </c>
      <c r="H30" s="1" t="e">
        <f>VLOOKUP(A:A,[1]TDSheet!$A:$H,8,0)</f>
        <v>#N/A</v>
      </c>
      <c r="I30" s="14">
        <f>VLOOKUP(A:A,[2]TDSheet!$A:$F,6,0)</f>
        <v>306</v>
      </c>
      <c r="J30" s="14">
        <f t="shared" si="2"/>
        <v>-12</v>
      </c>
      <c r="K30" s="14">
        <f>VLOOKUP(A:A,[1]TDSheet!$A:$L,12,0)</f>
        <v>80</v>
      </c>
      <c r="L30" s="14">
        <f>VLOOKUP(A:A,[1]TDSheet!$A:$Q,17,0)</f>
        <v>40</v>
      </c>
      <c r="M30" s="14">
        <f>VLOOKUP(A:A,[1]TDSheet!$A:$R,18,0)</f>
        <v>80</v>
      </c>
      <c r="N30" s="14">
        <f>VLOOKUP(A:A,[1]TDSheet!$A:$M,13,0)</f>
        <v>40</v>
      </c>
      <c r="O30" s="14"/>
      <c r="P30" s="14"/>
      <c r="Q30" s="14"/>
      <c r="R30" s="16"/>
      <c r="S30" s="14">
        <f t="shared" si="3"/>
        <v>58.8</v>
      </c>
      <c r="T30" s="16">
        <v>20</v>
      </c>
      <c r="U30" s="19">
        <f t="shared" si="4"/>
        <v>5.5782312925170068</v>
      </c>
      <c r="V30" s="14">
        <f t="shared" si="5"/>
        <v>1.1564625850340136</v>
      </c>
      <c r="W30" s="14"/>
      <c r="X30" s="14"/>
      <c r="Y30" s="14">
        <f>VLOOKUP(A:A,[1]TDSheet!$A:$Z,26,0)</f>
        <v>56.8</v>
      </c>
      <c r="Z30" s="14">
        <f>VLOOKUP(A:A,[1]TDSheet!$A:$AA,27,0)</f>
        <v>61.4</v>
      </c>
      <c r="AA30" s="14">
        <f>VLOOKUP(A:A,[1]TDSheet!$A:$S,19,0)</f>
        <v>67.8</v>
      </c>
      <c r="AB30" s="14">
        <f>VLOOKUP(A:A,[3]TDSheet!$A:$D,4,0)</f>
        <v>52</v>
      </c>
      <c r="AC30" s="18" t="str">
        <f>VLOOKUP(A:A,[1]TDSheet!$A:$AC,29,0)</f>
        <v>умень</v>
      </c>
      <c r="AD30" s="14" t="str">
        <f>VLOOKUP(A:A,[1]TDSheet!$A:$AD,30,0)</f>
        <v>костик</v>
      </c>
      <c r="AE30" s="14">
        <f t="shared" si="6"/>
        <v>0</v>
      </c>
      <c r="AF30" s="14">
        <f t="shared" si="7"/>
        <v>12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21.085000000000001</v>
      </c>
      <c r="D31" s="8"/>
      <c r="E31" s="8">
        <v>6.06</v>
      </c>
      <c r="F31" s="8">
        <v>15.025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4.2</v>
      </c>
      <c r="J31" s="14">
        <f t="shared" si="2"/>
        <v>1.8599999999999994</v>
      </c>
      <c r="K31" s="14">
        <f>VLOOKUP(A:A,[1]TDSheet!$A:$L,12,0)</f>
        <v>0</v>
      </c>
      <c r="L31" s="14">
        <f>VLOOKUP(A:A,[1]TDSheet!$A:$Q,17,0)</f>
        <v>0</v>
      </c>
      <c r="M31" s="14">
        <f>VLOOKUP(A:A,[1]TDSheet!$A:$R,18,0)</f>
        <v>0</v>
      </c>
      <c r="N31" s="14">
        <f>VLOOKUP(A:A,[1]TDSheet!$A:$M,13,0)</f>
        <v>0</v>
      </c>
      <c r="O31" s="14"/>
      <c r="P31" s="14"/>
      <c r="Q31" s="14"/>
      <c r="R31" s="16"/>
      <c r="S31" s="14">
        <f t="shared" si="3"/>
        <v>1.212</v>
      </c>
      <c r="T31" s="16"/>
      <c r="U31" s="19">
        <f t="shared" si="4"/>
        <v>12.396864686468648</v>
      </c>
      <c r="V31" s="14">
        <f t="shared" si="5"/>
        <v>12.396864686468648</v>
      </c>
      <c r="W31" s="14"/>
      <c r="X31" s="14"/>
      <c r="Y31" s="14">
        <f>VLOOKUP(A:A,[1]TDSheet!$A:$Z,26,0)</f>
        <v>2.4036</v>
      </c>
      <c r="Z31" s="14">
        <f>VLOOKUP(A:A,[1]TDSheet!$A:$AA,27,0)</f>
        <v>1.8109999999999999</v>
      </c>
      <c r="AA31" s="14">
        <f>VLOOKUP(A:A,[1]TDSheet!$A:$S,19,0)</f>
        <v>1.8059999999999998</v>
      </c>
      <c r="AB31" s="14">
        <f>VLOOKUP(A:A,[3]TDSheet!$A:$D,4,0)</f>
        <v>6.06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6"/>
        <v>0</v>
      </c>
      <c r="AF31" s="14">
        <f t="shared" si="7"/>
        <v>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305.69099999999997</v>
      </c>
      <c r="D32" s="8">
        <v>154.37100000000001</v>
      </c>
      <c r="E32" s="8">
        <v>277.68</v>
      </c>
      <c r="F32" s="8">
        <v>170.982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280</v>
      </c>
      <c r="J32" s="14">
        <f t="shared" si="2"/>
        <v>-2.3199999999999932</v>
      </c>
      <c r="K32" s="14">
        <f>VLOOKUP(A:A,[1]TDSheet!$A:$L,12,0)</f>
        <v>0</v>
      </c>
      <c r="L32" s="14">
        <f>VLOOKUP(A:A,[1]TDSheet!$A:$Q,17,0)</f>
        <v>90</v>
      </c>
      <c r="M32" s="14">
        <f>VLOOKUP(A:A,[1]TDSheet!$A:$R,18,0)</f>
        <v>50</v>
      </c>
      <c r="N32" s="14">
        <f>VLOOKUP(A:A,[1]TDSheet!$A:$M,13,0)</f>
        <v>50</v>
      </c>
      <c r="O32" s="14"/>
      <c r="P32" s="14"/>
      <c r="Q32" s="14"/>
      <c r="R32" s="16"/>
      <c r="S32" s="14">
        <f t="shared" si="3"/>
        <v>55.536000000000001</v>
      </c>
      <c r="T32" s="16">
        <v>70</v>
      </c>
      <c r="U32" s="19">
        <f t="shared" si="4"/>
        <v>7.7604076634975501</v>
      </c>
      <c r="V32" s="14">
        <f t="shared" si="5"/>
        <v>3.0787597234226447</v>
      </c>
      <c r="W32" s="14"/>
      <c r="X32" s="14"/>
      <c r="Y32" s="14">
        <f>VLOOKUP(A:A,[1]TDSheet!$A:$Z,26,0)</f>
        <v>60.811</v>
      </c>
      <c r="Z32" s="14">
        <f>VLOOKUP(A:A,[1]TDSheet!$A:$AA,27,0)</f>
        <v>57.882000000000005</v>
      </c>
      <c r="AA32" s="14">
        <f>VLOOKUP(A:A,[1]TDSheet!$A:$S,19,0)</f>
        <v>65.42580000000001</v>
      </c>
      <c r="AB32" s="14">
        <f>VLOOKUP(A:A,[3]TDSheet!$A:$D,4,0)</f>
        <v>40.101999999999997</v>
      </c>
      <c r="AC32" s="14" t="str">
        <f>VLOOKUP(A:A,[1]TDSheet!$A:$AC,29,0)</f>
        <v>зв50</v>
      </c>
      <c r="AD32" s="14" t="e">
        <f>VLOOKUP(A:A,[1]TDSheet!$A:$AD,30,0)</f>
        <v>#N/A</v>
      </c>
      <c r="AE32" s="14">
        <f t="shared" si="6"/>
        <v>0</v>
      </c>
      <c r="AF32" s="14">
        <f t="shared" si="7"/>
        <v>70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960</v>
      </c>
      <c r="D33" s="8">
        <v>452</v>
      </c>
      <c r="E33" s="8">
        <v>993</v>
      </c>
      <c r="F33" s="8">
        <v>401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1007</v>
      </c>
      <c r="J33" s="14">
        <f t="shared" si="2"/>
        <v>-14</v>
      </c>
      <c r="K33" s="14">
        <f>VLOOKUP(A:A,[1]TDSheet!$A:$L,12,0)</f>
        <v>0</v>
      </c>
      <c r="L33" s="14">
        <f>VLOOKUP(A:A,[1]TDSheet!$A:$Q,17,0)</f>
        <v>160</v>
      </c>
      <c r="M33" s="14">
        <f>VLOOKUP(A:A,[1]TDSheet!$A:$R,18,0)</f>
        <v>160</v>
      </c>
      <c r="N33" s="14">
        <f>VLOOKUP(A:A,[1]TDSheet!$A:$M,13,0)</f>
        <v>120</v>
      </c>
      <c r="O33" s="14"/>
      <c r="P33" s="14"/>
      <c r="Q33" s="14"/>
      <c r="R33" s="16">
        <v>280</v>
      </c>
      <c r="S33" s="14">
        <f t="shared" si="3"/>
        <v>198.6</v>
      </c>
      <c r="T33" s="16">
        <v>400</v>
      </c>
      <c r="U33" s="19">
        <f t="shared" si="4"/>
        <v>7.6586102719033233</v>
      </c>
      <c r="V33" s="14">
        <f t="shared" si="5"/>
        <v>2.0191339375629407</v>
      </c>
      <c r="W33" s="14"/>
      <c r="X33" s="14"/>
      <c r="Y33" s="14">
        <f>VLOOKUP(A:A,[1]TDSheet!$A:$Z,26,0)</f>
        <v>194</v>
      </c>
      <c r="Z33" s="14">
        <f>VLOOKUP(A:A,[1]TDSheet!$A:$AA,27,0)</f>
        <v>166</v>
      </c>
      <c r="AA33" s="14">
        <f>VLOOKUP(A:A,[1]TDSheet!$A:$S,19,0)</f>
        <v>198.2</v>
      </c>
      <c r="AB33" s="14">
        <f>VLOOKUP(A:A,[3]TDSheet!$A:$D,4,0)</f>
        <v>287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6"/>
        <v>112</v>
      </c>
      <c r="AF33" s="14">
        <f t="shared" si="7"/>
        <v>160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2158.0619999999999</v>
      </c>
      <c r="D34" s="8">
        <v>658.26599999999996</v>
      </c>
      <c r="E34" s="21">
        <v>2499</v>
      </c>
      <c r="F34" s="21">
        <v>772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2098.6999999999998</v>
      </c>
      <c r="J34" s="14">
        <f t="shared" si="2"/>
        <v>400.30000000000018</v>
      </c>
      <c r="K34" s="14">
        <f>VLOOKUP(A:A,[1]TDSheet!$A:$L,12,0)</f>
        <v>600</v>
      </c>
      <c r="L34" s="14">
        <f>VLOOKUP(A:A,[1]TDSheet!$A:$Q,17,0)</f>
        <v>200</v>
      </c>
      <c r="M34" s="14">
        <f>VLOOKUP(A:A,[1]TDSheet!$A:$R,18,0)</f>
        <v>400</v>
      </c>
      <c r="N34" s="18">
        <v>200</v>
      </c>
      <c r="O34" s="14"/>
      <c r="P34" s="14"/>
      <c r="Q34" s="14"/>
      <c r="R34" s="16">
        <v>800</v>
      </c>
      <c r="S34" s="14">
        <f t="shared" si="3"/>
        <v>499.8</v>
      </c>
      <c r="T34" s="16">
        <v>800</v>
      </c>
      <c r="U34" s="19">
        <f t="shared" si="4"/>
        <v>7.5470188075230089</v>
      </c>
      <c r="V34" s="14">
        <f t="shared" si="5"/>
        <v>1.5446178471388554</v>
      </c>
      <c r="W34" s="14"/>
      <c r="X34" s="14"/>
      <c r="Y34" s="14">
        <f>VLOOKUP(A:A,[1]TDSheet!$A:$Z,26,0)</f>
        <v>434</v>
      </c>
      <c r="Z34" s="14">
        <f>VLOOKUP(A:A,[1]TDSheet!$A:$AA,27,0)</f>
        <v>356</v>
      </c>
      <c r="AA34" s="14">
        <f>VLOOKUP(A:A,[1]TDSheet!$A:$S,19,0)</f>
        <v>484.8</v>
      </c>
      <c r="AB34" s="14">
        <f>VLOOKUP(A:A,[3]TDSheet!$A:$D,4,0)</f>
        <v>500.12599999999998</v>
      </c>
      <c r="AC34" s="14" t="str">
        <f>VLOOKUP(A:A,[1]TDSheet!$A:$AC,29,0)</f>
        <v>м350</v>
      </c>
      <c r="AD34" s="14" t="e">
        <f>VLOOKUP(A:A,[1]TDSheet!$A:$AD,30,0)</f>
        <v>#N/A</v>
      </c>
      <c r="AE34" s="14">
        <f t="shared" si="6"/>
        <v>800</v>
      </c>
      <c r="AF34" s="14">
        <f t="shared" si="7"/>
        <v>800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9</v>
      </c>
      <c r="C35" s="8">
        <v>806.81</v>
      </c>
      <c r="D35" s="8">
        <v>342.67500000000001</v>
      </c>
      <c r="E35" s="8">
        <v>793.56399999999996</v>
      </c>
      <c r="F35" s="8">
        <v>349.62099999999998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767.7</v>
      </c>
      <c r="J35" s="14">
        <f t="shared" si="2"/>
        <v>25.863999999999919</v>
      </c>
      <c r="K35" s="14">
        <f>VLOOKUP(A:A,[1]TDSheet!$A:$L,12,0)</f>
        <v>0</v>
      </c>
      <c r="L35" s="14">
        <f>VLOOKUP(A:A,[1]TDSheet!$A:$Q,17,0)</f>
        <v>120</v>
      </c>
      <c r="M35" s="14">
        <f>VLOOKUP(A:A,[1]TDSheet!$A:$R,18,0)</f>
        <v>150</v>
      </c>
      <c r="N35" s="18">
        <v>70</v>
      </c>
      <c r="O35" s="14"/>
      <c r="P35" s="14"/>
      <c r="Q35" s="14"/>
      <c r="R35" s="16">
        <v>200</v>
      </c>
      <c r="S35" s="14">
        <f t="shared" si="3"/>
        <v>158.71279999999999</v>
      </c>
      <c r="T35" s="16">
        <v>300</v>
      </c>
      <c r="U35" s="19">
        <f t="shared" si="4"/>
        <v>7.4954320004435697</v>
      </c>
      <c r="V35" s="14">
        <f t="shared" si="5"/>
        <v>2.2028532040263924</v>
      </c>
      <c r="W35" s="14"/>
      <c r="X35" s="14"/>
      <c r="Y35" s="14">
        <f>VLOOKUP(A:A,[1]TDSheet!$A:$Z,26,0)</f>
        <v>126.11020000000001</v>
      </c>
      <c r="Z35" s="14">
        <f>VLOOKUP(A:A,[1]TDSheet!$A:$AA,27,0)</f>
        <v>131.66220000000001</v>
      </c>
      <c r="AA35" s="14">
        <f>VLOOKUP(A:A,[1]TDSheet!$A:$S,19,0)</f>
        <v>152.87979999999999</v>
      </c>
      <c r="AB35" s="14">
        <f>VLOOKUP(A:A,[3]TDSheet!$A:$D,4,0)</f>
        <v>226.614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6"/>
        <v>200</v>
      </c>
      <c r="AF35" s="14">
        <f t="shared" si="7"/>
        <v>300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14</v>
      </c>
      <c r="D36" s="8">
        <v>102</v>
      </c>
      <c r="E36" s="8">
        <v>37</v>
      </c>
      <c r="F36" s="8">
        <v>78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45</v>
      </c>
      <c r="J36" s="14">
        <f t="shared" si="2"/>
        <v>-8</v>
      </c>
      <c r="K36" s="14">
        <f>VLOOKUP(A:A,[1]TDSheet!$A:$L,12,0)</f>
        <v>40</v>
      </c>
      <c r="L36" s="14">
        <f>VLOOKUP(A:A,[1]TDSheet!$A:$Q,17,0)</f>
        <v>0</v>
      </c>
      <c r="M36" s="14">
        <f>VLOOKUP(A:A,[1]TDSheet!$A:$R,18,0)</f>
        <v>0</v>
      </c>
      <c r="N36" s="14">
        <f>VLOOKUP(A:A,[1]TDSheet!$A:$M,13,0)</f>
        <v>0</v>
      </c>
      <c r="O36" s="14"/>
      <c r="P36" s="14"/>
      <c r="Q36" s="14"/>
      <c r="R36" s="16"/>
      <c r="S36" s="14">
        <f t="shared" si="3"/>
        <v>7.4</v>
      </c>
      <c r="T36" s="16"/>
      <c r="U36" s="19">
        <f t="shared" si="4"/>
        <v>15.945945945945946</v>
      </c>
      <c r="V36" s="14">
        <f t="shared" si="5"/>
        <v>10.54054054054054</v>
      </c>
      <c r="W36" s="14"/>
      <c r="X36" s="14"/>
      <c r="Y36" s="14">
        <f>VLOOKUP(A:A,[1]TDSheet!$A:$Z,26,0)</f>
        <v>37.799999999999997</v>
      </c>
      <c r="Z36" s="14">
        <f>VLOOKUP(A:A,[1]TDSheet!$A:$AA,27,0)</f>
        <v>38.4</v>
      </c>
      <c r="AA36" s="14">
        <f>VLOOKUP(A:A,[1]TDSheet!$A:$S,19,0)</f>
        <v>24.4</v>
      </c>
      <c r="AB36" s="14">
        <f>VLOOKUP(A:A,[3]TDSheet!$A:$D,4,0)</f>
        <v>8</v>
      </c>
      <c r="AC36" s="18" t="str">
        <f>VLOOKUP(A:A,[1]TDSheet!$A:$AC,29,0)</f>
        <v>?</v>
      </c>
      <c r="AD36" s="14" t="str">
        <f>VLOOKUP(A:A,[1]TDSheet!$A:$AD,30,0)</f>
        <v>не зак</v>
      </c>
      <c r="AE36" s="14">
        <f t="shared" si="6"/>
        <v>0</v>
      </c>
      <c r="AF36" s="14">
        <f t="shared" si="7"/>
        <v>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131</v>
      </c>
      <c r="D37" s="8">
        <v>63</v>
      </c>
      <c r="E37" s="8">
        <v>60</v>
      </c>
      <c r="F37" s="8">
        <v>132</v>
      </c>
      <c r="G37" s="1">
        <f>VLOOKUP(A:A,[1]TDSheet!$A:$G,7,0)</f>
        <v>0.35</v>
      </c>
      <c r="H37" s="1">
        <f>VLOOKUP(A:A,[1]TDSheet!$A:$H,8,0)</f>
        <v>45</v>
      </c>
      <c r="I37" s="14">
        <f>VLOOKUP(A:A,[2]TDSheet!$A:$F,6,0)</f>
        <v>62</v>
      </c>
      <c r="J37" s="14">
        <f t="shared" si="2"/>
        <v>-2</v>
      </c>
      <c r="K37" s="14">
        <f>VLOOKUP(A:A,[1]TDSheet!$A:$L,12,0)</f>
        <v>0</v>
      </c>
      <c r="L37" s="14">
        <f>VLOOKUP(A:A,[1]TDSheet!$A:$Q,17,0)</f>
        <v>0</v>
      </c>
      <c r="M37" s="14">
        <f>VLOOKUP(A:A,[1]TDSheet!$A:$R,18,0)</f>
        <v>0</v>
      </c>
      <c r="N37" s="14">
        <f>VLOOKUP(A:A,[1]TDSheet!$A:$M,13,0)</f>
        <v>0</v>
      </c>
      <c r="O37" s="14"/>
      <c r="P37" s="14"/>
      <c r="Q37" s="14"/>
      <c r="R37" s="16"/>
      <c r="S37" s="14">
        <f t="shared" si="3"/>
        <v>12</v>
      </c>
      <c r="T37" s="16"/>
      <c r="U37" s="19">
        <f t="shared" si="4"/>
        <v>11</v>
      </c>
      <c r="V37" s="14">
        <f t="shared" si="5"/>
        <v>11</v>
      </c>
      <c r="W37" s="14"/>
      <c r="X37" s="14"/>
      <c r="Y37" s="14">
        <f>VLOOKUP(A:A,[1]TDSheet!$A:$Z,26,0)</f>
        <v>34</v>
      </c>
      <c r="Z37" s="14">
        <f>VLOOKUP(A:A,[1]TDSheet!$A:$AA,27,0)</f>
        <v>27.2</v>
      </c>
      <c r="AA37" s="14">
        <f>VLOOKUP(A:A,[1]TDSheet!$A:$S,19,0)</f>
        <v>22</v>
      </c>
      <c r="AB37" s="14">
        <f>VLOOKUP(A:A,[3]TDSheet!$A:$D,4,0)</f>
        <v>17</v>
      </c>
      <c r="AC37" s="18" t="str">
        <f>VLOOKUP(A:A,[1]TDSheet!$A:$AC,29,0)</f>
        <v>?</v>
      </c>
      <c r="AD37" s="14" t="str">
        <f>VLOOKUP(A:A,[1]TDSheet!$A:$AD,30,0)</f>
        <v>не зак</v>
      </c>
      <c r="AE37" s="14">
        <f t="shared" si="6"/>
        <v>0</v>
      </c>
      <c r="AF37" s="14">
        <f t="shared" si="7"/>
        <v>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37</v>
      </c>
      <c r="D38" s="8">
        <v>26</v>
      </c>
      <c r="E38" s="8">
        <v>37</v>
      </c>
      <c r="F38" s="8">
        <v>24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47</v>
      </c>
      <c r="J38" s="14">
        <f t="shared" si="2"/>
        <v>-10</v>
      </c>
      <c r="K38" s="14">
        <f>VLOOKUP(A:A,[1]TDSheet!$A:$L,12,0)</f>
        <v>24</v>
      </c>
      <c r="L38" s="14">
        <f>VLOOKUP(A:A,[1]TDSheet!$A:$Q,17,0)</f>
        <v>0</v>
      </c>
      <c r="M38" s="14">
        <f>VLOOKUP(A:A,[1]TDSheet!$A:$R,18,0)</f>
        <v>0</v>
      </c>
      <c r="N38" s="14">
        <f>VLOOKUP(A:A,[1]TDSheet!$A:$M,13,0)</f>
        <v>0</v>
      </c>
      <c r="O38" s="14"/>
      <c r="P38" s="14"/>
      <c r="Q38" s="14"/>
      <c r="R38" s="16"/>
      <c r="S38" s="14">
        <f t="shared" si="3"/>
        <v>7.4</v>
      </c>
      <c r="T38" s="16"/>
      <c r="U38" s="19">
        <f t="shared" si="4"/>
        <v>6.486486486486486</v>
      </c>
      <c r="V38" s="14">
        <f t="shared" si="5"/>
        <v>3.243243243243243</v>
      </c>
      <c r="W38" s="14"/>
      <c r="X38" s="14"/>
      <c r="Y38" s="14">
        <f>VLOOKUP(A:A,[1]TDSheet!$A:$Z,26,0)</f>
        <v>18</v>
      </c>
      <c r="Z38" s="14">
        <f>VLOOKUP(A:A,[1]TDSheet!$A:$AA,27,0)</f>
        <v>14</v>
      </c>
      <c r="AA38" s="14">
        <f>VLOOKUP(A:A,[1]TDSheet!$A:$S,19,0)</f>
        <v>14.4</v>
      </c>
      <c r="AB38" s="14">
        <v>0</v>
      </c>
      <c r="AC38" s="14" t="str">
        <f>VLOOKUP(A:A,[1]TDSheet!$A:$AC,29,0)</f>
        <v>?</v>
      </c>
      <c r="AD38" s="14" t="str">
        <f>VLOOKUP(A:A,[1]TDSheet!$A:$AD,30,0)</f>
        <v>не зак</v>
      </c>
      <c r="AE38" s="14">
        <f t="shared" si="6"/>
        <v>0</v>
      </c>
      <c r="AF38" s="14">
        <f t="shared" si="7"/>
        <v>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39</v>
      </c>
      <c r="D39" s="8">
        <v>262</v>
      </c>
      <c r="E39" s="8">
        <v>98</v>
      </c>
      <c r="F39" s="8">
        <v>202</v>
      </c>
      <c r="G39" s="1">
        <f>VLOOKUP(A:A,[1]TDSheet!$A:$G,7,0)</f>
        <v>0.09</v>
      </c>
      <c r="H39" s="1" t="e">
        <f>VLOOKUP(A:A,[1]TDSheet!$A:$H,8,0)</f>
        <v>#N/A</v>
      </c>
      <c r="I39" s="14">
        <f>VLOOKUP(A:A,[2]TDSheet!$A:$F,6,0)</f>
        <v>209</v>
      </c>
      <c r="J39" s="14">
        <f t="shared" si="2"/>
        <v>-111</v>
      </c>
      <c r="K39" s="14">
        <f>VLOOKUP(A:A,[1]TDSheet!$A:$L,12,0)</f>
        <v>0</v>
      </c>
      <c r="L39" s="14">
        <f>VLOOKUP(A:A,[1]TDSheet!$A:$Q,17,0)</f>
        <v>0</v>
      </c>
      <c r="M39" s="14">
        <f>VLOOKUP(A:A,[1]TDSheet!$A:$R,18,0)</f>
        <v>0</v>
      </c>
      <c r="N39" s="14">
        <f>VLOOKUP(A:A,[1]TDSheet!$A:$M,13,0)</f>
        <v>100</v>
      </c>
      <c r="O39" s="14"/>
      <c r="P39" s="14"/>
      <c r="Q39" s="14"/>
      <c r="R39" s="16"/>
      <c r="S39" s="14">
        <f t="shared" si="3"/>
        <v>19.600000000000001</v>
      </c>
      <c r="T39" s="16">
        <v>120</v>
      </c>
      <c r="U39" s="19">
        <f t="shared" si="4"/>
        <v>21.530612244897959</v>
      </c>
      <c r="V39" s="14">
        <f t="shared" si="5"/>
        <v>10.306122448979592</v>
      </c>
      <c r="W39" s="14"/>
      <c r="X39" s="14"/>
      <c r="Y39" s="14">
        <f>VLOOKUP(A:A,[1]TDSheet!$A:$Z,26,0)</f>
        <v>60.8</v>
      </c>
      <c r="Z39" s="14">
        <f>VLOOKUP(A:A,[1]TDSheet!$A:$AA,27,0)</f>
        <v>3.8</v>
      </c>
      <c r="AA39" s="14">
        <f>VLOOKUP(A:A,[1]TDSheet!$A:$S,19,0)</f>
        <v>44.2</v>
      </c>
      <c r="AB39" s="14">
        <f>VLOOKUP(A:A,[3]TDSheet!$A:$D,4,0)</f>
        <v>60</v>
      </c>
      <c r="AC39" s="18" t="e">
        <f>VLOOKUP(A:A,[1]TDSheet!$A:$AC,29,0)</f>
        <v>#N/A</v>
      </c>
      <c r="AD39" s="14" t="e">
        <f>VLOOKUP(A:A,[1]TDSheet!$A:$AD,30,0)</f>
        <v>#N/A</v>
      </c>
      <c r="AE39" s="14">
        <f t="shared" si="6"/>
        <v>0</v>
      </c>
      <c r="AF39" s="14">
        <f t="shared" si="7"/>
        <v>10.799999999999999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139</v>
      </c>
      <c r="D40" s="8">
        <v>732</v>
      </c>
      <c r="E40" s="8">
        <v>661</v>
      </c>
      <c r="F40" s="8">
        <v>198</v>
      </c>
      <c r="G40" s="1">
        <f>VLOOKUP(A:A,[1]TDSheet!$A:$G,7,0)</f>
        <v>0.09</v>
      </c>
      <c r="H40" s="1" t="e">
        <f>VLOOKUP(A:A,[1]TDSheet!$A:$H,8,0)</f>
        <v>#N/A</v>
      </c>
      <c r="I40" s="14">
        <f>VLOOKUP(A:A,[2]TDSheet!$A:$F,6,0)</f>
        <v>677</v>
      </c>
      <c r="J40" s="14">
        <f t="shared" si="2"/>
        <v>-16</v>
      </c>
      <c r="K40" s="14">
        <f>VLOOKUP(A:A,[1]TDSheet!$A:$L,12,0)</f>
        <v>100</v>
      </c>
      <c r="L40" s="14">
        <f>VLOOKUP(A:A,[1]TDSheet!$A:$Q,17,0)</f>
        <v>200</v>
      </c>
      <c r="M40" s="14">
        <f>VLOOKUP(A:A,[1]TDSheet!$A:$R,18,0)</f>
        <v>100</v>
      </c>
      <c r="N40" s="14">
        <f>VLOOKUP(A:A,[1]TDSheet!$A:$M,13,0)</f>
        <v>100</v>
      </c>
      <c r="O40" s="14"/>
      <c r="P40" s="14"/>
      <c r="Q40" s="14"/>
      <c r="R40" s="16">
        <v>100</v>
      </c>
      <c r="S40" s="14">
        <f t="shared" si="3"/>
        <v>132.19999999999999</v>
      </c>
      <c r="T40" s="16">
        <v>200</v>
      </c>
      <c r="U40" s="19">
        <f t="shared" si="4"/>
        <v>7.5491679273827543</v>
      </c>
      <c r="V40" s="14">
        <f t="shared" si="5"/>
        <v>1.4977307110438731</v>
      </c>
      <c r="W40" s="14"/>
      <c r="X40" s="14"/>
      <c r="Y40" s="14">
        <f>VLOOKUP(A:A,[1]TDSheet!$A:$Z,26,0)</f>
        <v>82.6</v>
      </c>
      <c r="Z40" s="14">
        <f>VLOOKUP(A:A,[1]TDSheet!$A:$AA,27,0)</f>
        <v>87.2</v>
      </c>
      <c r="AA40" s="14">
        <f>VLOOKUP(A:A,[1]TDSheet!$A:$S,19,0)</f>
        <v>116.6</v>
      </c>
      <c r="AB40" s="14">
        <f>VLOOKUP(A:A,[3]TDSheet!$A:$D,4,0)</f>
        <v>86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6"/>
        <v>9</v>
      </c>
      <c r="AF40" s="14">
        <f t="shared" si="7"/>
        <v>18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32</v>
      </c>
      <c r="D41" s="8">
        <v>201</v>
      </c>
      <c r="E41" s="8">
        <v>90</v>
      </c>
      <c r="F41" s="8">
        <v>124</v>
      </c>
      <c r="G41" s="1">
        <f>VLOOKUP(A:A,[1]TDSheet!$A:$G,7,0)</f>
        <v>0.38</v>
      </c>
      <c r="H41" s="1">
        <f>VLOOKUP(A:A,[1]TDSheet!$A:$H,8,0)</f>
        <v>45</v>
      </c>
      <c r="I41" s="14">
        <f>VLOOKUP(A:A,[2]TDSheet!$A:$F,6,0)</f>
        <v>92</v>
      </c>
      <c r="J41" s="14">
        <f t="shared" si="2"/>
        <v>-2</v>
      </c>
      <c r="K41" s="14">
        <f>VLOOKUP(A:A,[1]TDSheet!$A:$L,12,0)</f>
        <v>40</v>
      </c>
      <c r="L41" s="14">
        <f>VLOOKUP(A:A,[1]TDSheet!$A:$Q,17,0)</f>
        <v>0</v>
      </c>
      <c r="M41" s="14">
        <f>VLOOKUP(A:A,[1]TDSheet!$A:$R,18,0)</f>
        <v>0</v>
      </c>
      <c r="N41" s="14">
        <f>VLOOKUP(A:A,[1]TDSheet!$A:$M,13,0)</f>
        <v>0</v>
      </c>
      <c r="O41" s="14"/>
      <c r="P41" s="14"/>
      <c r="Q41" s="14"/>
      <c r="R41" s="16"/>
      <c r="S41" s="14">
        <f t="shared" si="3"/>
        <v>18</v>
      </c>
      <c r="T41" s="16"/>
      <c r="U41" s="19">
        <f t="shared" si="4"/>
        <v>9.1111111111111107</v>
      </c>
      <c r="V41" s="14">
        <f t="shared" si="5"/>
        <v>6.8888888888888893</v>
      </c>
      <c r="W41" s="14"/>
      <c r="X41" s="14"/>
      <c r="Y41" s="14">
        <f>VLOOKUP(A:A,[1]TDSheet!$A:$Z,26,0)</f>
        <v>15.2</v>
      </c>
      <c r="Z41" s="14">
        <f>VLOOKUP(A:A,[1]TDSheet!$A:$AA,27,0)</f>
        <v>17.600000000000001</v>
      </c>
      <c r="AA41" s="14">
        <f>VLOOKUP(A:A,[1]TDSheet!$A:$S,19,0)</f>
        <v>28.6</v>
      </c>
      <c r="AB41" s="14">
        <f>VLOOKUP(A:A,[3]TDSheet!$A:$D,4,0)</f>
        <v>17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6"/>
        <v>0</v>
      </c>
      <c r="AF41" s="14">
        <f t="shared" si="7"/>
        <v>0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103</v>
      </c>
      <c r="D42" s="8">
        <v>85</v>
      </c>
      <c r="E42" s="8">
        <v>160</v>
      </c>
      <c r="F42" s="8">
        <v>23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173</v>
      </c>
      <c r="J42" s="14">
        <f t="shared" si="2"/>
        <v>-13</v>
      </c>
      <c r="K42" s="14">
        <f>VLOOKUP(A:A,[1]TDSheet!$A:$L,12,0)</f>
        <v>40</v>
      </c>
      <c r="L42" s="14">
        <f>VLOOKUP(A:A,[1]TDSheet!$A:$Q,17,0)</f>
        <v>40</v>
      </c>
      <c r="M42" s="14">
        <f>VLOOKUP(A:A,[1]TDSheet!$A:$R,18,0)</f>
        <v>40</v>
      </c>
      <c r="N42" s="14">
        <f>VLOOKUP(A:A,[1]TDSheet!$A:$M,13,0)</f>
        <v>40</v>
      </c>
      <c r="O42" s="14"/>
      <c r="P42" s="14"/>
      <c r="Q42" s="14"/>
      <c r="R42" s="16"/>
      <c r="S42" s="14">
        <f t="shared" si="3"/>
        <v>32</v>
      </c>
      <c r="T42" s="16">
        <v>120</v>
      </c>
      <c r="U42" s="19">
        <f t="shared" si="4"/>
        <v>9.46875</v>
      </c>
      <c r="V42" s="14">
        <f t="shared" si="5"/>
        <v>0.71875</v>
      </c>
      <c r="W42" s="14"/>
      <c r="X42" s="14"/>
      <c r="Y42" s="14">
        <f>VLOOKUP(A:A,[1]TDSheet!$A:$Z,26,0)</f>
        <v>29</v>
      </c>
      <c r="Z42" s="14">
        <f>VLOOKUP(A:A,[1]TDSheet!$A:$AA,27,0)</f>
        <v>24.6</v>
      </c>
      <c r="AA42" s="14">
        <f>VLOOKUP(A:A,[1]TDSheet!$A:$S,19,0)</f>
        <v>32.6</v>
      </c>
      <c r="AB42" s="14">
        <f>VLOOKUP(A:A,[3]TDSheet!$A:$D,4,0)</f>
        <v>30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6"/>
        <v>0</v>
      </c>
      <c r="AF42" s="14">
        <f t="shared" si="7"/>
        <v>48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221</v>
      </c>
      <c r="D43" s="8">
        <v>91</v>
      </c>
      <c r="E43" s="8">
        <v>248</v>
      </c>
      <c r="F43" s="8">
        <v>54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258</v>
      </c>
      <c r="J43" s="14">
        <f t="shared" si="2"/>
        <v>-10</v>
      </c>
      <c r="K43" s="14">
        <f>VLOOKUP(A:A,[1]TDSheet!$A:$L,12,0)</f>
        <v>40</v>
      </c>
      <c r="L43" s="14">
        <f>VLOOKUP(A:A,[1]TDSheet!$A:$Q,17,0)</f>
        <v>80</v>
      </c>
      <c r="M43" s="14">
        <f>VLOOKUP(A:A,[1]TDSheet!$A:$R,18,0)</f>
        <v>40</v>
      </c>
      <c r="N43" s="14">
        <f>VLOOKUP(A:A,[1]TDSheet!$A:$M,13,0)</f>
        <v>40</v>
      </c>
      <c r="O43" s="14"/>
      <c r="P43" s="14"/>
      <c r="Q43" s="14"/>
      <c r="R43" s="16"/>
      <c r="S43" s="14">
        <f t="shared" si="3"/>
        <v>49.6</v>
      </c>
      <c r="T43" s="16">
        <v>200</v>
      </c>
      <c r="U43" s="19">
        <f t="shared" si="4"/>
        <v>9.1532258064516121</v>
      </c>
      <c r="V43" s="14">
        <f t="shared" si="5"/>
        <v>1.0887096774193548</v>
      </c>
      <c r="W43" s="14"/>
      <c r="X43" s="14"/>
      <c r="Y43" s="14">
        <f>VLOOKUP(A:A,[1]TDSheet!$A:$Z,26,0)</f>
        <v>47.8</v>
      </c>
      <c r="Z43" s="14">
        <f>VLOOKUP(A:A,[1]TDSheet!$A:$AA,27,0)</f>
        <v>34.6</v>
      </c>
      <c r="AA43" s="14">
        <f>VLOOKUP(A:A,[1]TDSheet!$A:$S,19,0)</f>
        <v>50.2</v>
      </c>
      <c r="AB43" s="14">
        <f>VLOOKUP(A:A,[3]TDSheet!$A:$D,4,0)</f>
        <v>78</v>
      </c>
      <c r="AC43" s="14" t="str">
        <f>VLOOKUP(A:A,[1]TDSheet!$A:$AC,29,0)</f>
        <v>костик</v>
      </c>
      <c r="AD43" s="14" t="e">
        <f>VLOOKUP(A:A,[1]TDSheet!$A:$AD,30,0)</f>
        <v>#N/A</v>
      </c>
      <c r="AE43" s="14">
        <f t="shared" si="6"/>
        <v>0</v>
      </c>
      <c r="AF43" s="14">
        <f t="shared" si="7"/>
        <v>80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408</v>
      </c>
      <c r="D44" s="8">
        <v>596</v>
      </c>
      <c r="E44" s="8">
        <v>634</v>
      </c>
      <c r="F44" s="8">
        <v>368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636</v>
      </c>
      <c r="J44" s="14">
        <f t="shared" si="2"/>
        <v>-2</v>
      </c>
      <c r="K44" s="14">
        <f>VLOOKUP(A:A,[1]TDSheet!$A:$L,12,0)</f>
        <v>0</v>
      </c>
      <c r="L44" s="14">
        <f>VLOOKUP(A:A,[1]TDSheet!$A:$Q,17,0)</f>
        <v>0</v>
      </c>
      <c r="M44" s="14">
        <f>VLOOKUP(A:A,[1]TDSheet!$A:$R,18,0)</f>
        <v>120</v>
      </c>
      <c r="N44" s="14">
        <f>VLOOKUP(A:A,[1]TDSheet!$A:$M,13,0)</f>
        <v>120</v>
      </c>
      <c r="O44" s="14"/>
      <c r="P44" s="14"/>
      <c r="Q44" s="14"/>
      <c r="R44" s="16">
        <v>120</v>
      </c>
      <c r="S44" s="14">
        <f t="shared" si="3"/>
        <v>126.8</v>
      </c>
      <c r="T44" s="16">
        <v>240</v>
      </c>
      <c r="U44" s="19">
        <f t="shared" si="4"/>
        <v>7.6340694006309153</v>
      </c>
      <c r="V44" s="14">
        <f t="shared" si="5"/>
        <v>2.9022082018927446</v>
      </c>
      <c r="W44" s="14"/>
      <c r="X44" s="14"/>
      <c r="Y44" s="14">
        <f>VLOOKUP(A:A,[1]TDSheet!$A:$Z,26,0)</f>
        <v>105.6</v>
      </c>
      <c r="Z44" s="14">
        <f>VLOOKUP(A:A,[1]TDSheet!$A:$AA,27,0)</f>
        <v>109.4</v>
      </c>
      <c r="AA44" s="14">
        <f>VLOOKUP(A:A,[1]TDSheet!$A:$S,19,0)</f>
        <v>124.4</v>
      </c>
      <c r="AB44" s="14">
        <f>VLOOKUP(A:A,[3]TDSheet!$A:$D,4,0)</f>
        <v>172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6"/>
        <v>36</v>
      </c>
      <c r="AF44" s="14">
        <f t="shared" si="7"/>
        <v>72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2258</v>
      </c>
      <c r="D45" s="8">
        <v>1264</v>
      </c>
      <c r="E45" s="8">
        <v>2238</v>
      </c>
      <c r="F45" s="8">
        <v>1253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2261</v>
      </c>
      <c r="J45" s="14">
        <f t="shared" si="2"/>
        <v>-23</v>
      </c>
      <c r="K45" s="14">
        <f>VLOOKUP(A:A,[1]TDSheet!$A:$L,12,0)</f>
        <v>0</v>
      </c>
      <c r="L45" s="14">
        <f>VLOOKUP(A:A,[1]TDSheet!$A:$Q,17,0)</f>
        <v>360</v>
      </c>
      <c r="M45" s="14">
        <f>VLOOKUP(A:A,[1]TDSheet!$A:$R,18,0)</f>
        <v>480</v>
      </c>
      <c r="N45" s="18">
        <v>0</v>
      </c>
      <c r="O45" s="14"/>
      <c r="P45" s="14"/>
      <c r="Q45" s="14"/>
      <c r="R45" s="16">
        <v>360</v>
      </c>
      <c r="S45" s="14">
        <f t="shared" si="3"/>
        <v>447.6</v>
      </c>
      <c r="T45" s="16">
        <v>960</v>
      </c>
      <c r="U45" s="19">
        <f t="shared" si="4"/>
        <v>7.6251117068811434</v>
      </c>
      <c r="V45" s="14">
        <f t="shared" si="5"/>
        <v>2.7993744414655941</v>
      </c>
      <c r="W45" s="14"/>
      <c r="X45" s="14"/>
      <c r="Y45" s="14">
        <f>VLOOKUP(A:A,[1]TDSheet!$A:$Z,26,0)</f>
        <v>500.2</v>
      </c>
      <c r="Z45" s="14">
        <f>VLOOKUP(A:A,[1]TDSheet!$A:$AA,27,0)</f>
        <v>375.4</v>
      </c>
      <c r="AA45" s="14">
        <f>VLOOKUP(A:A,[1]TDSheet!$A:$S,19,0)</f>
        <v>499.2</v>
      </c>
      <c r="AB45" s="14">
        <f>VLOOKUP(A:A,[3]TDSheet!$A:$D,4,0)</f>
        <v>588</v>
      </c>
      <c r="AC45" s="14" t="str">
        <f>VLOOKUP(A:A,[1]TDSheet!$A:$AC,29,0)</f>
        <v>м-600</v>
      </c>
      <c r="AD45" s="14" t="e">
        <f>VLOOKUP(A:A,[1]TDSheet!$A:$AD,30,0)</f>
        <v>#N/A</v>
      </c>
      <c r="AE45" s="14">
        <f t="shared" si="6"/>
        <v>97.2</v>
      </c>
      <c r="AF45" s="14">
        <f t="shared" si="7"/>
        <v>259.20000000000005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181</v>
      </c>
      <c r="D46" s="8">
        <v>39</v>
      </c>
      <c r="E46" s="8">
        <v>115</v>
      </c>
      <c r="F46" s="8">
        <v>100</v>
      </c>
      <c r="G46" s="1">
        <v>0</v>
      </c>
      <c r="H46" s="1">
        <f>VLOOKUP(A:A,[1]TDSheet!$A:$H,8,0)</f>
        <v>45</v>
      </c>
      <c r="I46" s="14">
        <f>VLOOKUP(A:A,[2]TDSheet!$A:$F,6,0)</f>
        <v>120</v>
      </c>
      <c r="J46" s="14">
        <f t="shared" si="2"/>
        <v>-5</v>
      </c>
      <c r="K46" s="14">
        <f>VLOOKUP(A:A,[1]TDSheet!$A:$L,12,0)</f>
        <v>40</v>
      </c>
      <c r="L46" s="14">
        <f>VLOOKUP(A:A,[1]TDSheet!$A:$Q,17,0)</f>
        <v>0</v>
      </c>
      <c r="M46" s="14">
        <f>VLOOKUP(A:A,[1]TDSheet!$A:$R,18,0)</f>
        <v>0</v>
      </c>
      <c r="N46" s="14">
        <f>VLOOKUP(A:A,[1]TDSheet!$A:$M,13,0)</f>
        <v>0</v>
      </c>
      <c r="O46" s="14"/>
      <c r="P46" s="14"/>
      <c r="Q46" s="14"/>
      <c r="R46" s="16"/>
      <c r="S46" s="14">
        <f t="shared" si="3"/>
        <v>23</v>
      </c>
      <c r="T46" s="16"/>
      <c r="U46" s="19">
        <f t="shared" si="4"/>
        <v>6.0869565217391308</v>
      </c>
      <c r="V46" s="14">
        <f t="shared" si="5"/>
        <v>4.3478260869565215</v>
      </c>
      <c r="W46" s="14"/>
      <c r="X46" s="14"/>
      <c r="Y46" s="14">
        <f>VLOOKUP(A:A,[1]TDSheet!$A:$Z,26,0)</f>
        <v>34.6</v>
      </c>
      <c r="Z46" s="14">
        <f>VLOOKUP(A:A,[1]TDSheet!$A:$AA,27,0)</f>
        <v>23.2</v>
      </c>
      <c r="AA46" s="14">
        <f>VLOOKUP(A:A,[1]TDSheet!$A:$S,19,0)</f>
        <v>37.4</v>
      </c>
      <c r="AB46" s="14">
        <f>VLOOKUP(A:A,[3]TDSheet!$A:$D,4,0)</f>
        <v>12</v>
      </c>
      <c r="AC46" s="14" t="str">
        <f>VLOOKUP(A:A,[1]TDSheet!$A:$AC,29,0)</f>
        <v>?</v>
      </c>
      <c r="AD46" s="14" t="str">
        <f>VLOOKUP(A:A,[1]TDSheet!$A:$AD,30,0)</f>
        <v>не зак</v>
      </c>
      <c r="AE46" s="14">
        <f t="shared" si="6"/>
        <v>0</v>
      </c>
      <c r="AF46" s="14">
        <f t="shared" si="7"/>
        <v>0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179.45699999999999</v>
      </c>
      <c r="D47" s="8">
        <v>324.41399999999999</v>
      </c>
      <c r="E47" s="8">
        <v>236.94</v>
      </c>
      <c r="F47" s="8">
        <v>260.58600000000001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227.9</v>
      </c>
      <c r="J47" s="14">
        <f t="shared" si="2"/>
        <v>9.039999999999992</v>
      </c>
      <c r="K47" s="14">
        <f>VLOOKUP(A:A,[1]TDSheet!$A:$L,12,0)</f>
        <v>0</v>
      </c>
      <c r="L47" s="14">
        <f>VLOOKUP(A:A,[1]TDSheet!$A:$Q,17,0)</f>
        <v>0</v>
      </c>
      <c r="M47" s="14">
        <f>VLOOKUP(A:A,[1]TDSheet!$A:$R,18,0)</f>
        <v>0</v>
      </c>
      <c r="N47" s="14">
        <f>VLOOKUP(A:A,[1]TDSheet!$A:$M,13,0)</f>
        <v>20</v>
      </c>
      <c r="O47" s="14"/>
      <c r="P47" s="14"/>
      <c r="Q47" s="14"/>
      <c r="R47" s="16"/>
      <c r="S47" s="14">
        <f t="shared" si="3"/>
        <v>47.387999999999998</v>
      </c>
      <c r="T47" s="16"/>
      <c r="U47" s="19">
        <f t="shared" si="4"/>
        <v>5.921034861146282</v>
      </c>
      <c r="V47" s="14">
        <f t="shared" si="5"/>
        <v>5.4989870853380607</v>
      </c>
      <c r="W47" s="14"/>
      <c r="X47" s="14"/>
      <c r="Y47" s="14">
        <f>VLOOKUP(A:A,[1]TDSheet!$A:$Z,26,0)</f>
        <v>53.547799999999995</v>
      </c>
      <c r="Z47" s="14">
        <f>VLOOKUP(A:A,[1]TDSheet!$A:$AA,27,0)</f>
        <v>55.824800000000003</v>
      </c>
      <c r="AA47" s="14">
        <f>VLOOKUP(A:A,[1]TDSheet!$A:$S,19,0)</f>
        <v>56.75</v>
      </c>
      <c r="AB47" s="14">
        <f>VLOOKUP(A:A,[3]TDSheet!$A:$D,4,0)</f>
        <v>46.145000000000003</v>
      </c>
      <c r="AC47" s="14" t="e">
        <f>VLOOKUP(A:A,[1]TDSheet!$A:$AC,29,0)</f>
        <v>#N/A</v>
      </c>
      <c r="AD47" s="14" t="e">
        <f>VLOOKUP(A:A,[1]TDSheet!$A:$AD,30,0)</f>
        <v>#N/A</v>
      </c>
      <c r="AE47" s="14">
        <f t="shared" si="6"/>
        <v>0</v>
      </c>
      <c r="AF47" s="14">
        <f t="shared" si="7"/>
        <v>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237</v>
      </c>
      <c r="D48" s="8">
        <v>816</v>
      </c>
      <c r="E48" s="8">
        <v>679</v>
      </c>
      <c r="F48" s="8">
        <v>354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700</v>
      </c>
      <c r="J48" s="14">
        <f t="shared" si="2"/>
        <v>-21</v>
      </c>
      <c r="K48" s="14">
        <f>VLOOKUP(A:A,[1]TDSheet!$A:$L,12,0)</f>
        <v>160</v>
      </c>
      <c r="L48" s="14">
        <f>VLOOKUP(A:A,[1]TDSheet!$A:$Q,17,0)</f>
        <v>40</v>
      </c>
      <c r="M48" s="14">
        <f>VLOOKUP(A:A,[1]TDSheet!$A:$R,18,0)</f>
        <v>120</v>
      </c>
      <c r="N48" s="14">
        <f>VLOOKUP(A:A,[1]TDSheet!$A:$M,13,0)</f>
        <v>80</v>
      </c>
      <c r="O48" s="14"/>
      <c r="P48" s="14"/>
      <c r="Q48" s="14"/>
      <c r="R48" s="16"/>
      <c r="S48" s="14">
        <f t="shared" si="3"/>
        <v>135.80000000000001</v>
      </c>
      <c r="T48" s="16">
        <v>400</v>
      </c>
      <c r="U48" s="19">
        <f t="shared" si="4"/>
        <v>8.4977908689248896</v>
      </c>
      <c r="V48" s="14">
        <f t="shared" si="5"/>
        <v>2.6067746686303384</v>
      </c>
      <c r="W48" s="14"/>
      <c r="X48" s="14"/>
      <c r="Y48" s="14">
        <f>VLOOKUP(A:A,[1]TDSheet!$A:$Z,26,0)</f>
        <v>109</v>
      </c>
      <c r="Z48" s="14">
        <f>VLOOKUP(A:A,[1]TDSheet!$A:$AA,27,0)</f>
        <v>110.2</v>
      </c>
      <c r="AA48" s="14">
        <f>VLOOKUP(A:A,[1]TDSheet!$A:$S,19,0)</f>
        <v>150.6</v>
      </c>
      <c r="AB48" s="14">
        <f>VLOOKUP(A:A,[3]TDSheet!$A:$D,4,0)</f>
        <v>110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6"/>
        <v>0</v>
      </c>
      <c r="AF48" s="14">
        <f t="shared" si="7"/>
        <v>160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6208</v>
      </c>
      <c r="D49" s="8">
        <v>9087</v>
      </c>
      <c r="E49" s="8">
        <v>8407</v>
      </c>
      <c r="F49" s="8">
        <v>5830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8509</v>
      </c>
      <c r="J49" s="14">
        <f t="shared" si="2"/>
        <v>-102</v>
      </c>
      <c r="K49" s="14">
        <f>VLOOKUP(A:A,[1]TDSheet!$A:$L,12,0)</f>
        <v>0</v>
      </c>
      <c r="L49" s="14">
        <f>VLOOKUP(A:A,[1]TDSheet!$A:$Q,17,0)</f>
        <v>0</v>
      </c>
      <c r="M49" s="14">
        <f>VLOOKUP(A:A,[1]TDSheet!$A:$R,18,0)</f>
        <v>800</v>
      </c>
      <c r="N49" s="18">
        <v>600</v>
      </c>
      <c r="O49" s="14"/>
      <c r="P49" s="14"/>
      <c r="Q49" s="14"/>
      <c r="R49" s="16">
        <v>2800</v>
      </c>
      <c r="S49" s="14">
        <f t="shared" si="3"/>
        <v>1681.4</v>
      </c>
      <c r="T49" s="16">
        <v>4200</v>
      </c>
      <c r="U49" s="19">
        <f t="shared" si="4"/>
        <v>8.4631854407041747</v>
      </c>
      <c r="V49" s="14">
        <f t="shared" si="5"/>
        <v>3.4673486380397285</v>
      </c>
      <c r="W49" s="14"/>
      <c r="X49" s="14"/>
      <c r="Y49" s="14">
        <f>VLOOKUP(A:A,[1]TDSheet!$A:$Z,26,0)</f>
        <v>1422.6</v>
      </c>
      <c r="Z49" s="14">
        <f>VLOOKUP(A:A,[1]TDSheet!$A:$AA,27,0)</f>
        <v>1398.4</v>
      </c>
      <c r="AA49" s="14">
        <f>VLOOKUP(A:A,[1]TDSheet!$A:$S,19,0)</f>
        <v>1782.2</v>
      </c>
      <c r="AB49" s="14">
        <f>VLOOKUP(A:A,[3]TDSheet!$A:$D,4,0)</f>
        <v>2320</v>
      </c>
      <c r="AC49" s="14" t="str">
        <f>VLOOKUP(A:A,[1]TDSheet!$A:$AC,29,0)</f>
        <v>плак 1-15</v>
      </c>
      <c r="AD49" s="14">
        <f>VLOOKUP(A:A,[1]TDSheet!$A:$AD,30,0)</f>
        <v>0</v>
      </c>
      <c r="AE49" s="14">
        <f t="shared" si="6"/>
        <v>1120</v>
      </c>
      <c r="AF49" s="14">
        <f t="shared" si="7"/>
        <v>1680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1160</v>
      </c>
      <c r="D50" s="8">
        <v>1771</v>
      </c>
      <c r="E50" s="8">
        <v>1807</v>
      </c>
      <c r="F50" s="8">
        <v>784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1841</v>
      </c>
      <c r="J50" s="14">
        <f t="shared" si="2"/>
        <v>-34</v>
      </c>
      <c r="K50" s="14">
        <f>VLOOKUP(A:A,[1]TDSheet!$A:$L,12,0)</f>
        <v>200</v>
      </c>
      <c r="L50" s="14">
        <f>VLOOKUP(A:A,[1]TDSheet!$A:$Q,17,0)</f>
        <v>120</v>
      </c>
      <c r="M50" s="14">
        <f>VLOOKUP(A:A,[1]TDSheet!$A:$R,18,0)</f>
        <v>320</v>
      </c>
      <c r="N50" s="14">
        <f>VLOOKUP(A:A,[1]TDSheet!$A:$M,13,0)</f>
        <v>200</v>
      </c>
      <c r="O50" s="14"/>
      <c r="P50" s="14"/>
      <c r="Q50" s="14"/>
      <c r="R50" s="16">
        <v>600</v>
      </c>
      <c r="S50" s="14">
        <f t="shared" si="3"/>
        <v>361.4</v>
      </c>
      <c r="T50" s="16">
        <v>800</v>
      </c>
      <c r="U50" s="19">
        <f t="shared" si="4"/>
        <v>8.3674598782512462</v>
      </c>
      <c r="V50" s="14">
        <f t="shared" si="5"/>
        <v>2.1693414499169896</v>
      </c>
      <c r="W50" s="14"/>
      <c r="X50" s="14"/>
      <c r="Y50" s="14">
        <f>VLOOKUP(A:A,[1]TDSheet!$A:$Z,26,0)</f>
        <v>288.8</v>
      </c>
      <c r="Z50" s="14">
        <f>VLOOKUP(A:A,[1]TDSheet!$A:$AA,27,0)</f>
        <v>295.60000000000002</v>
      </c>
      <c r="AA50" s="14">
        <f>VLOOKUP(A:A,[1]TDSheet!$A:$S,19,0)</f>
        <v>376.6</v>
      </c>
      <c r="AB50" s="14">
        <f>VLOOKUP(A:A,[3]TDSheet!$A:$D,4,0)</f>
        <v>514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6"/>
        <v>240</v>
      </c>
      <c r="AF50" s="14">
        <f t="shared" si="7"/>
        <v>320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4861</v>
      </c>
      <c r="D51" s="8">
        <v>4770</v>
      </c>
      <c r="E51" s="8">
        <v>5546</v>
      </c>
      <c r="F51" s="8">
        <v>3360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5601</v>
      </c>
      <c r="J51" s="14">
        <f t="shared" si="2"/>
        <v>-55</v>
      </c>
      <c r="K51" s="14">
        <f>VLOOKUP(A:A,[1]TDSheet!$A:$L,12,0)</f>
        <v>0</v>
      </c>
      <c r="L51" s="14">
        <f>VLOOKUP(A:A,[1]TDSheet!$A:$Q,17,0)</f>
        <v>280</v>
      </c>
      <c r="M51" s="14">
        <f>VLOOKUP(A:A,[1]TDSheet!$A:$R,18,0)</f>
        <v>880</v>
      </c>
      <c r="N51" s="18">
        <v>400</v>
      </c>
      <c r="O51" s="14"/>
      <c r="P51" s="14"/>
      <c r="Q51" s="14"/>
      <c r="R51" s="16">
        <v>1600</v>
      </c>
      <c r="S51" s="14">
        <f t="shared" si="3"/>
        <v>1109.2</v>
      </c>
      <c r="T51" s="16">
        <v>2800</v>
      </c>
      <c r="U51" s="19">
        <f t="shared" si="4"/>
        <v>8.4024522178146412</v>
      </c>
      <c r="V51" s="14">
        <f t="shared" si="5"/>
        <v>3.0292102416155786</v>
      </c>
      <c r="W51" s="14"/>
      <c r="X51" s="14"/>
      <c r="Y51" s="14">
        <f>VLOOKUP(A:A,[1]TDSheet!$A:$Z,26,0)</f>
        <v>983.4</v>
      </c>
      <c r="Z51" s="14">
        <f>VLOOKUP(A:A,[1]TDSheet!$A:$AA,27,0)</f>
        <v>946.6</v>
      </c>
      <c r="AA51" s="14">
        <f>VLOOKUP(A:A,[1]TDSheet!$A:$S,19,0)</f>
        <v>1204.4000000000001</v>
      </c>
      <c r="AB51" s="14">
        <f>VLOOKUP(A:A,[3]TDSheet!$A:$D,4,0)</f>
        <v>1759</v>
      </c>
      <c r="AC51" s="14" t="str">
        <f>VLOOKUP(A:A,[1]TDSheet!$A:$AC,29,0)</f>
        <v>м280</v>
      </c>
      <c r="AD51" s="14" t="e">
        <f>VLOOKUP(A:A,[1]TDSheet!$A:$AD,30,0)</f>
        <v>#N/A</v>
      </c>
      <c r="AE51" s="14">
        <f t="shared" si="6"/>
        <v>640</v>
      </c>
      <c r="AF51" s="14">
        <f t="shared" si="7"/>
        <v>1120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534</v>
      </c>
      <c r="D52" s="8">
        <v>1131</v>
      </c>
      <c r="E52" s="8">
        <v>1140</v>
      </c>
      <c r="F52" s="8">
        <v>512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1155</v>
      </c>
      <c r="J52" s="14">
        <f t="shared" si="2"/>
        <v>-15</v>
      </c>
      <c r="K52" s="14">
        <f>VLOOKUP(A:A,[1]TDSheet!$A:$L,12,0)</f>
        <v>120</v>
      </c>
      <c r="L52" s="14">
        <f>VLOOKUP(A:A,[1]TDSheet!$A:$Q,17,0)</f>
        <v>120</v>
      </c>
      <c r="M52" s="14">
        <f>VLOOKUP(A:A,[1]TDSheet!$A:$R,18,0)</f>
        <v>200</v>
      </c>
      <c r="N52" s="14">
        <f>VLOOKUP(A:A,[1]TDSheet!$A:$M,13,0)</f>
        <v>160</v>
      </c>
      <c r="O52" s="14"/>
      <c r="P52" s="14"/>
      <c r="Q52" s="14"/>
      <c r="R52" s="16">
        <v>200</v>
      </c>
      <c r="S52" s="14">
        <f t="shared" si="3"/>
        <v>228</v>
      </c>
      <c r="T52" s="16">
        <v>480</v>
      </c>
      <c r="U52" s="19">
        <f t="shared" si="4"/>
        <v>7.8596491228070171</v>
      </c>
      <c r="V52" s="14">
        <f t="shared" si="5"/>
        <v>2.2456140350877192</v>
      </c>
      <c r="W52" s="14"/>
      <c r="X52" s="14"/>
      <c r="Y52" s="14">
        <f>VLOOKUP(A:A,[1]TDSheet!$A:$Z,26,0)</f>
        <v>149.6</v>
      </c>
      <c r="Z52" s="14">
        <f>VLOOKUP(A:A,[1]TDSheet!$A:$AA,27,0)</f>
        <v>188</v>
      </c>
      <c r="AA52" s="14">
        <f>VLOOKUP(A:A,[1]TDSheet!$A:$S,19,0)</f>
        <v>245</v>
      </c>
      <c r="AB52" s="14">
        <f>VLOOKUP(A:A,[3]TDSheet!$A:$D,4,0)</f>
        <v>282</v>
      </c>
      <c r="AC52" s="14" t="str">
        <f>VLOOKUP(A:A,[1]TDSheet!$A:$AC,29,0)</f>
        <v>костик</v>
      </c>
      <c r="AD52" s="14" t="e">
        <f>VLOOKUP(A:A,[1]TDSheet!$A:$AD,30,0)</f>
        <v>#N/A</v>
      </c>
      <c r="AE52" s="14">
        <f t="shared" si="6"/>
        <v>70</v>
      </c>
      <c r="AF52" s="14">
        <f t="shared" si="7"/>
        <v>168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386</v>
      </c>
      <c r="D53" s="8">
        <v>281</v>
      </c>
      <c r="E53" s="8">
        <v>456</v>
      </c>
      <c r="F53" s="8">
        <v>199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465</v>
      </c>
      <c r="J53" s="14">
        <f t="shared" si="2"/>
        <v>-9</v>
      </c>
      <c r="K53" s="14">
        <f>VLOOKUP(A:A,[1]TDSheet!$A:$L,12,0)</f>
        <v>0</v>
      </c>
      <c r="L53" s="14">
        <f>VLOOKUP(A:A,[1]TDSheet!$A:$Q,17,0)</f>
        <v>160</v>
      </c>
      <c r="M53" s="14">
        <f>VLOOKUP(A:A,[1]TDSheet!$A:$R,18,0)</f>
        <v>90</v>
      </c>
      <c r="N53" s="14">
        <f>VLOOKUP(A:A,[1]TDSheet!$A:$M,13,0)</f>
        <v>90</v>
      </c>
      <c r="O53" s="14"/>
      <c r="P53" s="14"/>
      <c r="Q53" s="14"/>
      <c r="R53" s="16"/>
      <c r="S53" s="14">
        <f t="shared" si="3"/>
        <v>91.2</v>
      </c>
      <c r="T53" s="16">
        <v>160</v>
      </c>
      <c r="U53" s="19">
        <f t="shared" si="4"/>
        <v>7.6644736842105257</v>
      </c>
      <c r="V53" s="14">
        <f t="shared" si="5"/>
        <v>2.182017543859649</v>
      </c>
      <c r="W53" s="14"/>
      <c r="X53" s="14"/>
      <c r="Y53" s="14">
        <f>VLOOKUP(A:A,[1]TDSheet!$A:$Z,26,0)</f>
        <v>93.2</v>
      </c>
      <c r="Z53" s="14">
        <f>VLOOKUP(A:A,[1]TDSheet!$A:$AA,27,0)</f>
        <v>73</v>
      </c>
      <c r="AA53" s="14">
        <f>VLOOKUP(A:A,[1]TDSheet!$A:$S,19,0)</f>
        <v>106.2</v>
      </c>
      <c r="AB53" s="14">
        <f>VLOOKUP(A:A,[3]TDSheet!$A:$D,4,0)</f>
        <v>88</v>
      </c>
      <c r="AC53" s="14" t="str">
        <f>VLOOKUP(A:A,[1]TDSheet!$A:$AC,29,0)</f>
        <v>м160</v>
      </c>
      <c r="AD53" s="14" t="e">
        <f>VLOOKUP(A:A,[1]TDSheet!$A:$AD,30,0)</f>
        <v>#N/A</v>
      </c>
      <c r="AE53" s="14">
        <f t="shared" si="6"/>
        <v>0</v>
      </c>
      <c r="AF53" s="14">
        <f t="shared" si="7"/>
        <v>48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189</v>
      </c>
      <c r="D54" s="8">
        <v>510</v>
      </c>
      <c r="E54" s="8">
        <v>497</v>
      </c>
      <c r="F54" s="8">
        <v>192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507</v>
      </c>
      <c r="J54" s="14">
        <f t="shared" si="2"/>
        <v>-10</v>
      </c>
      <c r="K54" s="14">
        <f>VLOOKUP(A:A,[1]TDSheet!$A:$L,12,0)</f>
        <v>200</v>
      </c>
      <c r="L54" s="14">
        <f>VLOOKUP(A:A,[1]TDSheet!$A:$Q,17,0)</f>
        <v>0</v>
      </c>
      <c r="M54" s="14">
        <f>VLOOKUP(A:A,[1]TDSheet!$A:$R,18,0)</f>
        <v>100</v>
      </c>
      <c r="N54" s="14">
        <f>VLOOKUP(A:A,[1]TDSheet!$A:$M,13,0)</f>
        <v>100</v>
      </c>
      <c r="O54" s="14"/>
      <c r="P54" s="14"/>
      <c r="Q54" s="14"/>
      <c r="R54" s="16"/>
      <c r="S54" s="14">
        <f t="shared" si="3"/>
        <v>99.4</v>
      </c>
      <c r="T54" s="16">
        <v>200</v>
      </c>
      <c r="U54" s="19">
        <f t="shared" si="4"/>
        <v>7.9678068410462775</v>
      </c>
      <c r="V54" s="14">
        <f t="shared" si="5"/>
        <v>1.93158953722334</v>
      </c>
      <c r="W54" s="14"/>
      <c r="X54" s="14"/>
      <c r="Y54" s="14">
        <f>VLOOKUP(A:A,[1]TDSheet!$A:$Z,26,0)</f>
        <v>71.400000000000006</v>
      </c>
      <c r="Z54" s="14">
        <f>VLOOKUP(A:A,[1]TDSheet!$A:$AA,27,0)</f>
        <v>81.599999999999994</v>
      </c>
      <c r="AA54" s="14">
        <f>VLOOKUP(A:A,[1]TDSheet!$A:$S,19,0)</f>
        <v>107.8</v>
      </c>
      <c r="AB54" s="14">
        <f>VLOOKUP(A:A,[3]TDSheet!$A:$D,4,0)</f>
        <v>64</v>
      </c>
      <c r="AC54" s="14" t="str">
        <f>VLOOKUP(A:A,[1]TDSheet!$A:$AC,29,0)</f>
        <v>костик</v>
      </c>
      <c r="AD54" s="14" t="e">
        <f>VLOOKUP(A:A,[1]TDSheet!$A:$AD,30,0)</f>
        <v>#N/A</v>
      </c>
      <c r="AE54" s="14">
        <f t="shared" si="6"/>
        <v>0</v>
      </c>
      <c r="AF54" s="14">
        <f t="shared" si="7"/>
        <v>20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576</v>
      </c>
      <c r="D55" s="8">
        <v>1229</v>
      </c>
      <c r="E55" s="8">
        <v>1223</v>
      </c>
      <c r="F55" s="8">
        <v>479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1230</v>
      </c>
      <c r="J55" s="14">
        <f t="shared" si="2"/>
        <v>-7</v>
      </c>
      <c r="K55" s="14">
        <f>VLOOKUP(A:A,[1]TDSheet!$A:$L,12,0)</f>
        <v>140</v>
      </c>
      <c r="L55" s="14">
        <f>VLOOKUP(A:A,[1]TDSheet!$A:$Q,17,0)</f>
        <v>140</v>
      </c>
      <c r="M55" s="14">
        <f>VLOOKUP(A:A,[1]TDSheet!$A:$R,18,0)</f>
        <v>140</v>
      </c>
      <c r="N55" s="14">
        <f>VLOOKUP(A:A,[1]TDSheet!$A:$M,13,0)</f>
        <v>140</v>
      </c>
      <c r="O55" s="14"/>
      <c r="P55" s="14"/>
      <c r="Q55" s="14"/>
      <c r="R55" s="16">
        <v>280</v>
      </c>
      <c r="S55" s="14">
        <f t="shared" si="3"/>
        <v>244.6</v>
      </c>
      <c r="T55" s="16">
        <v>560</v>
      </c>
      <c r="U55" s="19">
        <f t="shared" si="4"/>
        <v>7.6819296811120195</v>
      </c>
      <c r="V55" s="14">
        <f t="shared" si="5"/>
        <v>1.9582992641046608</v>
      </c>
      <c r="W55" s="14"/>
      <c r="X55" s="14"/>
      <c r="Y55" s="14">
        <f>VLOOKUP(A:A,[1]TDSheet!$A:$Z,26,0)</f>
        <v>199.6</v>
      </c>
      <c r="Z55" s="14">
        <f>VLOOKUP(A:A,[1]TDSheet!$A:$AA,27,0)</f>
        <v>171.8</v>
      </c>
      <c r="AA55" s="14">
        <f>VLOOKUP(A:A,[1]TDSheet!$A:$S,19,0)</f>
        <v>248.6</v>
      </c>
      <c r="AB55" s="14">
        <f>VLOOKUP(A:A,[3]TDSheet!$A:$D,4,0)</f>
        <v>386</v>
      </c>
      <c r="AC55" s="14" t="str">
        <f>VLOOKUP(A:A,[1]TDSheet!$A:$AC,29,0)</f>
        <v>костик</v>
      </c>
      <c r="AD55" s="14" t="e">
        <f>VLOOKUP(A:A,[1]TDSheet!$A:$AD,30,0)</f>
        <v>#N/A</v>
      </c>
      <c r="AE55" s="14">
        <f t="shared" si="6"/>
        <v>28</v>
      </c>
      <c r="AF55" s="14">
        <f t="shared" si="7"/>
        <v>56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600</v>
      </c>
      <c r="D56" s="8">
        <v>855</v>
      </c>
      <c r="E56" s="8">
        <v>768</v>
      </c>
      <c r="F56" s="8">
        <v>584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790</v>
      </c>
      <c r="J56" s="14">
        <f t="shared" si="2"/>
        <v>-22</v>
      </c>
      <c r="K56" s="14">
        <f>VLOOKUP(A:A,[1]TDSheet!$A:$L,12,0)</f>
        <v>0</v>
      </c>
      <c r="L56" s="14">
        <f>VLOOKUP(A:A,[1]TDSheet!$A:$Q,17,0)</f>
        <v>0</v>
      </c>
      <c r="M56" s="14">
        <f>VLOOKUP(A:A,[1]TDSheet!$A:$R,18,0)</f>
        <v>140</v>
      </c>
      <c r="N56" s="14">
        <f>VLOOKUP(A:A,[1]TDSheet!$A:$M,13,0)</f>
        <v>140</v>
      </c>
      <c r="O56" s="14"/>
      <c r="P56" s="14"/>
      <c r="Q56" s="14"/>
      <c r="R56" s="16"/>
      <c r="S56" s="14">
        <f t="shared" si="3"/>
        <v>153.6</v>
      </c>
      <c r="T56" s="16">
        <v>420</v>
      </c>
      <c r="U56" s="19">
        <f t="shared" si="4"/>
        <v>8.359375</v>
      </c>
      <c r="V56" s="14">
        <f t="shared" si="5"/>
        <v>3.8020833333333335</v>
      </c>
      <c r="W56" s="14"/>
      <c r="X56" s="14"/>
      <c r="Y56" s="14">
        <f>VLOOKUP(A:A,[1]TDSheet!$A:$Z,26,0)</f>
        <v>145.80000000000001</v>
      </c>
      <c r="Z56" s="14">
        <f>VLOOKUP(A:A,[1]TDSheet!$A:$AA,27,0)</f>
        <v>164</v>
      </c>
      <c r="AA56" s="14">
        <f>VLOOKUP(A:A,[1]TDSheet!$A:$S,19,0)</f>
        <v>173.6</v>
      </c>
      <c r="AB56" s="14">
        <f>VLOOKUP(A:A,[3]TDSheet!$A:$D,4,0)</f>
        <v>146</v>
      </c>
      <c r="AC56" s="14" t="str">
        <f>VLOOKUP(A:A,[1]TDSheet!$A:$AC,29,0)</f>
        <v>костик</v>
      </c>
      <c r="AD56" s="14" t="e">
        <f>VLOOKUP(A:A,[1]TDSheet!$A:$AD,30,0)</f>
        <v>#N/A</v>
      </c>
      <c r="AE56" s="14">
        <f t="shared" si="6"/>
        <v>0</v>
      </c>
      <c r="AF56" s="14">
        <f t="shared" si="7"/>
        <v>42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226</v>
      </c>
      <c r="D57" s="8">
        <v>102</v>
      </c>
      <c r="E57" s="8">
        <v>287</v>
      </c>
      <c r="F57" s="8">
        <v>35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293</v>
      </c>
      <c r="J57" s="14">
        <f t="shared" si="2"/>
        <v>-6</v>
      </c>
      <c r="K57" s="14">
        <f>VLOOKUP(A:A,[1]TDSheet!$A:$L,12,0)</f>
        <v>120</v>
      </c>
      <c r="L57" s="14">
        <f>VLOOKUP(A:A,[1]TDSheet!$A:$Q,17,0)</f>
        <v>60</v>
      </c>
      <c r="M57" s="14">
        <f>VLOOKUP(A:A,[1]TDSheet!$A:$R,18,0)</f>
        <v>60</v>
      </c>
      <c r="N57" s="14">
        <f>VLOOKUP(A:A,[1]TDSheet!$A:$M,13,0)</f>
        <v>30</v>
      </c>
      <c r="O57" s="14"/>
      <c r="P57" s="14"/>
      <c r="Q57" s="14"/>
      <c r="R57" s="16"/>
      <c r="S57" s="14">
        <f t="shared" si="3"/>
        <v>57.4</v>
      </c>
      <c r="T57" s="16">
        <v>120</v>
      </c>
      <c r="U57" s="19">
        <f t="shared" si="4"/>
        <v>7.4041811846689898</v>
      </c>
      <c r="V57" s="14">
        <f t="shared" si="5"/>
        <v>0.6097560975609756</v>
      </c>
      <c r="W57" s="14"/>
      <c r="X57" s="14"/>
      <c r="Y57" s="14">
        <f>VLOOKUP(A:A,[1]TDSheet!$A:$Z,26,0)</f>
        <v>58.8</v>
      </c>
      <c r="Z57" s="14">
        <f>VLOOKUP(A:A,[1]TDSheet!$A:$AA,27,0)</f>
        <v>40.4</v>
      </c>
      <c r="AA57" s="14">
        <f>VLOOKUP(A:A,[1]TDSheet!$A:$S,19,0)</f>
        <v>62</v>
      </c>
      <c r="AB57" s="14">
        <f>VLOOKUP(A:A,[3]TDSheet!$A:$D,4,0)</f>
        <v>52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6"/>
        <v>0</v>
      </c>
      <c r="AF57" s="14">
        <f t="shared" si="7"/>
        <v>48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419.48700000000002</v>
      </c>
      <c r="D58" s="8">
        <v>311.447</v>
      </c>
      <c r="E58" s="8">
        <v>440.91199999999998</v>
      </c>
      <c r="F58" s="8">
        <v>281.09100000000001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458.3</v>
      </c>
      <c r="J58" s="14">
        <f t="shared" si="2"/>
        <v>-17.388000000000034</v>
      </c>
      <c r="K58" s="14">
        <f>VLOOKUP(A:A,[1]TDSheet!$A:$L,12,0)</f>
        <v>50</v>
      </c>
      <c r="L58" s="14">
        <f>VLOOKUP(A:A,[1]TDSheet!$A:$Q,17,0)</f>
        <v>0</v>
      </c>
      <c r="M58" s="14">
        <f>VLOOKUP(A:A,[1]TDSheet!$A:$R,18,0)</f>
        <v>70</v>
      </c>
      <c r="N58" s="14">
        <f>VLOOKUP(A:A,[1]TDSheet!$A:$M,13,0)</f>
        <v>60</v>
      </c>
      <c r="O58" s="14"/>
      <c r="P58" s="14"/>
      <c r="Q58" s="14"/>
      <c r="R58" s="16"/>
      <c r="S58" s="14">
        <f t="shared" si="3"/>
        <v>88.182400000000001</v>
      </c>
      <c r="T58" s="16">
        <v>240</v>
      </c>
      <c r="U58" s="19">
        <f t="shared" si="4"/>
        <v>7.9504640381754186</v>
      </c>
      <c r="V58" s="14">
        <f t="shared" si="5"/>
        <v>3.1876088652610952</v>
      </c>
      <c r="W58" s="14"/>
      <c r="X58" s="14"/>
      <c r="Y58" s="14">
        <f>VLOOKUP(A:A,[1]TDSheet!$A:$Z,26,0)</f>
        <v>85.175600000000003</v>
      </c>
      <c r="Z58" s="14">
        <f>VLOOKUP(A:A,[1]TDSheet!$A:$AA,27,0)</f>
        <v>83.894199999999998</v>
      </c>
      <c r="AA58" s="14">
        <f>VLOOKUP(A:A,[1]TDSheet!$A:$S,19,0)</f>
        <v>97.358599999999996</v>
      </c>
      <c r="AB58" s="14">
        <f>VLOOKUP(A:A,[3]TDSheet!$A:$D,4,0)</f>
        <v>102.831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6"/>
        <v>0</v>
      </c>
      <c r="AF58" s="14">
        <f t="shared" si="7"/>
        <v>240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191</v>
      </c>
      <c r="D59" s="8">
        <v>91</v>
      </c>
      <c r="E59" s="8">
        <v>240</v>
      </c>
      <c r="F59" s="8">
        <v>33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297</v>
      </c>
      <c r="J59" s="14">
        <f t="shared" si="2"/>
        <v>-57</v>
      </c>
      <c r="K59" s="14">
        <f>VLOOKUP(A:A,[1]TDSheet!$A:$L,12,0)</f>
        <v>160</v>
      </c>
      <c r="L59" s="14">
        <f>VLOOKUP(A:A,[1]TDSheet!$A:$Q,17,0)</f>
        <v>80</v>
      </c>
      <c r="M59" s="14">
        <f>VLOOKUP(A:A,[1]TDSheet!$A:$R,18,0)</f>
        <v>40</v>
      </c>
      <c r="N59" s="14">
        <f>VLOOKUP(A:A,[1]TDSheet!$A:$M,13,0)</f>
        <v>40</v>
      </c>
      <c r="O59" s="14"/>
      <c r="P59" s="14"/>
      <c r="Q59" s="14"/>
      <c r="R59" s="16"/>
      <c r="S59" s="14">
        <f t="shared" si="3"/>
        <v>48</v>
      </c>
      <c r="T59" s="16"/>
      <c r="U59" s="19">
        <f t="shared" si="4"/>
        <v>7.354166666666667</v>
      </c>
      <c r="V59" s="14">
        <f t="shared" si="5"/>
        <v>0.6875</v>
      </c>
      <c r="W59" s="14"/>
      <c r="X59" s="14"/>
      <c r="Y59" s="14">
        <f>VLOOKUP(A:A,[1]TDSheet!$A:$Z,26,0)</f>
        <v>81.599999999999994</v>
      </c>
      <c r="Z59" s="14">
        <f>VLOOKUP(A:A,[1]TDSheet!$A:$AA,27,0)</f>
        <v>69</v>
      </c>
      <c r="AA59" s="14">
        <f>VLOOKUP(A:A,[1]TDSheet!$A:$S,19,0)</f>
        <v>76.8</v>
      </c>
      <c r="AB59" s="14">
        <f>VLOOKUP(A:A,[3]TDSheet!$A:$D,4,0)</f>
        <v>55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6"/>
        <v>0</v>
      </c>
      <c r="AF59" s="14">
        <f t="shared" si="7"/>
        <v>0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24.207999999999998</v>
      </c>
      <c r="D60" s="8">
        <v>18.547999999999998</v>
      </c>
      <c r="E60" s="8">
        <v>29.395</v>
      </c>
      <c r="F60" s="8">
        <v>13.361000000000001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33.1</v>
      </c>
      <c r="J60" s="14">
        <f t="shared" si="2"/>
        <v>-3.7050000000000018</v>
      </c>
      <c r="K60" s="14">
        <f>VLOOKUP(A:A,[1]TDSheet!$A:$L,12,0)</f>
        <v>10</v>
      </c>
      <c r="L60" s="14">
        <f>VLOOKUP(A:A,[1]TDSheet!$A:$Q,17,0)</f>
        <v>0</v>
      </c>
      <c r="M60" s="14">
        <f>VLOOKUP(A:A,[1]TDSheet!$A:$R,18,0)</f>
        <v>0</v>
      </c>
      <c r="N60" s="14">
        <f>VLOOKUP(A:A,[1]TDSheet!$A:$M,13,0)</f>
        <v>0</v>
      </c>
      <c r="O60" s="14"/>
      <c r="P60" s="14"/>
      <c r="Q60" s="14"/>
      <c r="R60" s="16"/>
      <c r="S60" s="14">
        <f t="shared" si="3"/>
        <v>5.8789999999999996</v>
      </c>
      <c r="T60" s="16">
        <v>10</v>
      </c>
      <c r="U60" s="19">
        <f t="shared" si="4"/>
        <v>5.6746045245790109</v>
      </c>
      <c r="V60" s="14">
        <f t="shared" si="5"/>
        <v>2.272665419288995</v>
      </c>
      <c r="W60" s="14"/>
      <c r="X60" s="14"/>
      <c r="Y60" s="14">
        <f>VLOOKUP(A:A,[1]TDSheet!$A:$Z,26,0)</f>
        <v>11.215</v>
      </c>
      <c r="Z60" s="14">
        <f>VLOOKUP(A:A,[1]TDSheet!$A:$AA,27,0)</f>
        <v>5.9201999999999995</v>
      </c>
      <c r="AA60" s="14">
        <f>VLOOKUP(A:A,[1]TDSheet!$A:$S,19,0)</f>
        <v>9.4420000000000002</v>
      </c>
      <c r="AB60" s="14">
        <f>VLOOKUP(A:A,[3]TDSheet!$A:$D,4,0)</f>
        <v>6.2350000000000003</v>
      </c>
      <c r="AC60" s="14" t="str">
        <f>VLOOKUP(A:A,[1]TDSheet!$A:$AC,29,0)</f>
        <v>?</v>
      </c>
      <c r="AD60" s="14" t="str">
        <f>VLOOKUP(A:A,[1]TDSheet!$A:$AD,30,0)</f>
        <v>не зак</v>
      </c>
      <c r="AE60" s="14">
        <f t="shared" si="6"/>
        <v>0</v>
      </c>
      <c r="AF60" s="14">
        <f t="shared" si="7"/>
        <v>10</v>
      </c>
      <c r="AG60" s="14"/>
      <c r="AH60" s="14"/>
    </row>
    <row r="61" spans="1:34" s="1" customFormat="1" ht="11.1" customHeight="1" outlineLevel="1" x14ac:dyDescent="0.2">
      <c r="A61" s="7" t="s">
        <v>88</v>
      </c>
      <c r="B61" s="7" t="s">
        <v>8</v>
      </c>
      <c r="C61" s="8">
        <v>125</v>
      </c>
      <c r="D61" s="8">
        <v>232</v>
      </c>
      <c r="E61" s="8">
        <v>326</v>
      </c>
      <c r="F61" s="8">
        <v>2</v>
      </c>
      <c r="G61" s="1">
        <f>VLOOKUP(A:A,[1]TDSheet!$A:$G,7,0)</f>
        <v>0.09</v>
      </c>
      <c r="H61" s="1" t="e">
        <f>VLOOKUP(A:A,[1]TDSheet!$A:$H,8,0)</f>
        <v>#N/A</v>
      </c>
      <c r="I61" s="14">
        <f>VLOOKUP(A:A,[2]TDSheet!$A:$F,6,0)</f>
        <v>364</v>
      </c>
      <c r="J61" s="14">
        <f t="shared" si="2"/>
        <v>-38</v>
      </c>
      <c r="K61" s="14">
        <f>VLOOKUP(A:A,[1]TDSheet!$A:$L,12,0)</f>
        <v>240</v>
      </c>
      <c r="L61" s="14">
        <f>VLOOKUP(A:A,[1]TDSheet!$A:$Q,17,0)</f>
        <v>40</v>
      </c>
      <c r="M61" s="14">
        <f>VLOOKUP(A:A,[1]TDSheet!$A:$R,18,0)</f>
        <v>40</v>
      </c>
      <c r="N61" s="14">
        <f>VLOOKUP(A:A,[1]TDSheet!$A:$M,13,0)</f>
        <v>40</v>
      </c>
      <c r="O61" s="14"/>
      <c r="P61" s="14"/>
      <c r="Q61" s="14"/>
      <c r="R61" s="16"/>
      <c r="S61" s="14">
        <f t="shared" si="3"/>
        <v>65.2</v>
      </c>
      <c r="T61" s="16">
        <v>160</v>
      </c>
      <c r="U61" s="19">
        <f t="shared" si="4"/>
        <v>8.0061349693251529</v>
      </c>
      <c r="V61" s="14">
        <f t="shared" si="5"/>
        <v>3.0674846625766871E-2</v>
      </c>
      <c r="W61" s="14"/>
      <c r="X61" s="14"/>
      <c r="Y61" s="14">
        <f>VLOOKUP(A:A,[1]TDSheet!$A:$Z,26,0)</f>
        <v>0</v>
      </c>
      <c r="Z61" s="14">
        <f>VLOOKUP(A:A,[1]TDSheet!$A:$AA,27,0)</f>
        <v>0</v>
      </c>
      <c r="AA61" s="14">
        <f>VLOOKUP(A:A,[1]TDSheet!$A:$S,19,0)</f>
        <v>78.400000000000006</v>
      </c>
      <c r="AB61" s="14">
        <v>0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6"/>
        <v>0</v>
      </c>
      <c r="AF61" s="14">
        <f t="shared" si="7"/>
        <v>14.399999999999999</v>
      </c>
      <c r="AG61" s="14"/>
      <c r="AH61" s="14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86</v>
      </c>
      <c r="D62" s="8">
        <v>42</v>
      </c>
      <c r="E62" s="8">
        <v>57</v>
      </c>
      <c r="F62" s="8">
        <v>69</v>
      </c>
      <c r="G62" s="1">
        <f>VLOOKUP(A:A,[1]TDSheet!$A:$G,7,0)</f>
        <v>0.45</v>
      </c>
      <c r="H62" s="1">
        <f>VLOOKUP(A:A,[1]TDSheet!$A:$H,8,0)</f>
        <v>60</v>
      </c>
      <c r="I62" s="14">
        <f>VLOOKUP(A:A,[2]TDSheet!$A:$F,6,0)</f>
        <v>59</v>
      </c>
      <c r="J62" s="14">
        <f t="shared" si="2"/>
        <v>-2</v>
      </c>
      <c r="K62" s="14">
        <f>VLOOKUP(A:A,[1]TDSheet!$A:$L,12,0)</f>
        <v>0</v>
      </c>
      <c r="L62" s="14">
        <f>VLOOKUP(A:A,[1]TDSheet!$A:$Q,17,0)</f>
        <v>0</v>
      </c>
      <c r="M62" s="14">
        <f>VLOOKUP(A:A,[1]TDSheet!$A:$R,18,0)</f>
        <v>0</v>
      </c>
      <c r="N62" s="14">
        <f>VLOOKUP(A:A,[1]TDSheet!$A:$M,13,0)</f>
        <v>0</v>
      </c>
      <c r="O62" s="14"/>
      <c r="P62" s="14"/>
      <c r="Q62" s="14"/>
      <c r="R62" s="16"/>
      <c r="S62" s="14">
        <f t="shared" si="3"/>
        <v>11.4</v>
      </c>
      <c r="T62" s="16"/>
      <c r="U62" s="19">
        <f t="shared" si="4"/>
        <v>6.0526315789473681</v>
      </c>
      <c r="V62" s="14">
        <f t="shared" si="5"/>
        <v>6.0526315789473681</v>
      </c>
      <c r="W62" s="14"/>
      <c r="X62" s="14"/>
      <c r="Y62" s="14">
        <f>VLOOKUP(A:A,[1]TDSheet!$A:$Z,26,0)</f>
        <v>33.6</v>
      </c>
      <c r="Z62" s="14">
        <f>VLOOKUP(A:A,[1]TDSheet!$A:$AA,27,0)</f>
        <v>21.6</v>
      </c>
      <c r="AA62" s="14">
        <f>VLOOKUP(A:A,[1]TDSheet!$A:$S,19,0)</f>
        <v>16</v>
      </c>
      <c r="AB62" s="14">
        <f>VLOOKUP(A:A,[3]TDSheet!$A:$D,4,0)</f>
        <v>14</v>
      </c>
      <c r="AC62" s="14" t="str">
        <f>VLOOKUP(A:A,[1]TDSheet!$A:$AC,29,0)</f>
        <v>?</v>
      </c>
      <c r="AD62" s="14" t="str">
        <f>VLOOKUP(A:A,[1]TDSheet!$A:$AD,30,0)</f>
        <v>не зак</v>
      </c>
      <c r="AE62" s="14">
        <f t="shared" si="6"/>
        <v>0</v>
      </c>
      <c r="AF62" s="14">
        <f t="shared" si="7"/>
        <v>0</v>
      </c>
      <c r="AG62" s="14"/>
      <c r="AH62" s="14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114</v>
      </c>
      <c r="D63" s="8">
        <v>26</v>
      </c>
      <c r="E63" s="8">
        <v>56</v>
      </c>
      <c r="F63" s="8">
        <v>83</v>
      </c>
      <c r="G63" s="1">
        <f>VLOOKUP(A:A,[1]TDSheet!$A:$G,7,0)</f>
        <v>0.45</v>
      </c>
      <c r="H63" s="1">
        <f>VLOOKUP(A:A,[1]TDSheet!$A:$H,8,0)</f>
        <v>60</v>
      </c>
      <c r="I63" s="14">
        <f>VLOOKUP(A:A,[2]TDSheet!$A:$F,6,0)</f>
        <v>57</v>
      </c>
      <c r="J63" s="14">
        <f t="shared" si="2"/>
        <v>-1</v>
      </c>
      <c r="K63" s="14">
        <f>VLOOKUP(A:A,[1]TDSheet!$A:$L,12,0)</f>
        <v>0</v>
      </c>
      <c r="L63" s="14">
        <f>VLOOKUP(A:A,[1]TDSheet!$A:$Q,17,0)</f>
        <v>0</v>
      </c>
      <c r="M63" s="14">
        <f>VLOOKUP(A:A,[1]TDSheet!$A:$R,18,0)</f>
        <v>0</v>
      </c>
      <c r="N63" s="14">
        <f>VLOOKUP(A:A,[1]TDSheet!$A:$M,13,0)</f>
        <v>0</v>
      </c>
      <c r="O63" s="14"/>
      <c r="P63" s="14"/>
      <c r="Q63" s="14"/>
      <c r="R63" s="16"/>
      <c r="S63" s="14">
        <f t="shared" si="3"/>
        <v>11.2</v>
      </c>
      <c r="T63" s="16"/>
      <c r="U63" s="19">
        <f t="shared" si="4"/>
        <v>7.4107142857142865</v>
      </c>
      <c r="V63" s="14">
        <f t="shared" si="5"/>
        <v>7.4107142857142865</v>
      </c>
      <c r="W63" s="14"/>
      <c r="X63" s="14"/>
      <c r="Y63" s="14">
        <f>VLOOKUP(A:A,[1]TDSheet!$A:$Z,26,0)</f>
        <v>35.6</v>
      </c>
      <c r="Z63" s="14">
        <f>VLOOKUP(A:A,[1]TDSheet!$A:$AA,27,0)</f>
        <v>19.600000000000001</v>
      </c>
      <c r="AA63" s="14">
        <f>VLOOKUP(A:A,[1]TDSheet!$A:$S,19,0)</f>
        <v>15</v>
      </c>
      <c r="AB63" s="14">
        <f>VLOOKUP(A:A,[3]TDSheet!$A:$D,4,0)</f>
        <v>12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6"/>
        <v>0</v>
      </c>
      <c r="AF63" s="14">
        <f t="shared" si="7"/>
        <v>0</v>
      </c>
      <c r="AG63" s="14"/>
      <c r="AH63" s="14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77</v>
      </c>
      <c r="D64" s="8">
        <v>1</v>
      </c>
      <c r="E64" s="8">
        <v>26</v>
      </c>
      <c r="F64" s="8">
        <v>52</v>
      </c>
      <c r="G64" s="1">
        <f>VLOOKUP(A:A,[1]TDSheet!$A:$G,7,0)</f>
        <v>0.45</v>
      </c>
      <c r="H64" s="1">
        <f>VLOOKUP(A:A,[1]TDSheet!$A:$H,8,0)</f>
        <v>60</v>
      </c>
      <c r="I64" s="14">
        <f>VLOOKUP(A:A,[2]TDSheet!$A:$F,6,0)</f>
        <v>26</v>
      </c>
      <c r="J64" s="14">
        <f t="shared" si="2"/>
        <v>0</v>
      </c>
      <c r="K64" s="14">
        <f>VLOOKUP(A:A,[1]TDSheet!$A:$L,12,0)</f>
        <v>0</v>
      </c>
      <c r="L64" s="14">
        <f>VLOOKUP(A:A,[1]TDSheet!$A:$Q,17,0)</f>
        <v>0</v>
      </c>
      <c r="M64" s="14">
        <f>VLOOKUP(A:A,[1]TDSheet!$A:$R,18,0)</f>
        <v>0</v>
      </c>
      <c r="N64" s="14">
        <f>VLOOKUP(A:A,[1]TDSheet!$A:$M,13,0)</f>
        <v>0</v>
      </c>
      <c r="O64" s="14"/>
      <c r="P64" s="14"/>
      <c r="Q64" s="14"/>
      <c r="R64" s="16"/>
      <c r="S64" s="14">
        <f t="shared" si="3"/>
        <v>5.2</v>
      </c>
      <c r="T64" s="16"/>
      <c r="U64" s="19">
        <f t="shared" si="4"/>
        <v>10</v>
      </c>
      <c r="V64" s="14">
        <f t="shared" si="5"/>
        <v>10</v>
      </c>
      <c r="W64" s="14"/>
      <c r="X64" s="14"/>
      <c r="Y64" s="14">
        <f>VLOOKUP(A:A,[1]TDSheet!$A:$Z,26,0)</f>
        <v>18.8</v>
      </c>
      <c r="Z64" s="14">
        <f>VLOOKUP(A:A,[1]TDSheet!$A:$AA,27,0)</f>
        <v>9.8000000000000007</v>
      </c>
      <c r="AA64" s="14">
        <f>VLOOKUP(A:A,[1]TDSheet!$A:$S,19,0)</f>
        <v>6.8</v>
      </c>
      <c r="AB64" s="14">
        <f>VLOOKUP(A:A,[3]TDSheet!$A:$D,4,0)</f>
        <v>5</v>
      </c>
      <c r="AC64" s="14" t="str">
        <f>VLOOKUP(A:A,[1]TDSheet!$A:$AC,29,0)</f>
        <v>?</v>
      </c>
      <c r="AD64" s="14" t="str">
        <f>VLOOKUP(A:A,[1]TDSheet!$A:$AD,30,0)</f>
        <v>костик</v>
      </c>
      <c r="AE64" s="14">
        <f t="shared" si="6"/>
        <v>0</v>
      </c>
      <c r="AF64" s="14">
        <f t="shared" si="7"/>
        <v>0</v>
      </c>
      <c r="AG64" s="14"/>
      <c r="AH64" s="14"/>
    </row>
    <row r="65" spans="1:34" s="1" customFormat="1" ht="11.1" customHeight="1" outlineLevel="1" x14ac:dyDescent="0.2">
      <c r="A65" s="7" t="s">
        <v>67</v>
      </c>
      <c r="B65" s="7" t="s">
        <v>9</v>
      </c>
      <c r="C65" s="8">
        <v>148.11000000000001</v>
      </c>
      <c r="D65" s="8">
        <v>53.92</v>
      </c>
      <c r="E65" s="8">
        <v>169.13300000000001</v>
      </c>
      <c r="F65" s="8">
        <v>22.224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179.12</v>
      </c>
      <c r="J65" s="14">
        <f t="shared" si="2"/>
        <v>-9.9869999999999948</v>
      </c>
      <c r="K65" s="14">
        <f>VLOOKUP(A:A,[1]TDSheet!$A:$L,12,0)</f>
        <v>100</v>
      </c>
      <c r="L65" s="14">
        <f>VLOOKUP(A:A,[1]TDSheet!$A:$Q,17,0)</f>
        <v>60</v>
      </c>
      <c r="M65" s="14">
        <f>VLOOKUP(A:A,[1]TDSheet!$A:$R,18,0)</f>
        <v>30</v>
      </c>
      <c r="N65" s="14">
        <f>VLOOKUP(A:A,[1]TDSheet!$A:$M,13,0)</f>
        <v>50</v>
      </c>
      <c r="O65" s="14"/>
      <c r="P65" s="14"/>
      <c r="Q65" s="14"/>
      <c r="R65" s="16"/>
      <c r="S65" s="14">
        <f t="shared" si="3"/>
        <v>33.826599999999999</v>
      </c>
      <c r="T65" s="16"/>
      <c r="U65" s="19">
        <f t="shared" si="4"/>
        <v>7.7520058179066176</v>
      </c>
      <c r="V65" s="14">
        <f t="shared" si="5"/>
        <v>0.65699774733493765</v>
      </c>
      <c r="W65" s="14"/>
      <c r="X65" s="14"/>
      <c r="Y65" s="14">
        <f>VLOOKUP(A:A,[1]TDSheet!$A:$Z,26,0)</f>
        <v>42.8444</v>
      </c>
      <c r="Z65" s="14">
        <f>VLOOKUP(A:A,[1]TDSheet!$A:$AA,27,0)</f>
        <v>37.577199999999998</v>
      </c>
      <c r="AA65" s="14">
        <f>VLOOKUP(A:A,[1]TDSheet!$A:$S,19,0)</f>
        <v>47.514200000000002</v>
      </c>
      <c r="AB65" s="14">
        <f>VLOOKUP(A:A,[3]TDSheet!$A:$D,4,0)</f>
        <v>17.117000000000001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6"/>
        <v>0</v>
      </c>
      <c r="AF65" s="14">
        <f t="shared" si="7"/>
        <v>0</v>
      </c>
      <c r="AG65" s="14"/>
      <c r="AH65" s="14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690</v>
      </c>
      <c r="D66" s="8">
        <v>590</v>
      </c>
      <c r="E66" s="8">
        <v>910</v>
      </c>
      <c r="F66" s="8">
        <v>184</v>
      </c>
      <c r="G66" s="1">
        <f>VLOOKUP(A:A,[1]TDSheet!$A:$G,7,0)</f>
        <v>0.35</v>
      </c>
      <c r="H66" s="1" t="e">
        <f>VLOOKUP(A:A,[1]TDSheet!$A:$H,8,0)</f>
        <v>#N/A</v>
      </c>
      <c r="I66" s="14">
        <f>VLOOKUP(A:A,[2]TDSheet!$A:$F,6,0)</f>
        <v>1078</v>
      </c>
      <c r="J66" s="14">
        <f t="shared" si="2"/>
        <v>-168</v>
      </c>
      <c r="K66" s="14">
        <f>VLOOKUP(A:A,[1]TDSheet!$A:$L,12,0)</f>
        <v>480</v>
      </c>
      <c r="L66" s="14">
        <f>VLOOKUP(A:A,[1]TDSheet!$A:$Q,17,0)</f>
        <v>480</v>
      </c>
      <c r="M66" s="14">
        <f>VLOOKUP(A:A,[1]TDSheet!$A:$R,18,0)</f>
        <v>0</v>
      </c>
      <c r="N66" s="14">
        <f>VLOOKUP(A:A,[1]TDSheet!$A:$M,13,0)</f>
        <v>320</v>
      </c>
      <c r="O66" s="14"/>
      <c r="P66" s="14"/>
      <c r="Q66" s="14"/>
      <c r="R66" s="16"/>
      <c r="S66" s="14">
        <f t="shared" si="3"/>
        <v>182</v>
      </c>
      <c r="T66" s="16">
        <v>200</v>
      </c>
      <c r="U66" s="19">
        <f t="shared" si="4"/>
        <v>9.1428571428571423</v>
      </c>
      <c r="V66" s="14">
        <f t="shared" si="5"/>
        <v>1.0109890109890109</v>
      </c>
      <c r="W66" s="14"/>
      <c r="X66" s="14"/>
      <c r="Y66" s="14">
        <f>VLOOKUP(A:A,[1]TDSheet!$A:$Z,26,0)</f>
        <v>120</v>
      </c>
      <c r="Z66" s="14">
        <f>VLOOKUP(A:A,[1]TDSheet!$A:$AA,27,0)</f>
        <v>102.2</v>
      </c>
      <c r="AA66" s="14">
        <f>VLOOKUP(A:A,[1]TDSheet!$A:$S,19,0)</f>
        <v>223.2</v>
      </c>
      <c r="AB66" s="14">
        <f>VLOOKUP(A:A,[3]TDSheet!$A:$D,4,0)</f>
        <v>218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6"/>
        <v>0</v>
      </c>
      <c r="AF66" s="14">
        <f t="shared" si="7"/>
        <v>70</v>
      </c>
      <c r="AG66" s="14"/>
      <c r="AH66" s="14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98</v>
      </c>
      <c r="D67" s="8">
        <v>3</v>
      </c>
      <c r="E67" s="8">
        <v>14</v>
      </c>
      <c r="F67" s="8">
        <v>86</v>
      </c>
      <c r="G67" s="1">
        <v>0</v>
      </c>
      <c r="H67" s="1">
        <f>VLOOKUP(A:A,[1]TDSheet!$A:$H,8,0)</f>
        <v>60</v>
      </c>
      <c r="I67" s="14">
        <f>VLOOKUP(A:A,[2]TDSheet!$A:$F,6,0)</f>
        <v>15</v>
      </c>
      <c r="J67" s="14">
        <f t="shared" si="2"/>
        <v>-1</v>
      </c>
      <c r="K67" s="14">
        <f>VLOOKUP(A:A,[1]TDSheet!$A:$L,12,0)</f>
        <v>0</v>
      </c>
      <c r="L67" s="14">
        <f>VLOOKUP(A:A,[1]TDSheet!$A:$Q,17,0)</f>
        <v>0</v>
      </c>
      <c r="M67" s="14">
        <f>VLOOKUP(A:A,[1]TDSheet!$A:$R,18,0)</f>
        <v>0</v>
      </c>
      <c r="N67" s="14">
        <f>VLOOKUP(A:A,[1]TDSheet!$A:$M,13,0)</f>
        <v>0</v>
      </c>
      <c r="O67" s="14"/>
      <c r="P67" s="14"/>
      <c r="Q67" s="14"/>
      <c r="R67" s="16"/>
      <c r="S67" s="14">
        <f t="shared" si="3"/>
        <v>2.8</v>
      </c>
      <c r="T67" s="16"/>
      <c r="U67" s="19">
        <f t="shared" si="4"/>
        <v>30.714285714285715</v>
      </c>
      <c r="V67" s="14">
        <f t="shared" si="5"/>
        <v>30.714285714285715</v>
      </c>
      <c r="W67" s="14"/>
      <c r="X67" s="14"/>
      <c r="Y67" s="14">
        <f>VLOOKUP(A:A,[1]TDSheet!$A:$Z,26,0)</f>
        <v>17.600000000000001</v>
      </c>
      <c r="Z67" s="14">
        <f>VLOOKUP(A:A,[1]TDSheet!$A:$AA,27,0)</f>
        <v>10.8</v>
      </c>
      <c r="AA67" s="14">
        <f>VLOOKUP(A:A,[1]TDSheet!$A:$S,19,0)</f>
        <v>5</v>
      </c>
      <c r="AB67" s="14">
        <v>0</v>
      </c>
      <c r="AC67" s="18" t="str">
        <f>VLOOKUP(A:A,[1]TDSheet!$A:$AC,29,0)</f>
        <v>магаз</v>
      </c>
      <c r="AD67" s="14" t="str">
        <f>VLOOKUP(A:A,[1]TDSheet!$A:$AD,30,0)</f>
        <v>костик</v>
      </c>
      <c r="AE67" s="14">
        <f t="shared" si="6"/>
        <v>0</v>
      </c>
      <c r="AF67" s="14">
        <f t="shared" si="7"/>
        <v>0</v>
      </c>
      <c r="AG67" s="14"/>
      <c r="AH67" s="14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115</v>
      </c>
      <c r="D68" s="8">
        <v>5</v>
      </c>
      <c r="E68" s="8">
        <v>44</v>
      </c>
      <c r="F68" s="8">
        <v>73</v>
      </c>
      <c r="G68" s="1">
        <f>VLOOKUP(A:A,[1]TDSheet!$A:$G,7,0)</f>
        <v>0.33</v>
      </c>
      <c r="H68" s="1" t="e">
        <f>VLOOKUP(A:A,[1]TDSheet!$A:$H,8,0)</f>
        <v>#N/A</v>
      </c>
      <c r="I68" s="14">
        <f>VLOOKUP(A:A,[2]TDSheet!$A:$F,6,0)</f>
        <v>47</v>
      </c>
      <c r="J68" s="14">
        <f t="shared" si="2"/>
        <v>-3</v>
      </c>
      <c r="K68" s="14">
        <f>VLOOKUP(A:A,[1]TDSheet!$A:$L,12,0)</f>
        <v>0</v>
      </c>
      <c r="L68" s="14">
        <f>VLOOKUP(A:A,[1]TDSheet!$A:$Q,17,0)</f>
        <v>0</v>
      </c>
      <c r="M68" s="14">
        <f>VLOOKUP(A:A,[1]TDSheet!$A:$R,18,0)</f>
        <v>0</v>
      </c>
      <c r="N68" s="14">
        <f>VLOOKUP(A:A,[1]TDSheet!$A:$M,13,0)</f>
        <v>0</v>
      </c>
      <c r="O68" s="14"/>
      <c r="P68" s="14"/>
      <c r="Q68" s="14"/>
      <c r="R68" s="16"/>
      <c r="S68" s="14">
        <f t="shared" si="3"/>
        <v>8.8000000000000007</v>
      </c>
      <c r="T68" s="16"/>
      <c r="U68" s="19">
        <f t="shared" si="4"/>
        <v>8.295454545454545</v>
      </c>
      <c r="V68" s="14">
        <f t="shared" si="5"/>
        <v>8.295454545454545</v>
      </c>
      <c r="W68" s="14"/>
      <c r="X68" s="14"/>
      <c r="Y68" s="14">
        <f>VLOOKUP(A:A,[1]TDSheet!$A:$Z,26,0)</f>
        <v>15.2</v>
      </c>
      <c r="Z68" s="14">
        <f>VLOOKUP(A:A,[1]TDSheet!$A:$AA,27,0)</f>
        <v>8.6</v>
      </c>
      <c r="AA68" s="14">
        <f>VLOOKUP(A:A,[1]TDSheet!$A:$S,19,0)</f>
        <v>14.4</v>
      </c>
      <c r="AB68" s="14">
        <f>VLOOKUP(A:A,[3]TDSheet!$A:$D,4,0)</f>
        <v>5</v>
      </c>
      <c r="AC68" s="14" t="str">
        <f>VLOOKUP(A:A,[1]TDSheet!$A:$AC,29,0)</f>
        <v>костик</v>
      </c>
      <c r="AD68" s="14" t="str">
        <f>VLOOKUP(A:A,[1]TDSheet!$A:$AD,30,0)</f>
        <v>не зак</v>
      </c>
      <c r="AE68" s="14">
        <f t="shared" si="6"/>
        <v>0</v>
      </c>
      <c r="AF68" s="14">
        <f t="shared" si="7"/>
        <v>0</v>
      </c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9</v>
      </c>
      <c r="C69" s="8">
        <v>89.822000000000003</v>
      </c>
      <c r="D69" s="8">
        <v>35.856000000000002</v>
      </c>
      <c r="E69" s="8">
        <v>71.153000000000006</v>
      </c>
      <c r="F69" s="8">
        <v>49.856000000000002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72.3</v>
      </c>
      <c r="J69" s="14">
        <f t="shared" si="2"/>
        <v>-1.1469999999999914</v>
      </c>
      <c r="K69" s="14">
        <f>VLOOKUP(A:A,[1]TDSheet!$A:$L,12,0)</f>
        <v>20</v>
      </c>
      <c r="L69" s="14">
        <f>VLOOKUP(A:A,[1]TDSheet!$A:$Q,17,0)</f>
        <v>0</v>
      </c>
      <c r="M69" s="14">
        <f>VLOOKUP(A:A,[1]TDSheet!$A:$R,18,0)</f>
        <v>0</v>
      </c>
      <c r="N69" s="14">
        <f>VLOOKUP(A:A,[1]TDSheet!$A:$M,13,0)</f>
        <v>10</v>
      </c>
      <c r="O69" s="14"/>
      <c r="P69" s="14"/>
      <c r="Q69" s="14"/>
      <c r="R69" s="16"/>
      <c r="S69" s="14">
        <f t="shared" si="3"/>
        <v>14.230600000000001</v>
      </c>
      <c r="T69" s="16">
        <v>40</v>
      </c>
      <c r="U69" s="19">
        <f t="shared" si="4"/>
        <v>8.4224136719463676</v>
      </c>
      <c r="V69" s="14">
        <f t="shared" si="5"/>
        <v>3.5034362570798137</v>
      </c>
      <c r="W69" s="14"/>
      <c r="X69" s="14"/>
      <c r="Y69" s="14">
        <f>VLOOKUP(A:A,[1]TDSheet!$A:$Z,26,0)</f>
        <v>14.411199999999999</v>
      </c>
      <c r="Z69" s="14">
        <f>VLOOKUP(A:A,[1]TDSheet!$A:$AA,27,0)</f>
        <v>13.438599999999999</v>
      </c>
      <c r="AA69" s="14">
        <f>VLOOKUP(A:A,[1]TDSheet!$A:$S,19,0)</f>
        <v>14.7704</v>
      </c>
      <c r="AB69" s="14">
        <f>VLOOKUP(A:A,[3]TDSheet!$A:$D,4,0)</f>
        <v>9.4719999999999995</v>
      </c>
      <c r="AC69" s="14" t="str">
        <f>VLOOKUP(A:A,[1]TDSheet!$A:$AC,29,0)</f>
        <v>увел</v>
      </c>
      <c r="AD69" s="14" t="e">
        <f>VLOOKUP(A:A,[1]TDSheet!$A:$AD,30,0)</f>
        <v>#N/A</v>
      </c>
      <c r="AE69" s="14">
        <f t="shared" si="6"/>
        <v>0</v>
      </c>
      <c r="AF69" s="14">
        <f t="shared" si="7"/>
        <v>40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983</v>
      </c>
      <c r="D70" s="8">
        <v>1269</v>
      </c>
      <c r="E70" s="8">
        <v>1492</v>
      </c>
      <c r="F70" s="8">
        <v>718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1530</v>
      </c>
      <c r="J70" s="14">
        <f t="shared" si="2"/>
        <v>-38</v>
      </c>
      <c r="K70" s="14">
        <f>VLOOKUP(A:A,[1]TDSheet!$A:$L,12,0)</f>
        <v>320</v>
      </c>
      <c r="L70" s="14">
        <f>VLOOKUP(A:A,[1]TDSheet!$A:$Q,17,0)</f>
        <v>200</v>
      </c>
      <c r="M70" s="14">
        <f>VLOOKUP(A:A,[1]TDSheet!$A:$R,18,0)</f>
        <v>240</v>
      </c>
      <c r="N70" s="14">
        <f>VLOOKUP(A:A,[1]TDSheet!$A:$M,13,0)</f>
        <v>200</v>
      </c>
      <c r="O70" s="14"/>
      <c r="P70" s="14"/>
      <c r="Q70" s="14"/>
      <c r="R70" s="16"/>
      <c r="S70" s="14">
        <f t="shared" si="3"/>
        <v>298.39999999999998</v>
      </c>
      <c r="T70" s="16">
        <v>680</v>
      </c>
      <c r="U70" s="19">
        <f t="shared" si="4"/>
        <v>7.9021447721179632</v>
      </c>
      <c r="V70" s="14">
        <f t="shared" si="5"/>
        <v>2.4061662198391423</v>
      </c>
      <c r="W70" s="14"/>
      <c r="X70" s="14"/>
      <c r="Y70" s="14">
        <f>VLOOKUP(A:A,[1]TDSheet!$A:$Z,26,0)</f>
        <v>272</v>
      </c>
      <c r="Z70" s="14">
        <f>VLOOKUP(A:A,[1]TDSheet!$A:$AA,27,0)</f>
        <v>225.8</v>
      </c>
      <c r="AA70" s="14">
        <f>VLOOKUP(A:A,[1]TDSheet!$A:$S,19,0)</f>
        <v>338.6</v>
      </c>
      <c r="AB70" s="14">
        <f>VLOOKUP(A:A,[3]TDSheet!$A:$D,4,0)</f>
        <v>283</v>
      </c>
      <c r="AC70" s="14" t="e">
        <f>VLOOKUP(A:A,[1]TDSheet!$A:$AC,29,0)</f>
        <v>#N/A</v>
      </c>
      <c r="AD70" s="14" t="e">
        <f>VLOOKUP(A:A,[1]TDSheet!$A:$AD,30,0)</f>
        <v>#N/A</v>
      </c>
      <c r="AE70" s="14">
        <f t="shared" si="6"/>
        <v>0</v>
      </c>
      <c r="AF70" s="14">
        <f t="shared" si="7"/>
        <v>190.4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366</v>
      </c>
      <c r="D71" s="8">
        <v>413</v>
      </c>
      <c r="E71" s="8">
        <v>598</v>
      </c>
      <c r="F71" s="8">
        <v>172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604</v>
      </c>
      <c r="J71" s="14">
        <f t="shared" si="2"/>
        <v>-6</v>
      </c>
      <c r="K71" s="14">
        <f>VLOOKUP(A:A,[1]TDSheet!$A:$L,12,0)</f>
        <v>120</v>
      </c>
      <c r="L71" s="14">
        <f>VLOOKUP(A:A,[1]TDSheet!$A:$Q,17,0)</f>
        <v>80</v>
      </c>
      <c r="M71" s="14">
        <f>VLOOKUP(A:A,[1]TDSheet!$A:$R,18,0)</f>
        <v>80</v>
      </c>
      <c r="N71" s="14">
        <f>VLOOKUP(A:A,[1]TDSheet!$A:$M,13,0)</f>
        <v>80</v>
      </c>
      <c r="O71" s="14"/>
      <c r="P71" s="14"/>
      <c r="Q71" s="14"/>
      <c r="R71" s="16">
        <v>120</v>
      </c>
      <c r="S71" s="14">
        <f t="shared" si="3"/>
        <v>119.6</v>
      </c>
      <c r="T71" s="16">
        <v>320</v>
      </c>
      <c r="U71" s="19">
        <f t="shared" si="4"/>
        <v>8.1270903010033457</v>
      </c>
      <c r="V71" s="14">
        <f t="shared" si="5"/>
        <v>1.4381270903010035</v>
      </c>
      <c r="W71" s="14"/>
      <c r="X71" s="14"/>
      <c r="Y71" s="14">
        <f>VLOOKUP(A:A,[1]TDSheet!$A:$Z,26,0)</f>
        <v>98</v>
      </c>
      <c r="Z71" s="14">
        <f>VLOOKUP(A:A,[1]TDSheet!$A:$AA,27,0)</f>
        <v>89.4</v>
      </c>
      <c r="AA71" s="14">
        <f>VLOOKUP(A:A,[1]TDSheet!$A:$S,19,0)</f>
        <v>120</v>
      </c>
      <c r="AB71" s="14">
        <f>VLOOKUP(A:A,[3]TDSheet!$A:$D,4,0)</f>
        <v>151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6"/>
        <v>33.6</v>
      </c>
      <c r="AF71" s="14">
        <f t="shared" si="7"/>
        <v>89.600000000000009</v>
      </c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2042</v>
      </c>
      <c r="D72" s="8">
        <v>2104</v>
      </c>
      <c r="E72" s="8">
        <v>2761</v>
      </c>
      <c r="F72" s="8">
        <v>1322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2807</v>
      </c>
      <c r="J72" s="14">
        <f t="shared" ref="J72:J88" si="8">E72-I72</f>
        <v>-46</v>
      </c>
      <c r="K72" s="14">
        <f>VLOOKUP(A:A,[1]TDSheet!$A:$L,12,0)</f>
        <v>0</v>
      </c>
      <c r="L72" s="14">
        <f>VLOOKUP(A:A,[1]TDSheet!$A:$Q,17,0)</f>
        <v>600</v>
      </c>
      <c r="M72" s="14">
        <f>VLOOKUP(A:A,[1]TDSheet!$A:$R,18,0)</f>
        <v>400</v>
      </c>
      <c r="N72" s="14">
        <f>VLOOKUP(A:A,[1]TDSheet!$A:$M,13,0)</f>
        <v>400</v>
      </c>
      <c r="O72" s="14"/>
      <c r="P72" s="14"/>
      <c r="Q72" s="14"/>
      <c r="R72" s="16">
        <v>400</v>
      </c>
      <c r="S72" s="14">
        <f t="shared" ref="S72:S88" si="9">E72/5</f>
        <v>552.20000000000005</v>
      </c>
      <c r="T72" s="16">
        <v>1200</v>
      </c>
      <c r="U72" s="19">
        <f t="shared" ref="U72:U88" si="10">(F72+K72+L72+M72+N72+R72+T72)/S72</f>
        <v>7.8268743208982245</v>
      </c>
      <c r="V72" s="14">
        <f t="shared" ref="V72:V88" si="11">F72/S72</f>
        <v>2.3940601231437881</v>
      </c>
      <c r="W72" s="14"/>
      <c r="X72" s="14"/>
      <c r="Y72" s="14">
        <f>VLOOKUP(A:A,[1]TDSheet!$A:$Z,26,0)</f>
        <v>456</v>
      </c>
      <c r="Z72" s="14">
        <f>VLOOKUP(A:A,[1]TDSheet!$A:$AA,27,0)</f>
        <v>439.6</v>
      </c>
      <c r="AA72" s="14">
        <f>VLOOKUP(A:A,[1]TDSheet!$A:$S,19,0)</f>
        <v>615</v>
      </c>
      <c r="AB72" s="14">
        <f>VLOOKUP(A:A,[3]TDSheet!$A:$D,4,0)</f>
        <v>637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12">R72*G72</f>
        <v>140</v>
      </c>
      <c r="AF72" s="14">
        <f t="shared" ref="AF72:AF88" si="13">T72*G72</f>
        <v>420</v>
      </c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1460</v>
      </c>
      <c r="D73" s="8">
        <v>1562</v>
      </c>
      <c r="E73" s="8">
        <v>2406</v>
      </c>
      <c r="F73" s="8">
        <v>572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2442</v>
      </c>
      <c r="J73" s="14">
        <f t="shared" si="8"/>
        <v>-36</v>
      </c>
      <c r="K73" s="14">
        <f>VLOOKUP(A:A,[1]TDSheet!$A:$L,12,0)</f>
        <v>600</v>
      </c>
      <c r="L73" s="14">
        <f>VLOOKUP(A:A,[1]TDSheet!$A:$Q,17,0)</f>
        <v>240</v>
      </c>
      <c r="M73" s="14">
        <f>VLOOKUP(A:A,[1]TDSheet!$A:$R,18,0)</f>
        <v>400</v>
      </c>
      <c r="N73" s="14">
        <f>VLOOKUP(A:A,[1]TDSheet!$A:$M,13,0)</f>
        <v>200</v>
      </c>
      <c r="O73" s="14"/>
      <c r="P73" s="14"/>
      <c r="Q73" s="14"/>
      <c r="R73" s="16">
        <v>800</v>
      </c>
      <c r="S73" s="14">
        <f t="shared" si="9"/>
        <v>481.2</v>
      </c>
      <c r="T73" s="16">
        <v>1000</v>
      </c>
      <c r="U73" s="19">
        <f t="shared" si="10"/>
        <v>7.9218620116375726</v>
      </c>
      <c r="V73" s="14">
        <f t="shared" si="11"/>
        <v>1.1886949293433084</v>
      </c>
      <c r="W73" s="14"/>
      <c r="X73" s="14"/>
      <c r="Y73" s="14">
        <f>VLOOKUP(A:A,[1]TDSheet!$A:$Z,26,0)</f>
        <v>314.8</v>
      </c>
      <c r="Z73" s="14">
        <f>VLOOKUP(A:A,[1]TDSheet!$A:$AA,27,0)</f>
        <v>321</v>
      </c>
      <c r="AA73" s="14">
        <f>VLOOKUP(A:A,[1]TDSheet!$A:$S,19,0)</f>
        <v>491.4</v>
      </c>
      <c r="AB73" s="14">
        <f>VLOOKUP(A:A,[3]TDSheet!$A:$D,4,0)</f>
        <v>643</v>
      </c>
      <c r="AC73" s="14" t="str">
        <f>VLOOKUP(A:A,[1]TDSheet!$A:$AC,29,0)</f>
        <v>???</v>
      </c>
      <c r="AD73" s="14" t="e">
        <f>VLOOKUP(A:A,[1]TDSheet!$A:$AD,30,0)</f>
        <v>#N/A</v>
      </c>
      <c r="AE73" s="14">
        <f t="shared" si="12"/>
        <v>224.00000000000003</v>
      </c>
      <c r="AF73" s="14">
        <f t="shared" si="13"/>
        <v>280</v>
      </c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5964</v>
      </c>
      <c r="D74" s="8">
        <v>3914</v>
      </c>
      <c r="E74" s="8">
        <v>6610</v>
      </c>
      <c r="F74" s="8">
        <v>3180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6689</v>
      </c>
      <c r="J74" s="14">
        <f t="shared" si="8"/>
        <v>-79</v>
      </c>
      <c r="K74" s="14">
        <f>VLOOKUP(A:A,[1]TDSheet!$A:$L,12,0)</f>
        <v>0</v>
      </c>
      <c r="L74" s="14">
        <f>VLOOKUP(A:A,[1]TDSheet!$A:$Q,17,0)</f>
        <v>800</v>
      </c>
      <c r="M74" s="14">
        <f>VLOOKUP(A:A,[1]TDSheet!$A:$R,18,0)</f>
        <v>1200</v>
      </c>
      <c r="N74" s="14">
        <f>VLOOKUP(A:A,[1]TDSheet!$A:$M,13,0)</f>
        <v>800</v>
      </c>
      <c r="O74" s="14"/>
      <c r="P74" s="14"/>
      <c r="Q74" s="14"/>
      <c r="R74" s="16">
        <v>1400</v>
      </c>
      <c r="S74" s="14">
        <f t="shared" si="9"/>
        <v>1322</v>
      </c>
      <c r="T74" s="16">
        <v>3200</v>
      </c>
      <c r="U74" s="19">
        <f t="shared" si="10"/>
        <v>8.0030257186081695</v>
      </c>
      <c r="V74" s="14">
        <f t="shared" si="11"/>
        <v>2.405446293494705</v>
      </c>
      <c r="W74" s="14"/>
      <c r="X74" s="14"/>
      <c r="Y74" s="14">
        <f>VLOOKUP(A:A,[1]TDSheet!$A:$Z,26,0)</f>
        <v>1186.2</v>
      </c>
      <c r="Z74" s="14">
        <f>VLOOKUP(A:A,[1]TDSheet!$A:$AA,27,0)</f>
        <v>1116.5999999999999</v>
      </c>
      <c r="AA74" s="14">
        <f>VLOOKUP(A:A,[1]TDSheet!$A:$S,19,0)</f>
        <v>1379</v>
      </c>
      <c r="AB74" s="14">
        <f>VLOOKUP(A:A,[3]TDSheet!$A:$D,4,0)</f>
        <v>1746</v>
      </c>
      <c r="AC74" s="14" t="str">
        <f>VLOOKUP(A:A,[1]TDSheet!$A:$AC,29,0)</f>
        <v>борд02,02</v>
      </c>
      <c r="AD74" s="14" t="e">
        <f>VLOOKUP(A:A,[1]TDSheet!$A:$AD,30,0)</f>
        <v>#N/A</v>
      </c>
      <c r="AE74" s="14">
        <f t="shared" si="12"/>
        <v>489.99999999999994</v>
      </c>
      <c r="AF74" s="14">
        <f t="shared" si="13"/>
        <v>1120</v>
      </c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344</v>
      </c>
      <c r="D75" s="8">
        <v>516</v>
      </c>
      <c r="E75" s="8">
        <v>527</v>
      </c>
      <c r="F75" s="8">
        <v>324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535</v>
      </c>
      <c r="J75" s="14">
        <f t="shared" si="8"/>
        <v>-8</v>
      </c>
      <c r="K75" s="14">
        <f>VLOOKUP(A:A,[1]TDSheet!$A:$L,12,0)</f>
        <v>120</v>
      </c>
      <c r="L75" s="14">
        <f>VLOOKUP(A:A,[1]TDSheet!$A:$Q,17,0)</f>
        <v>0</v>
      </c>
      <c r="M75" s="14">
        <f>VLOOKUP(A:A,[1]TDSheet!$A:$R,18,0)</f>
        <v>80</v>
      </c>
      <c r="N75" s="14">
        <f>VLOOKUP(A:A,[1]TDSheet!$A:$M,13,0)</f>
        <v>80</v>
      </c>
      <c r="O75" s="14"/>
      <c r="P75" s="14"/>
      <c r="Q75" s="14"/>
      <c r="R75" s="16"/>
      <c r="S75" s="14">
        <f t="shared" si="9"/>
        <v>105.4</v>
      </c>
      <c r="T75" s="16">
        <v>240</v>
      </c>
      <c r="U75" s="19">
        <f t="shared" si="10"/>
        <v>8.0075901328273247</v>
      </c>
      <c r="V75" s="14">
        <f t="shared" si="11"/>
        <v>3.0740037950664134</v>
      </c>
      <c r="W75" s="14"/>
      <c r="X75" s="14"/>
      <c r="Y75" s="14">
        <f>VLOOKUP(A:A,[1]TDSheet!$A:$Z,26,0)</f>
        <v>98.4</v>
      </c>
      <c r="Z75" s="14">
        <f>VLOOKUP(A:A,[1]TDSheet!$A:$AA,27,0)</f>
        <v>85</v>
      </c>
      <c r="AA75" s="14">
        <f>VLOOKUP(A:A,[1]TDSheet!$A:$S,19,0)</f>
        <v>119.4</v>
      </c>
      <c r="AB75" s="14">
        <f>VLOOKUP(A:A,[3]TDSheet!$A:$D,4,0)</f>
        <v>83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2"/>
        <v>0</v>
      </c>
      <c r="AF75" s="14">
        <f t="shared" si="13"/>
        <v>67.2</v>
      </c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6619</v>
      </c>
      <c r="D76" s="8">
        <v>3713</v>
      </c>
      <c r="E76" s="8">
        <v>6526</v>
      </c>
      <c r="F76" s="8">
        <v>3705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6616</v>
      </c>
      <c r="J76" s="14">
        <f t="shared" si="8"/>
        <v>-90</v>
      </c>
      <c r="K76" s="14">
        <f>VLOOKUP(A:A,[1]TDSheet!$A:$L,12,0)</f>
        <v>0</v>
      </c>
      <c r="L76" s="14">
        <f>VLOOKUP(A:A,[1]TDSheet!$A:$Q,17,0)</f>
        <v>400</v>
      </c>
      <c r="M76" s="14">
        <f>VLOOKUP(A:A,[1]TDSheet!$A:$R,18,0)</f>
        <v>1000</v>
      </c>
      <c r="N76" s="14">
        <f>VLOOKUP(A:A,[1]TDSheet!$A:$M,13,0)</f>
        <v>800</v>
      </c>
      <c r="O76" s="14"/>
      <c r="P76" s="14"/>
      <c r="Q76" s="14"/>
      <c r="R76" s="16">
        <v>1400</v>
      </c>
      <c r="S76" s="14">
        <f t="shared" si="9"/>
        <v>1305.2</v>
      </c>
      <c r="T76" s="16">
        <v>3200</v>
      </c>
      <c r="U76" s="19">
        <f t="shared" si="10"/>
        <v>8.0485749310450512</v>
      </c>
      <c r="V76" s="14">
        <f t="shared" si="11"/>
        <v>2.8386454183266929</v>
      </c>
      <c r="W76" s="14"/>
      <c r="X76" s="14"/>
      <c r="Y76" s="14">
        <f>VLOOKUP(A:A,[1]TDSheet!$A:$Z,26,0)</f>
        <v>1318</v>
      </c>
      <c r="Z76" s="14">
        <f>VLOOKUP(A:A,[1]TDSheet!$A:$AA,27,0)</f>
        <v>1208.5999999999999</v>
      </c>
      <c r="AA76" s="14">
        <f>VLOOKUP(A:A,[1]TDSheet!$A:$S,19,0)</f>
        <v>1383.2</v>
      </c>
      <c r="AB76" s="14">
        <f>VLOOKUP(A:A,[3]TDSheet!$A:$D,4,0)</f>
        <v>1946</v>
      </c>
      <c r="AC76" s="14" t="str">
        <f>VLOOKUP(A:A,[1]TDSheet!$A:$AC,29,0)</f>
        <v>плакат17</v>
      </c>
      <c r="AD76" s="14" t="e">
        <f>VLOOKUP(A:A,[1]TDSheet!$A:$AD,30,0)</f>
        <v>#N/A</v>
      </c>
      <c r="AE76" s="14">
        <f t="shared" si="12"/>
        <v>489.99999999999994</v>
      </c>
      <c r="AF76" s="14">
        <f t="shared" si="13"/>
        <v>1120</v>
      </c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1328</v>
      </c>
      <c r="D77" s="8">
        <v>1130</v>
      </c>
      <c r="E77" s="8">
        <v>1510</v>
      </c>
      <c r="F77" s="8">
        <v>941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1517</v>
      </c>
      <c r="J77" s="14">
        <f t="shared" si="8"/>
        <v>-7</v>
      </c>
      <c r="K77" s="14">
        <f>VLOOKUP(A:A,[1]TDSheet!$A:$L,12,0)</f>
        <v>80</v>
      </c>
      <c r="L77" s="14">
        <f>VLOOKUP(A:A,[1]TDSheet!$A:$Q,17,0)</f>
        <v>360</v>
      </c>
      <c r="M77" s="14">
        <f>VLOOKUP(A:A,[1]TDSheet!$A:$R,18,0)</f>
        <v>320</v>
      </c>
      <c r="N77" s="14">
        <f>VLOOKUP(A:A,[1]TDSheet!$A:$M,13,0)</f>
        <v>200</v>
      </c>
      <c r="O77" s="14"/>
      <c r="P77" s="14"/>
      <c r="Q77" s="14"/>
      <c r="R77" s="16"/>
      <c r="S77" s="14">
        <f t="shared" si="9"/>
        <v>302</v>
      </c>
      <c r="T77" s="16">
        <v>480</v>
      </c>
      <c r="U77" s="19">
        <f t="shared" si="10"/>
        <v>7.8841059602649004</v>
      </c>
      <c r="V77" s="14">
        <f t="shared" si="11"/>
        <v>3.1158940397350992</v>
      </c>
      <c r="W77" s="14"/>
      <c r="X77" s="14"/>
      <c r="Y77" s="14">
        <f>VLOOKUP(A:A,[1]TDSheet!$A:$Z,26,0)</f>
        <v>306.39999999999998</v>
      </c>
      <c r="Z77" s="14">
        <f>VLOOKUP(A:A,[1]TDSheet!$A:$AA,27,0)</f>
        <v>294.60000000000002</v>
      </c>
      <c r="AA77" s="14">
        <f>VLOOKUP(A:A,[1]TDSheet!$A:$S,19,0)</f>
        <v>370.8</v>
      </c>
      <c r="AB77" s="14">
        <f>VLOOKUP(A:A,[3]TDSheet!$A:$D,4,0)</f>
        <v>249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2"/>
        <v>0</v>
      </c>
      <c r="AF77" s="14">
        <f t="shared" si="13"/>
        <v>196.79999999999998</v>
      </c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579</v>
      </c>
      <c r="D78" s="8">
        <v>508</v>
      </c>
      <c r="E78" s="21">
        <v>949</v>
      </c>
      <c r="F78" s="21">
        <v>198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1071</v>
      </c>
      <c r="J78" s="14">
        <f t="shared" si="8"/>
        <v>-122</v>
      </c>
      <c r="K78" s="14">
        <f>VLOOKUP(A:A,[1]TDSheet!$A:$L,12,0)</f>
        <v>360</v>
      </c>
      <c r="L78" s="14">
        <f>VLOOKUP(A:A,[1]TDSheet!$A:$Q,17,0)</f>
        <v>400</v>
      </c>
      <c r="M78" s="14">
        <f>VLOOKUP(A:A,[1]TDSheet!$A:$R,18,0)</f>
        <v>400</v>
      </c>
      <c r="N78" s="14">
        <f>VLOOKUP(A:A,[1]TDSheet!$A:$M,13,0)</f>
        <v>0</v>
      </c>
      <c r="O78" s="14"/>
      <c r="P78" s="14"/>
      <c r="Q78" s="14"/>
      <c r="R78" s="16"/>
      <c r="S78" s="14">
        <f t="shared" si="9"/>
        <v>189.8</v>
      </c>
      <c r="T78" s="16">
        <v>280</v>
      </c>
      <c r="U78" s="19">
        <f t="shared" si="10"/>
        <v>8.6301369863013697</v>
      </c>
      <c r="V78" s="14">
        <f t="shared" si="11"/>
        <v>1.0432033719704952</v>
      </c>
      <c r="W78" s="14"/>
      <c r="X78" s="14"/>
      <c r="Y78" s="14">
        <f>VLOOKUP(A:A,[1]TDSheet!$A:$Z,26,0)</f>
        <v>142.19999999999999</v>
      </c>
      <c r="Z78" s="14">
        <f>VLOOKUP(A:A,[1]TDSheet!$A:$AA,27,0)</f>
        <v>124.6</v>
      </c>
      <c r="AA78" s="14">
        <f>VLOOKUP(A:A,[1]TDSheet!$A:$S,19,0)</f>
        <v>211.4</v>
      </c>
      <c r="AB78" s="14">
        <f>VLOOKUP(A:A,[3]TDSheet!$A:$D,4,0)</f>
        <v>199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2"/>
        <v>0</v>
      </c>
      <c r="AF78" s="14">
        <f t="shared" si="13"/>
        <v>140</v>
      </c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4675</v>
      </c>
      <c r="D79" s="8">
        <v>6510</v>
      </c>
      <c r="E79" s="21">
        <v>7474</v>
      </c>
      <c r="F79" s="21">
        <v>3173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6376</v>
      </c>
      <c r="J79" s="14">
        <f t="shared" si="8"/>
        <v>1098</v>
      </c>
      <c r="K79" s="14">
        <f>VLOOKUP(A:A,[1]TDSheet!$A:$L,12,0)</f>
        <v>450</v>
      </c>
      <c r="L79" s="14">
        <f>VLOOKUP(A:A,[1]TDSheet!$A:$Q,17,0)</f>
        <v>900</v>
      </c>
      <c r="M79" s="14">
        <f>VLOOKUP(A:A,[1]TDSheet!$A:$R,18,0)</f>
        <v>1200</v>
      </c>
      <c r="N79" s="18">
        <v>500</v>
      </c>
      <c r="O79" s="14"/>
      <c r="P79" s="14"/>
      <c r="Q79" s="14"/>
      <c r="R79" s="16">
        <v>2000</v>
      </c>
      <c r="S79" s="14">
        <f t="shared" si="9"/>
        <v>1494.8</v>
      </c>
      <c r="T79" s="16">
        <v>3200</v>
      </c>
      <c r="U79" s="19">
        <f t="shared" si="10"/>
        <v>7.6418249933101423</v>
      </c>
      <c r="V79" s="14">
        <f t="shared" si="11"/>
        <v>2.1226919989296227</v>
      </c>
      <c r="W79" s="14"/>
      <c r="X79" s="14"/>
      <c r="Y79" s="14">
        <f>VLOOKUP(A:A,[1]TDSheet!$A:$Z,26,0)</f>
        <v>1329.8</v>
      </c>
      <c r="Z79" s="14">
        <f>VLOOKUP(A:A,[1]TDSheet!$A:$AA,27,0)</f>
        <v>1225.8</v>
      </c>
      <c r="AA79" s="14">
        <f>VLOOKUP(A:A,[1]TDSheet!$A:$S,19,0)</f>
        <v>1615.2</v>
      </c>
      <c r="AB79" s="14">
        <f>VLOOKUP(A:A,[3]TDSheet!$A:$D,4,0)</f>
        <v>1886</v>
      </c>
      <c r="AC79" s="14" t="str">
        <f>VLOOKUP(A:A,[1]TDSheet!$A:$AC,29,0)</f>
        <v>м800</v>
      </c>
      <c r="AD79" s="14" t="e">
        <f>VLOOKUP(A:A,[1]TDSheet!$A:$AD,30,0)</f>
        <v>#N/A</v>
      </c>
      <c r="AE79" s="14">
        <f t="shared" si="12"/>
        <v>820</v>
      </c>
      <c r="AF79" s="14">
        <f t="shared" si="13"/>
        <v>1312</v>
      </c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1923</v>
      </c>
      <c r="D80" s="8">
        <v>2064</v>
      </c>
      <c r="E80" s="8">
        <v>3053</v>
      </c>
      <c r="F80" s="8">
        <v>888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3100</v>
      </c>
      <c r="J80" s="14">
        <f t="shared" si="8"/>
        <v>-47</v>
      </c>
      <c r="K80" s="14">
        <f>VLOOKUP(A:A,[1]TDSheet!$A:$L,12,0)</f>
        <v>350</v>
      </c>
      <c r="L80" s="14">
        <f>VLOOKUP(A:A,[1]TDSheet!$A:$Q,17,0)</f>
        <v>600</v>
      </c>
      <c r="M80" s="14">
        <f>VLOOKUP(A:A,[1]TDSheet!$A:$R,18,0)</f>
        <v>500</v>
      </c>
      <c r="N80" s="18">
        <v>200</v>
      </c>
      <c r="O80" s="14"/>
      <c r="P80" s="14"/>
      <c r="Q80" s="14"/>
      <c r="R80" s="16">
        <v>800</v>
      </c>
      <c r="S80" s="14">
        <f t="shared" si="9"/>
        <v>610.6</v>
      </c>
      <c r="T80" s="16">
        <v>1200</v>
      </c>
      <c r="U80" s="19">
        <f t="shared" si="10"/>
        <v>7.4320340648542418</v>
      </c>
      <c r="V80" s="14">
        <f t="shared" si="11"/>
        <v>1.4543072387815263</v>
      </c>
      <c r="W80" s="14"/>
      <c r="X80" s="14"/>
      <c r="Y80" s="14">
        <f>VLOOKUP(A:A,[1]TDSheet!$A:$Z,26,0)</f>
        <v>452.6</v>
      </c>
      <c r="Z80" s="14">
        <f>VLOOKUP(A:A,[1]TDSheet!$A:$AA,27,0)</f>
        <v>457</v>
      </c>
      <c r="AA80" s="14">
        <f>VLOOKUP(A:A,[1]TDSheet!$A:$S,19,0)</f>
        <v>635.4</v>
      </c>
      <c r="AB80" s="14">
        <f>VLOOKUP(A:A,[3]TDSheet!$A:$D,4,0)</f>
        <v>887</v>
      </c>
      <c r="AC80" s="14" t="str">
        <f>VLOOKUP(A:A,[1]TDSheet!$A:$AC,29,0)</f>
        <v>м-400</v>
      </c>
      <c r="AD80" s="14" t="e">
        <f>VLOOKUP(A:A,[1]TDSheet!$A:$AD,30,0)</f>
        <v>#N/A</v>
      </c>
      <c r="AE80" s="14">
        <f t="shared" si="12"/>
        <v>328</v>
      </c>
      <c r="AF80" s="14">
        <f t="shared" si="13"/>
        <v>491.99999999999994</v>
      </c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245</v>
      </c>
      <c r="D81" s="8">
        <v>165</v>
      </c>
      <c r="E81" s="8">
        <v>408</v>
      </c>
      <c r="F81" s="8">
        <v>-1</v>
      </c>
      <c r="G81" s="1">
        <f>VLOOKUP(A:A,[1]TDSheet!$A:$G,7,0)</f>
        <v>0.5</v>
      </c>
      <c r="H81" s="1" t="e">
        <f>VLOOKUP(A:A,[1]TDSheet!$A:$H,8,0)</f>
        <v>#N/A</v>
      </c>
      <c r="I81" s="14">
        <f>VLOOKUP(A:A,[2]TDSheet!$A:$F,6,0)</f>
        <v>579</v>
      </c>
      <c r="J81" s="14">
        <f t="shared" si="8"/>
        <v>-171</v>
      </c>
      <c r="K81" s="14">
        <f>VLOOKUP(A:A,[1]TDSheet!$A:$L,12,0)</f>
        <v>0</v>
      </c>
      <c r="L81" s="14">
        <f>VLOOKUP(A:A,[1]TDSheet!$A:$Q,17,0)</f>
        <v>200</v>
      </c>
      <c r="M81" s="14">
        <f>VLOOKUP(A:A,[1]TDSheet!$A:$R,18,0)</f>
        <v>200</v>
      </c>
      <c r="N81" s="14">
        <f>VLOOKUP(A:A,[1]TDSheet!$A:$M,13,0)</f>
        <v>0</v>
      </c>
      <c r="O81" s="14"/>
      <c r="P81" s="14"/>
      <c r="Q81" s="14"/>
      <c r="R81" s="16">
        <v>320</v>
      </c>
      <c r="S81" s="14">
        <f t="shared" si="9"/>
        <v>81.599999999999994</v>
      </c>
      <c r="T81" s="16">
        <v>200</v>
      </c>
      <c r="U81" s="19">
        <f t="shared" si="10"/>
        <v>11.262254901960786</v>
      </c>
      <c r="V81" s="14">
        <f t="shared" si="11"/>
        <v>-1.2254901960784315E-2</v>
      </c>
      <c r="W81" s="14"/>
      <c r="X81" s="14"/>
      <c r="Y81" s="14">
        <f>VLOOKUP(A:A,[1]TDSheet!$A:$Z,26,0)</f>
        <v>24.2</v>
      </c>
      <c r="Z81" s="14">
        <f>VLOOKUP(A:A,[1]TDSheet!$A:$AA,27,0)</f>
        <v>15.4</v>
      </c>
      <c r="AA81" s="14">
        <f>VLOOKUP(A:A,[1]TDSheet!$A:$S,19,0)</f>
        <v>63.2</v>
      </c>
      <c r="AB81" s="14">
        <f>VLOOKUP(A:A,[3]TDSheet!$A:$D,4,0)</f>
        <v>161</v>
      </c>
      <c r="AC81" s="18" t="str">
        <f>VLOOKUP(A:A,[1]TDSheet!$A:$AC,29,0)</f>
        <v>костик</v>
      </c>
      <c r="AD81" s="14" t="str">
        <f>VLOOKUP(A:A,[1]TDSheet!$A:$AD,30,0)</f>
        <v>костик</v>
      </c>
      <c r="AE81" s="14">
        <f t="shared" si="12"/>
        <v>160</v>
      </c>
      <c r="AF81" s="14">
        <f t="shared" si="13"/>
        <v>100</v>
      </c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109</v>
      </c>
      <c r="D82" s="8">
        <v>3</v>
      </c>
      <c r="E82" s="8">
        <v>10</v>
      </c>
      <c r="F82" s="8">
        <v>99</v>
      </c>
      <c r="G82" s="24">
        <v>0</v>
      </c>
      <c r="H82" s="1" t="e">
        <f>VLOOKUP(A:A,[1]TDSheet!$A:$H,8,0)</f>
        <v>#N/A</v>
      </c>
      <c r="I82" s="14">
        <f>VLOOKUP(A:A,[2]TDSheet!$A:$F,6,0)</f>
        <v>13</v>
      </c>
      <c r="J82" s="14">
        <f t="shared" si="8"/>
        <v>-3</v>
      </c>
      <c r="K82" s="14">
        <f>VLOOKUP(A:A,[1]TDSheet!$A:$L,12,0)</f>
        <v>0</v>
      </c>
      <c r="L82" s="14">
        <f>VLOOKUP(A:A,[1]TDSheet!$A:$Q,17,0)</f>
        <v>0</v>
      </c>
      <c r="M82" s="14">
        <f>VLOOKUP(A:A,[1]TDSheet!$A:$R,18,0)</f>
        <v>0</v>
      </c>
      <c r="N82" s="14">
        <f>VLOOKUP(A:A,[1]TDSheet!$A:$M,13,0)</f>
        <v>0</v>
      </c>
      <c r="O82" s="14"/>
      <c r="P82" s="14"/>
      <c r="Q82" s="14"/>
      <c r="R82" s="16"/>
      <c r="S82" s="14">
        <f t="shared" si="9"/>
        <v>2</v>
      </c>
      <c r="T82" s="16"/>
      <c r="U82" s="19">
        <f t="shared" si="10"/>
        <v>49.5</v>
      </c>
      <c r="V82" s="14">
        <f t="shared" si="11"/>
        <v>49.5</v>
      </c>
      <c r="W82" s="14"/>
      <c r="X82" s="14"/>
      <c r="Y82" s="14">
        <f>VLOOKUP(A:A,[1]TDSheet!$A:$Z,26,0)</f>
        <v>21.4</v>
      </c>
      <c r="Z82" s="14">
        <f>VLOOKUP(A:A,[1]TDSheet!$A:$AA,27,0)</f>
        <v>10.4</v>
      </c>
      <c r="AA82" s="14">
        <f>VLOOKUP(A:A,[1]TDSheet!$A:$S,19,0)</f>
        <v>6.4</v>
      </c>
      <c r="AB82" s="14">
        <f>VLOOKUP(A:A,[3]TDSheet!$A:$D,4,0)</f>
        <v>2</v>
      </c>
      <c r="AC82" s="18" t="str">
        <f>VLOOKUP(A:A,[1]TDSheet!$A:$AC,29,0)</f>
        <v>костик</v>
      </c>
      <c r="AD82" s="14" t="str">
        <f>VLOOKUP(A:A,[1]TDSheet!$A:$AD,30,0)</f>
        <v>не зак</v>
      </c>
      <c r="AE82" s="14">
        <f t="shared" si="12"/>
        <v>0</v>
      </c>
      <c r="AF82" s="14">
        <f t="shared" si="13"/>
        <v>0</v>
      </c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119</v>
      </c>
      <c r="D83" s="8">
        <v>3</v>
      </c>
      <c r="E83" s="8">
        <v>69</v>
      </c>
      <c r="F83" s="8">
        <v>50</v>
      </c>
      <c r="G83" s="1">
        <f>VLOOKUP(A:A,[1]TDSheet!$A:$G,7,0)</f>
        <v>0.41</v>
      </c>
      <c r="H83" s="1" t="e">
        <f>VLOOKUP(A:A,[1]TDSheet!$A:$H,8,0)</f>
        <v>#N/A</v>
      </c>
      <c r="I83" s="14">
        <f>VLOOKUP(A:A,[2]TDSheet!$A:$F,6,0)</f>
        <v>72</v>
      </c>
      <c r="J83" s="14">
        <f t="shared" si="8"/>
        <v>-3</v>
      </c>
      <c r="K83" s="14">
        <f>VLOOKUP(A:A,[1]TDSheet!$A:$L,12,0)</f>
        <v>30</v>
      </c>
      <c r="L83" s="14">
        <f>VLOOKUP(A:A,[1]TDSheet!$A:$Q,17,0)</f>
        <v>0</v>
      </c>
      <c r="M83" s="14">
        <f>VLOOKUP(A:A,[1]TDSheet!$A:$R,18,0)</f>
        <v>0</v>
      </c>
      <c r="N83" s="14">
        <f>VLOOKUP(A:A,[1]TDSheet!$A:$M,13,0)</f>
        <v>0</v>
      </c>
      <c r="O83" s="14"/>
      <c r="P83" s="14"/>
      <c r="Q83" s="14"/>
      <c r="R83" s="16"/>
      <c r="S83" s="14">
        <f t="shared" si="9"/>
        <v>13.8</v>
      </c>
      <c r="T83" s="16"/>
      <c r="U83" s="19">
        <f t="shared" si="10"/>
        <v>5.7971014492753623</v>
      </c>
      <c r="V83" s="14">
        <f t="shared" si="11"/>
        <v>3.6231884057971011</v>
      </c>
      <c r="W83" s="14"/>
      <c r="X83" s="14"/>
      <c r="Y83" s="14">
        <f>VLOOKUP(A:A,[1]TDSheet!$A:$Z,26,0)</f>
        <v>31.6</v>
      </c>
      <c r="Z83" s="14">
        <f>VLOOKUP(A:A,[1]TDSheet!$A:$AA,27,0)</f>
        <v>25.2</v>
      </c>
      <c r="AA83" s="14">
        <f>VLOOKUP(A:A,[1]TDSheet!$A:$S,19,0)</f>
        <v>23.8</v>
      </c>
      <c r="AB83" s="14">
        <f>VLOOKUP(A:A,[3]TDSheet!$A:$D,4,0)</f>
        <v>7</v>
      </c>
      <c r="AC83" s="14" t="str">
        <f>VLOOKUP(A:A,[1]TDSheet!$A:$AC,29,0)</f>
        <v>увел</v>
      </c>
      <c r="AD83" s="14" t="str">
        <f>VLOOKUP(A:A,[1]TDSheet!$A:$AD,30,0)</f>
        <v>не зак</v>
      </c>
      <c r="AE83" s="14">
        <f t="shared" si="12"/>
        <v>0</v>
      </c>
      <c r="AF83" s="14">
        <f t="shared" si="13"/>
        <v>0</v>
      </c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69.614999999999995</v>
      </c>
      <c r="D84" s="8">
        <v>240.285</v>
      </c>
      <c r="E84" s="8">
        <v>147.065</v>
      </c>
      <c r="F84" s="8">
        <v>162.83500000000001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147.80000000000001</v>
      </c>
      <c r="J84" s="14">
        <f t="shared" si="8"/>
        <v>-0.73500000000001364</v>
      </c>
      <c r="K84" s="14">
        <f>VLOOKUP(A:A,[1]TDSheet!$A:$L,12,0)</f>
        <v>0</v>
      </c>
      <c r="L84" s="14">
        <f>VLOOKUP(A:A,[1]TDSheet!$A:$Q,17,0)</f>
        <v>0</v>
      </c>
      <c r="M84" s="14">
        <f>VLOOKUP(A:A,[1]TDSheet!$A:$R,18,0)</f>
        <v>0</v>
      </c>
      <c r="N84" s="14">
        <f>VLOOKUP(A:A,[1]TDSheet!$A:$M,13,0)</f>
        <v>30</v>
      </c>
      <c r="O84" s="14"/>
      <c r="P84" s="14"/>
      <c r="Q84" s="14"/>
      <c r="R84" s="16"/>
      <c r="S84" s="14">
        <f t="shared" si="9"/>
        <v>29.413</v>
      </c>
      <c r="T84" s="16">
        <v>70</v>
      </c>
      <c r="U84" s="19">
        <f t="shared" si="10"/>
        <v>8.9360146873831319</v>
      </c>
      <c r="V84" s="14">
        <f t="shared" si="11"/>
        <v>5.5361574813857821</v>
      </c>
      <c r="W84" s="14"/>
      <c r="X84" s="14"/>
      <c r="Y84" s="14">
        <f>VLOOKUP(A:A,[1]TDSheet!$A:$Z,26,0)</f>
        <v>26.02</v>
      </c>
      <c r="Z84" s="14">
        <f>VLOOKUP(A:A,[1]TDSheet!$A:$AA,27,0)</f>
        <v>30.939</v>
      </c>
      <c r="AA84" s="14">
        <f>VLOOKUP(A:A,[1]TDSheet!$A:$S,19,0)</f>
        <v>36.979599999999998</v>
      </c>
      <c r="AB84" s="14">
        <f>VLOOKUP(A:A,[3]TDSheet!$A:$D,4,0)</f>
        <v>42.64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12"/>
        <v>0</v>
      </c>
      <c r="AF84" s="14">
        <f t="shared" si="13"/>
        <v>70</v>
      </c>
      <c r="AG84" s="14"/>
      <c r="AH84" s="14"/>
    </row>
    <row r="85" spans="1:34" s="1" customFormat="1" ht="11.1" customHeight="1" outlineLevel="1" x14ac:dyDescent="0.2">
      <c r="A85" s="7" t="s">
        <v>89</v>
      </c>
      <c r="B85" s="7" t="s">
        <v>9</v>
      </c>
      <c r="C85" s="8">
        <v>111.429</v>
      </c>
      <c r="D85" s="8">
        <v>1.9810000000000001</v>
      </c>
      <c r="E85" s="21">
        <v>58.854999999999997</v>
      </c>
      <c r="F85" s="22">
        <v>54.555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60</v>
      </c>
      <c r="J85" s="14">
        <f t="shared" si="8"/>
        <v>-1.1450000000000031</v>
      </c>
      <c r="K85" s="14">
        <f>VLOOKUP(A:A,[1]TDSheet!$A:$L,12,0)</f>
        <v>0</v>
      </c>
      <c r="L85" s="14">
        <f>VLOOKUP(A:A,[1]TDSheet!$A:$Q,17,0)</f>
        <v>0</v>
      </c>
      <c r="M85" s="14">
        <f>VLOOKUP(A:A,[1]TDSheet!$A:$R,18,0)</f>
        <v>0</v>
      </c>
      <c r="N85" s="14">
        <f>VLOOKUP(A:A,[1]TDSheet!$A:$M,13,0)</f>
        <v>0</v>
      </c>
      <c r="O85" s="14"/>
      <c r="P85" s="14"/>
      <c r="Q85" s="14"/>
      <c r="R85" s="16"/>
      <c r="S85" s="14">
        <f t="shared" si="9"/>
        <v>11.770999999999999</v>
      </c>
      <c r="T85" s="16"/>
      <c r="U85" s="19">
        <f t="shared" si="10"/>
        <v>4.6346954379407022</v>
      </c>
      <c r="V85" s="14">
        <f t="shared" si="11"/>
        <v>4.6346954379407022</v>
      </c>
      <c r="W85" s="14"/>
      <c r="X85" s="14"/>
      <c r="Y85" s="14">
        <f>VLOOKUP(A:A,[1]TDSheet!$A:$Z,26,0)</f>
        <v>11.851000000000001</v>
      </c>
      <c r="Z85" s="14">
        <f>VLOOKUP(A:A,[1]TDSheet!$A:$AA,27,0)</f>
        <v>5.9024000000000001</v>
      </c>
      <c r="AA85" s="14">
        <f>VLOOKUP(A:A,[1]TDSheet!$A:$S,19,0)</f>
        <v>14.9178</v>
      </c>
      <c r="AB85" s="14">
        <f>VLOOKUP(A:A,[3]TDSheet!$A:$D,4,0)</f>
        <v>9.8170000000000002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2"/>
        <v>0</v>
      </c>
      <c r="AF85" s="14">
        <f t="shared" si="13"/>
        <v>0</v>
      </c>
      <c r="AG85" s="14"/>
      <c r="AH85" s="14"/>
    </row>
    <row r="86" spans="1:34" s="1" customFormat="1" ht="11.1" customHeight="1" outlineLevel="1" x14ac:dyDescent="0.2">
      <c r="A86" s="7" t="s">
        <v>90</v>
      </c>
      <c r="B86" s="7" t="s">
        <v>8</v>
      </c>
      <c r="C86" s="8">
        <v>95</v>
      </c>
      <c r="D86" s="8"/>
      <c r="E86" s="21">
        <v>31</v>
      </c>
      <c r="F86" s="21">
        <v>64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33</v>
      </c>
      <c r="J86" s="14">
        <f t="shared" si="8"/>
        <v>-2</v>
      </c>
      <c r="K86" s="14">
        <f>VLOOKUP(A:A,[1]TDSheet!$A:$L,12,0)</f>
        <v>0</v>
      </c>
      <c r="L86" s="14">
        <f>VLOOKUP(A:A,[1]TDSheet!$A:$Q,17,0)</f>
        <v>0</v>
      </c>
      <c r="M86" s="14">
        <f>VLOOKUP(A:A,[1]TDSheet!$A:$R,18,0)</f>
        <v>0</v>
      </c>
      <c r="N86" s="14">
        <f>VLOOKUP(A:A,[1]TDSheet!$A:$M,13,0)</f>
        <v>0</v>
      </c>
      <c r="O86" s="14"/>
      <c r="P86" s="14"/>
      <c r="Q86" s="14"/>
      <c r="R86" s="16"/>
      <c r="S86" s="14">
        <f t="shared" si="9"/>
        <v>6.2</v>
      </c>
      <c r="T86" s="16"/>
      <c r="U86" s="19">
        <f t="shared" si="10"/>
        <v>10.32258064516129</v>
      </c>
      <c r="V86" s="14">
        <f t="shared" si="11"/>
        <v>10.32258064516129</v>
      </c>
      <c r="W86" s="14"/>
      <c r="X86" s="14"/>
      <c r="Y86" s="14">
        <f>VLOOKUP(A:A,[1]TDSheet!$A:$Z,26,0)</f>
        <v>10.8</v>
      </c>
      <c r="Z86" s="14">
        <f>VLOOKUP(A:A,[1]TDSheet!$A:$AA,27,0)</f>
        <v>12.8</v>
      </c>
      <c r="AA86" s="14">
        <f>VLOOKUP(A:A,[1]TDSheet!$A:$S,19,0)</f>
        <v>8</v>
      </c>
      <c r="AB86" s="14">
        <f>VLOOKUP(A:A,[3]TDSheet!$A:$D,4,0)</f>
        <v>14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2"/>
        <v>0</v>
      </c>
      <c r="AF86" s="14">
        <f t="shared" si="13"/>
        <v>0</v>
      </c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702</v>
      </c>
      <c r="D87" s="8">
        <v>1028</v>
      </c>
      <c r="E87" s="21">
        <v>1136</v>
      </c>
      <c r="F87" s="21">
        <v>571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1160</v>
      </c>
      <c r="J87" s="14">
        <f t="shared" si="8"/>
        <v>-24</v>
      </c>
      <c r="K87" s="14">
        <f>VLOOKUP(A:A,[1]TDSheet!$A:$L,12,0)</f>
        <v>0</v>
      </c>
      <c r="L87" s="14">
        <f>VLOOKUP(A:A,[1]TDSheet!$A:$Q,17,0)</f>
        <v>0</v>
      </c>
      <c r="M87" s="14">
        <f>VLOOKUP(A:A,[1]TDSheet!$A:$R,18,0)</f>
        <v>0</v>
      </c>
      <c r="N87" s="14">
        <f>VLOOKUP(A:A,[1]TDSheet!$A:$M,13,0)</f>
        <v>0</v>
      </c>
      <c r="O87" s="14"/>
      <c r="P87" s="14"/>
      <c r="Q87" s="14"/>
      <c r="R87" s="16"/>
      <c r="S87" s="14">
        <f t="shared" si="9"/>
        <v>227.2</v>
      </c>
      <c r="T87" s="16"/>
      <c r="U87" s="19">
        <f t="shared" si="10"/>
        <v>2.513204225352113</v>
      </c>
      <c r="V87" s="14">
        <f t="shared" si="11"/>
        <v>2.513204225352113</v>
      </c>
      <c r="W87" s="14"/>
      <c r="X87" s="14"/>
      <c r="Y87" s="14">
        <f>VLOOKUP(A:A,[1]TDSheet!$A:$Z,26,0)</f>
        <v>195.6</v>
      </c>
      <c r="Z87" s="14">
        <f>VLOOKUP(A:A,[1]TDSheet!$A:$AA,27,0)</f>
        <v>174</v>
      </c>
      <c r="AA87" s="14">
        <f>VLOOKUP(A:A,[1]TDSheet!$A:$S,19,0)</f>
        <v>247.4</v>
      </c>
      <c r="AB87" s="14">
        <f>VLOOKUP(A:A,[3]TDSheet!$A:$D,4,0)</f>
        <v>192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2"/>
        <v>0</v>
      </c>
      <c r="AF87" s="14">
        <f t="shared" si="13"/>
        <v>0</v>
      </c>
      <c r="AG87" s="14"/>
      <c r="AH87" s="14"/>
    </row>
    <row r="88" spans="1:34" s="1" customFormat="1" ht="11.1" customHeight="1" outlineLevel="1" x14ac:dyDescent="0.2">
      <c r="A88" s="7" t="s">
        <v>91</v>
      </c>
      <c r="B88" s="7" t="s">
        <v>9</v>
      </c>
      <c r="C88" s="8">
        <v>466.43900000000002</v>
      </c>
      <c r="D88" s="8">
        <v>27.437999999999999</v>
      </c>
      <c r="E88" s="21">
        <v>366.93599999999998</v>
      </c>
      <c r="F88" s="21">
        <v>122.721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362</v>
      </c>
      <c r="J88" s="14">
        <f t="shared" si="8"/>
        <v>4.9359999999999786</v>
      </c>
      <c r="K88" s="14">
        <f>VLOOKUP(A:A,[1]TDSheet!$A:$L,12,0)</f>
        <v>0</v>
      </c>
      <c r="L88" s="14">
        <f>VLOOKUP(A:A,[1]TDSheet!$A:$Q,17,0)</f>
        <v>0</v>
      </c>
      <c r="M88" s="14">
        <f>VLOOKUP(A:A,[1]TDSheet!$A:$R,18,0)</f>
        <v>0</v>
      </c>
      <c r="N88" s="14">
        <f>VLOOKUP(A:A,[1]TDSheet!$A:$M,13,0)</f>
        <v>0</v>
      </c>
      <c r="O88" s="14"/>
      <c r="P88" s="14"/>
      <c r="Q88" s="14"/>
      <c r="R88" s="16"/>
      <c r="S88" s="14">
        <f t="shared" si="9"/>
        <v>73.387199999999993</v>
      </c>
      <c r="T88" s="16"/>
      <c r="U88" s="19">
        <f t="shared" si="10"/>
        <v>1.6722398456406569</v>
      </c>
      <c r="V88" s="14">
        <f t="shared" si="11"/>
        <v>1.6722398456406569</v>
      </c>
      <c r="W88" s="14"/>
      <c r="X88" s="14"/>
      <c r="Y88" s="14">
        <f>VLOOKUP(A:A,[1]TDSheet!$A:$Z,26,0)</f>
        <v>81.701800000000006</v>
      </c>
      <c r="Z88" s="14">
        <f>VLOOKUP(A:A,[1]TDSheet!$A:$AA,27,0)</f>
        <v>59.500199999999992</v>
      </c>
      <c r="AA88" s="14">
        <f>VLOOKUP(A:A,[1]TDSheet!$A:$S,19,0)</f>
        <v>76.352000000000004</v>
      </c>
      <c r="AB88" s="14">
        <f>VLOOKUP(A:A,[3]TDSheet!$A:$D,4,0)</f>
        <v>103.401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2"/>
        <v>0</v>
      </c>
      <c r="AF88" s="14">
        <f t="shared" si="13"/>
        <v>0</v>
      </c>
      <c r="AG88" s="14"/>
      <c r="AH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2024-03-12T11:51:35Z</dcterms:modified>
</cp:coreProperties>
</file>