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3,24 Ост филиалы\"/>
    </mc:Choice>
  </mc:AlternateContent>
  <xr:revisionPtr revIDLastSave="0" documentId="13_ncr:1_{2D526EA3-90B3-4C27-8038-A1A742949D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F66" i="1"/>
  <c r="E66" i="1"/>
  <c r="F28" i="1"/>
  <c r="E28" i="1"/>
  <c r="F65" i="1"/>
  <c r="E65" i="1"/>
  <c r="F29" i="1"/>
  <c r="E29" i="1"/>
  <c r="O7" i="1" l="1"/>
  <c r="O8" i="1"/>
  <c r="P8" i="1" s="1"/>
  <c r="O9" i="1"/>
  <c r="P9" i="1" s="1"/>
  <c r="O10" i="1"/>
  <c r="P10" i="1" s="1"/>
  <c r="O11" i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O20" i="1"/>
  <c r="P20" i="1" s="1"/>
  <c r="O21" i="1"/>
  <c r="P21" i="1" s="1"/>
  <c r="O22" i="1"/>
  <c r="P22" i="1" s="1"/>
  <c r="O23" i="1"/>
  <c r="P23" i="1" s="1"/>
  <c r="O24" i="1"/>
  <c r="P24" i="1" s="1"/>
  <c r="O25" i="1"/>
  <c r="O26" i="1"/>
  <c r="P26" i="1" s="1"/>
  <c r="O27" i="1"/>
  <c r="P27" i="1" s="1"/>
  <c r="O28" i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O37" i="1"/>
  <c r="P37" i="1" s="1"/>
  <c r="O38" i="1"/>
  <c r="O39" i="1"/>
  <c r="P39" i="1" s="1"/>
  <c r="O40" i="1"/>
  <c r="P40" i="1" s="1"/>
  <c r="O41" i="1"/>
  <c r="O42" i="1"/>
  <c r="P42" i="1" s="1"/>
  <c r="O43" i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O52" i="1"/>
  <c r="O53" i="1"/>
  <c r="P53" i="1" s="1"/>
  <c r="O54" i="1"/>
  <c r="P54" i="1" s="1"/>
  <c r="O55" i="1"/>
  <c r="P55" i="1" s="1"/>
  <c r="O56" i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O64" i="1"/>
  <c r="P64" i="1" s="1"/>
  <c r="O65" i="1"/>
  <c r="O66" i="1"/>
  <c r="P66" i="1" s="1"/>
  <c r="O67" i="1"/>
  <c r="P67" i="1" s="1"/>
  <c r="O68" i="1"/>
  <c r="P68" i="1" s="1"/>
  <c r="O69" i="1"/>
  <c r="P69" i="1" s="1"/>
  <c r="O70" i="1"/>
  <c r="O71" i="1"/>
  <c r="O72" i="1"/>
  <c r="O73" i="1"/>
  <c r="O74" i="1"/>
  <c r="O75" i="1"/>
  <c r="O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P6" i="1" l="1"/>
  <c r="AA6" i="1" s="1"/>
  <c r="T6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6" i="1"/>
  <c r="K5" i="1"/>
</calcChain>
</file>

<file path=xl/sharedStrings.xml><?xml version="1.0" encoding="utf-8"?>
<sst xmlns="http://schemas.openxmlformats.org/spreadsheetml/2006/main" count="183" uniqueCount="105">
  <si>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</si>
  <si>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</si>
  <si>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</si>
  <si>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</si>
  <si>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</si>
  <si>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</si>
  <si>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</si>
  <si>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</si>
  <si>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</si>
  <si>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</si>
  <si>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</si>
  <si>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</si>
  <si>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</si>
  <si>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</si>
  <si>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</si>
  <si>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</si>
  <si>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</si>
  <si>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</si>
  <si>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</si>
  <si>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</si>
  <si>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</si>
  <si>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</si>
  <si>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</si>
  <si>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09,03,</t>
  </si>
  <si>
    <t>12,03,</t>
  </si>
  <si>
    <t>04,03,</t>
  </si>
  <si>
    <t>27,02,</t>
  </si>
  <si>
    <t>20,02,</t>
  </si>
  <si>
    <t>13,02,</t>
  </si>
  <si>
    <t>06,02,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</si>
  <si>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</si>
  <si>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</si>
  <si>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</si>
  <si>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</si>
  <si>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</si>
  <si>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</si>
  <si>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</si>
  <si>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</si>
  <si>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</si>
  <si>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</si>
  <si>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</si>
  <si>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необходимо увеличить продажи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</si>
  <si>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</si>
  <si>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</si>
  <si>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</si>
  <si>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</si>
  <si>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</si>
  <si>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</si>
  <si>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</si>
  <si>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</si>
  <si>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</si>
  <si>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</si>
  <si>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</si>
  <si>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</si>
  <si>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</si>
  <si>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</si>
  <si>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</si>
  <si>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</si>
  <si>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</si>
  <si>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</si>
  <si>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</si>
  <si>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</si>
  <si>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</si>
  <si>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</si>
  <si>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</si>
  <si>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6225 ИМПЕРСКАЯ И БАЛЫКОВАЯ в/к с/н мгс 1/90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</si>
  <si>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</si>
  <si>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</si>
  <si>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</si>
  <si>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</si>
  <si>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</si>
  <si>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</si>
  <si>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</si>
  <si>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</si>
  <si>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</si>
  <si>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</si>
  <si>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</si>
  <si>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</si>
  <si>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</si>
  <si>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</si>
  <si>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</si>
  <si>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</si>
  <si>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</si>
  <si>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</si>
  <si>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</si>
  <si>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</si>
  <si>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</si>
  <si>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</si>
  <si>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</si>
  <si>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</si>
  <si>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</si>
  <si>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</si>
  <si>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</si>
  <si>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</si>
  <si>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</si>
  <si>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</si>
  <si>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</si>
  <si>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</si>
  <si>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</si>
  <si>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</si>
  <si>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</si>
  <si>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</si>
  <si>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</si>
  <si>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устар. / 6586 - новый артикул Мраморная Балыковая</t>
  </si>
  <si>
    <t>вместо имперской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</si>
</sst>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2" fillId="5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1" fillId="7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28515625" customWidth="1"/>
    <col min="3" max="4" width="6.140625" customWidth="1"/>
    <col min="5" max="5" width="6.7109375" customWidth="1"/>
    <col min="6" max="6" width="6.140625" customWidth="1"/>
    <col min="7" max="7" width="5.85546875" style="10" customWidth="1"/>
    <col min="8" max="8" width="5.85546875" customWidth="1"/>
    <col min="9" max="9" width="0.7109375" customWidth="1"/>
    <col min="10" max="10" width="6.42578125" customWidth="1"/>
    <col min="11" max="11" width="6.140625" customWidth="1"/>
    <col min="12" max="13" width="1.28515625" customWidth="1"/>
    <col min="14" max="15" width="6.140625" customWidth="1"/>
    <col min="16" max="17" width="6.5703125" customWidth="1"/>
    <col min="18" max="18" width="22.5703125" customWidth="1"/>
    <col min="19" max="20" width="4.85546875" customWidth="1"/>
    <col min="21" max="25" width="6.140625" customWidth="1"/>
    <col min="26" max="26" width="41.71093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7" t="s">
        <v>16</v>
      </c>
      <c r="R3" s="7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11447.500000000002</v>
      </c>
      <c r="F5" s="4">
        <f>SUM(F6:F497)</f>
        <v>9296.6639999999989</v>
      </c>
      <c r="G5" s="8"/>
      <c r="H5" s="1"/>
      <c r="I5" s="1"/>
      <c r="J5" s="4">
        <f t="shared" ref="J5:Q5" si="0">SUM(J6:J497)</f>
        <v>11487.096</v>
      </c>
      <c r="K5" s="4">
        <f t="shared" si="0"/>
        <v>-39.59600000000006</v>
      </c>
      <c r="L5" s="4">
        <f t="shared" si="0"/>
        <v>0</v>
      </c>
      <c r="M5" s="4">
        <f t="shared" si="0"/>
        <v>0</v>
      </c>
      <c r="N5" s="4">
        <f t="shared" si="0"/>
        <v>8169.6473999999989</v>
      </c>
      <c r="O5" s="4">
        <f t="shared" si="0"/>
        <v>2289.5000000000009</v>
      </c>
      <c r="P5" s="4">
        <f t="shared" si="0"/>
        <v>12683.599799999998</v>
      </c>
      <c r="Q5" s="4">
        <f t="shared" si="0"/>
        <v>0</v>
      </c>
      <c r="R5" s="1"/>
      <c r="S5" s="1"/>
      <c r="T5" s="1"/>
      <c r="U5" s="4">
        <f>SUM(U6:U497)</f>
        <v>1767.4053999999996</v>
      </c>
      <c r="V5" s="4">
        <f>SUM(V6:V497)</f>
        <v>2030.7954</v>
      </c>
      <c r="W5" s="4">
        <f>SUM(W6:W497)</f>
        <v>1924.4884</v>
      </c>
      <c r="X5" s="4">
        <f>SUM(X6:X497)</f>
        <v>1998.7101999999993</v>
      </c>
      <c r="Y5" s="4">
        <f>SUM(Y6:Y497)</f>
        <v>1929.9051999999999</v>
      </c>
      <c r="Z5" s="1"/>
      <c r="AA5" s="4">
        <f>SUM(AA6:AA497)</f>
        <v>6357.4507999999978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437</v>
      </c>
      <c r="D6" s="1">
        <v>8</v>
      </c>
      <c r="E6" s="1">
        <v>344</v>
      </c>
      <c r="F6" s="1">
        <v>71</v>
      </c>
      <c r="G6" s="8">
        <v>0.4</v>
      </c>
      <c r="H6" s="1">
        <v>60</v>
      </c>
      <c r="I6" s="1"/>
      <c r="J6" s="1">
        <v>341</v>
      </c>
      <c r="K6" s="1">
        <f t="shared" ref="K6:K36" si="1">E6-J6</f>
        <v>3</v>
      </c>
      <c r="L6" s="1"/>
      <c r="M6" s="1"/>
      <c r="N6" s="1">
        <v>394.8</v>
      </c>
      <c r="O6" s="1">
        <f t="shared" ref="O6:O37" si="2">E6/5</f>
        <v>68.8</v>
      </c>
      <c r="P6" s="5">
        <f>13*O6-N6-F6</f>
        <v>428.59999999999997</v>
      </c>
      <c r="Q6" s="5"/>
      <c r="R6" s="1"/>
      <c r="S6" s="1">
        <f>(F6+N6+P6)/O6</f>
        <v>13</v>
      </c>
      <c r="T6" s="1">
        <f>(F6+N6)/O6</f>
        <v>6.770348837209303</v>
      </c>
      <c r="U6" s="1">
        <v>49.4</v>
      </c>
      <c r="V6" s="1">
        <v>42</v>
      </c>
      <c r="W6" s="1">
        <v>51.6</v>
      </c>
      <c r="X6" s="1">
        <v>33</v>
      </c>
      <c r="Y6" s="1">
        <v>50.4</v>
      </c>
      <c r="Z6" s="1"/>
      <c r="AA6" s="1">
        <f t="shared" ref="AA6:AA37" si="3">P6*G6</f>
        <v>171.44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1.52</v>
      </c>
      <c r="D7" s="1">
        <v>71.227000000000004</v>
      </c>
      <c r="E7" s="1">
        <v>8.5589999999999993</v>
      </c>
      <c r="F7" s="1">
        <v>53.033000000000001</v>
      </c>
      <c r="G7" s="8">
        <v>1</v>
      </c>
      <c r="H7" s="1">
        <v>120</v>
      </c>
      <c r="I7" s="1"/>
      <c r="J7" s="1">
        <v>18.193999999999999</v>
      </c>
      <c r="K7" s="1">
        <f t="shared" si="1"/>
        <v>-9.6349999999999998</v>
      </c>
      <c r="L7" s="1"/>
      <c r="M7" s="1"/>
      <c r="N7" s="1">
        <v>101.983</v>
      </c>
      <c r="O7" s="1">
        <f t="shared" si="2"/>
        <v>1.7117999999999998</v>
      </c>
      <c r="P7" s="5"/>
      <c r="Q7" s="5"/>
      <c r="R7" s="1"/>
      <c r="S7" s="1">
        <f t="shared" ref="S7:S70" si="4">(F7+N7+P7)/O7</f>
        <v>90.5573080967403</v>
      </c>
      <c r="T7" s="1">
        <f t="shared" ref="T7:T70" si="5">(F7+N7)/O7</f>
        <v>90.5573080967403</v>
      </c>
      <c r="U7" s="1">
        <v>9.1780000000000008</v>
      </c>
      <c r="V7" s="1">
        <v>5.7223999999999986</v>
      </c>
      <c r="W7" s="1">
        <v>3.7766000000000002</v>
      </c>
      <c r="X7" s="1">
        <v>3.6492</v>
      </c>
      <c r="Y7" s="1">
        <v>7.6587999999999994</v>
      </c>
      <c r="Z7" s="1"/>
      <c r="AA7" s="1">
        <f t="shared" si="3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33</v>
      </c>
      <c r="C8" s="1">
        <v>189.059</v>
      </c>
      <c r="D8" s="1"/>
      <c r="E8" s="1">
        <v>130.92599999999999</v>
      </c>
      <c r="F8" s="1">
        <v>39.597999999999999</v>
      </c>
      <c r="G8" s="8">
        <v>1</v>
      </c>
      <c r="H8" s="1">
        <v>45</v>
      </c>
      <c r="I8" s="1"/>
      <c r="J8" s="1">
        <v>127.673</v>
      </c>
      <c r="K8" s="1">
        <f t="shared" si="1"/>
        <v>3.2529999999999859</v>
      </c>
      <c r="L8" s="1"/>
      <c r="M8" s="1"/>
      <c r="N8" s="1">
        <v>96.323400000000021</v>
      </c>
      <c r="O8" s="1">
        <f t="shared" si="2"/>
        <v>26.185199999999998</v>
      </c>
      <c r="P8" s="5">
        <f t="shared" ref="P8:P27" si="6">13*O8-N8-F8</f>
        <v>204.4862</v>
      </c>
      <c r="Q8" s="5"/>
      <c r="R8" s="1"/>
      <c r="S8" s="1">
        <f t="shared" si="4"/>
        <v>13.000000000000002</v>
      </c>
      <c r="T8" s="1">
        <f t="shared" si="5"/>
        <v>5.1907718864091175</v>
      </c>
      <c r="U8" s="1">
        <v>17.836400000000001</v>
      </c>
      <c r="V8" s="1">
        <v>20.196000000000002</v>
      </c>
      <c r="W8" s="1">
        <v>24.537400000000002</v>
      </c>
      <c r="X8" s="1">
        <v>33.808199999999999</v>
      </c>
      <c r="Y8" s="1">
        <v>40</v>
      </c>
      <c r="Z8" s="1"/>
      <c r="AA8" s="1">
        <f t="shared" si="3"/>
        <v>204.4862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33</v>
      </c>
      <c r="C9" s="1">
        <v>289.65300000000002</v>
      </c>
      <c r="D9" s="1">
        <v>231.798</v>
      </c>
      <c r="E9" s="1">
        <v>237.578</v>
      </c>
      <c r="F9" s="1">
        <v>229.95699999999999</v>
      </c>
      <c r="G9" s="8">
        <v>1</v>
      </c>
      <c r="H9" s="1">
        <v>45</v>
      </c>
      <c r="I9" s="1"/>
      <c r="J9" s="1">
        <v>233.179</v>
      </c>
      <c r="K9" s="1">
        <f t="shared" si="1"/>
        <v>4.3990000000000009</v>
      </c>
      <c r="L9" s="1"/>
      <c r="M9" s="1"/>
      <c r="N9" s="1">
        <v>169.8104000000001</v>
      </c>
      <c r="O9" s="1">
        <f t="shared" si="2"/>
        <v>47.515599999999999</v>
      </c>
      <c r="P9" s="5">
        <f t="shared" si="6"/>
        <v>217.93539999999996</v>
      </c>
      <c r="Q9" s="5"/>
      <c r="R9" s="1"/>
      <c r="S9" s="1">
        <f t="shared" si="4"/>
        <v>13</v>
      </c>
      <c r="T9" s="1">
        <f t="shared" si="5"/>
        <v>8.4133926542019903</v>
      </c>
      <c r="U9" s="1">
        <v>43.024799999999999</v>
      </c>
      <c r="V9" s="1">
        <v>52.395799999999987</v>
      </c>
      <c r="W9" s="1">
        <v>54.314</v>
      </c>
      <c r="X9" s="1">
        <v>64.490399999999994</v>
      </c>
      <c r="Y9" s="1">
        <v>60</v>
      </c>
      <c r="Z9" s="1"/>
      <c r="AA9" s="1">
        <f t="shared" si="3"/>
        <v>217.93539999999996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33</v>
      </c>
      <c r="C10" s="1">
        <v>813.22</v>
      </c>
      <c r="D10" s="1"/>
      <c r="E10" s="1">
        <v>413.245</v>
      </c>
      <c r="F10" s="1">
        <v>308.42200000000003</v>
      </c>
      <c r="G10" s="8">
        <v>1</v>
      </c>
      <c r="H10" s="1">
        <v>60</v>
      </c>
      <c r="I10" s="1"/>
      <c r="J10" s="1">
        <v>401.863</v>
      </c>
      <c r="K10" s="1">
        <f t="shared" si="1"/>
        <v>11.382000000000005</v>
      </c>
      <c r="L10" s="1"/>
      <c r="M10" s="1"/>
      <c r="N10" s="1">
        <v>489.87759999999997</v>
      </c>
      <c r="O10" s="1">
        <f t="shared" si="2"/>
        <v>82.649000000000001</v>
      </c>
      <c r="P10" s="5">
        <f t="shared" si="6"/>
        <v>276.13739999999984</v>
      </c>
      <c r="Q10" s="5"/>
      <c r="R10" s="1"/>
      <c r="S10" s="1">
        <f t="shared" si="4"/>
        <v>12.999999999999998</v>
      </c>
      <c r="T10" s="1">
        <f t="shared" si="5"/>
        <v>9.6589142034386395</v>
      </c>
      <c r="U10" s="1">
        <v>76.652799999999999</v>
      </c>
      <c r="V10" s="1">
        <v>72.511200000000002</v>
      </c>
      <c r="W10" s="1">
        <v>81.426400000000001</v>
      </c>
      <c r="X10" s="1">
        <v>82.923199999999994</v>
      </c>
      <c r="Y10" s="1">
        <v>99.707399999999993</v>
      </c>
      <c r="Z10" s="1"/>
      <c r="AA10" s="1">
        <f t="shared" si="3"/>
        <v>276.13739999999984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33</v>
      </c>
      <c r="C11" s="1">
        <v>20.108000000000001</v>
      </c>
      <c r="D11" s="1">
        <v>27.402000000000001</v>
      </c>
      <c r="E11" s="1">
        <v>25.146000000000001</v>
      </c>
      <c r="F11" s="1">
        <v>18.027000000000001</v>
      </c>
      <c r="G11" s="8">
        <v>1</v>
      </c>
      <c r="H11" s="1">
        <v>120</v>
      </c>
      <c r="I11" s="1"/>
      <c r="J11" s="1">
        <v>25.282</v>
      </c>
      <c r="K11" s="1">
        <f t="shared" si="1"/>
        <v>-0.13599999999999923</v>
      </c>
      <c r="L11" s="1"/>
      <c r="M11" s="1"/>
      <c r="N11" s="1">
        <v>48.877600000000022</v>
      </c>
      <c r="O11" s="1">
        <f t="shared" si="2"/>
        <v>5.0292000000000003</v>
      </c>
      <c r="P11" s="5"/>
      <c r="Q11" s="5"/>
      <c r="R11" s="1"/>
      <c r="S11" s="1">
        <f t="shared" si="4"/>
        <v>13.303229141811821</v>
      </c>
      <c r="T11" s="1">
        <f t="shared" si="5"/>
        <v>13.303229141811821</v>
      </c>
      <c r="U11" s="1">
        <v>5.7154000000000007</v>
      </c>
      <c r="V11" s="1">
        <v>4.2755999999999998</v>
      </c>
      <c r="W11" s="1">
        <v>3.0310000000000001</v>
      </c>
      <c r="X11" s="1">
        <v>3.6716000000000002</v>
      </c>
      <c r="Y11" s="1">
        <v>6</v>
      </c>
      <c r="Z11" s="1"/>
      <c r="AA11" s="1">
        <f t="shared" si="3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33</v>
      </c>
      <c r="C12" s="1">
        <v>113.822</v>
      </c>
      <c r="D12" s="1"/>
      <c r="E12" s="1">
        <v>77.554000000000002</v>
      </c>
      <c r="F12" s="1">
        <v>21.38</v>
      </c>
      <c r="G12" s="8">
        <v>1</v>
      </c>
      <c r="H12" s="1">
        <v>60</v>
      </c>
      <c r="I12" s="1"/>
      <c r="J12" s="1">
        <v>78.119</v>
      </c>
      <c r="K12" s="1">
        <f t="shared" si="1"/>
        <v>-0.56499999999999773</v>
      </c>
      <c r="L12" s="1"/>
      <c r="M12" s="1"/>
      <c r="N12" s="1">
        <v>116.7914</v>
      </c>
      <c r="O12" s="1">
        <f t="shared" si="2"/>
        <v>15.5108</v>
      </c>
      <c r="P12" s="5">
        <f t="shared" si="6"/>
        <v>63.469000000000008</v>
      </c>
      <c r="Q12" s="5"/>
      <c r="R12" s="1"/>
      <c r="S12" s="1">
        <f t="shared" si="4"/>
        <v>13</v>
      </c>
      <c r="T12" s="1">
        <f t="shared" si="5"/>
        <v>8.9080769528328645</v>
      </c>
      <c r="U12" s="1">
        <v>14.3284</v>
      </c>
      <c r="V12" s="1">
        <v>10.806800000000001</v>
      </c>
      <c r="W12" s="1">
        <v>17.4284</v>
      </c>
      <c r="X12" s="1">
        <v>17.697800000000001</v>
      </c>
      <c r="Y12" s="1">
        <v>22</v>
      </c>
      <c r="Z12" s="1"/>
      <c r="AA12" s="1">
        <f t="shared" si="3"/>
        <v>63.469000000000008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33</v>
      </c>
      <c r="C13" s="1">
        <v>268.81099999999998</v>
      </c>
      <c r="D13" s="1">
        <v>114.155</v>
      </c>
      <c r="E13" s="1">
        <v>207.08</v>
      </c>
      <c r="F13" s="1">
        <v>132.56299999999999</v>
      </c>
      <c r="G13" s="8">
        <v>1</v>
      </c>
      <c r="H13" s="1">
        <v>60</v>
      </c>
      <c r="I13" s="1"/>
      <c r="J13" s="1">
        <v>217.262</v>
      </c>
      <c r="K13" s="1">
        <f t="shared" si="1"/>
        <v>-10.181999999999988</v>
      </c>
      <c r="L13" s="1"/>
      <c r="M13" s="1"/>
      <c r="N13" s="1">
        <v>300.44499999999988</v>
      </c>
      <c r="O13" s="1">
        <f t="shared" si="2"/>
        <v>41.416000000000004</v>
      </c>
      <c r="P13" s="5">
        <f t="shared" si="6"/>
        <v>105.40000000000015</v>
      </c>
      <c r="Q13" s="5"/>
      <c r="R13" s="1"/>
      <c r="S13" s="1">
        <f t="shared" si="4"/>
        <v>13</v>
      </c>
      <c r="T13" s="1">
        <f t="shared" si="5"/>
        <v>10.455089820359277</v>
      </c>
      <c r="U13" s="1">
        <v>40.026000000000003</v>
      </c>
      <c r="V13" s="1">
        <v>35.972200000000001</v>
      </c>
      <c r="W13" s="1">
        <v>40.711599999999997</v>
      </c>
      <c r="X13" s="1">
        <v>18.777999999999999</v>
      </c>
      <c r="Y13" s="1">
        <v>16</v>
      </c>
      <c r="Z13" s="1"/>
      <c r="AA13" s="1">
        <f t="shared" si="3"/>
        <v>105.40000000000015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31</v>
      </c>
      <c r="C14" s="1">
        <v>714</v>
      </c>
      <c r="D14" s="1"/>
      <c r="E14" s="1">
        <v>273</v>
      </c>
      <c r="F14" s="1">
        <v>404</v>
      </c>
      <c r="G14" s="8">
        <v>0.25</v>
      </c>
      <c r="H14" s="1">
        <v>120</v>
      </c>
      <c r="I14" s="1"/>
      <c r="J14" s="1">
        <v>284</v>
      </c>
      <c r="K14" s="1">
        <f t="shared" si="1"/>
        <v>-11</v>
      </c>
      <c r="L14" s="1"/>
      <c r="M14" s="1"/>
      <c r="N14" s="1"/>
      <c r="O14" s="1">
        <f t="shared" si="2"/>
        <v>54.6</v>
      </c>
      <c r="P14" s="5">
        <f>12*O14-N14-F14</f>
        <v>251.20000000000005</v>
      </c>
      <c r="Q14" s="5"/>
      <c r="R14" s="1"/>
      <c r="S14" s="1">
        <f t="shared" si="4"/>
        <v>12</v>
      </c>
      <c r="T14" s="1">
        <f t="shared" si="5"/>
        <v>7.3992673992673987</v>
      </c>
      <c r="U14" s="1">
        <v>37.4</v>
      </c>
      <c r="V14" s="1">
        <v>40.200000000000003</v>
      </c>
      <c r="W14" s="1">
        <v>40.6</v>
      </c>
      <c r="X14" s="1">
        <v>46.6</v>
      </c>
      <c r="Y14" s="1">
        <v>52</v>
      </c>
      <c r="Z14" s="1"/>
      <c r="AA14" s="1">
        <f t="shared" si="3"/>
        <v>62.800000000000011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31</v>
      </c>
      <c r="C15" s="1">
        <v>86</v>
      </c>
      <c r="D15" s="1">
        <v>224</v>
      </c>
      <c r="E15" s="1">
        <v>108</v>
      </c>
      <c r="F15" s="1">
        <v>190</v>
      </c>
      <c r="G15" s="8">
        <v>0.15</v>
      </c>
      <c r="H15" s="1">
        <v>60</v>
      </c>
      <c r="I15" s="1"/>
      <c r="J15" s="1">
        <v>105</v>
      </c>
      <c r="K15" s="1">
        <f t="shared" si="1"/>
        <v>3</v>
      </c>
      <c r="L15" s="1"/>
      <c r="M15" s="1"/>
      <c r="N15" s="1"/>
      <c r="O15" s="1">
        <f t="shared" si="2"/>
        <v>21.6</v>
      </c>
      <c r="P15" s="5">
        <f t="shared" ref="P15:P16" si="7">12*O15-N15-F15</f>
        <v>69.200000000000045</v>
      </c>
      <c r="Q15" s="5"/>
      <c r="R15" s="1"/>
      <c r="S15" s="1">
        <f t="shared" si="4"/>
        <v>12.000000000000002</v>
      </c>
      <c r="T15" s="1">
        <f t="shared" si="5"/>
        <v>8.7962962962962958</v>
      </c>
      <c r="U15" s="1">
        <v>13.2</v>
      </c>
      <c r="V15" s="1">
        <v>25</v>
      </c>
      <c r="W15" s="1">
        <v>5.2</v>
      </c>
      <c r="X15" s="1">
        <v>18.600000000000001</v>
      </c>
      <c r="Y15" s="1">
        <v>21</v>
      </c>
      <c r="Z15" s="1"/>
      <c r="AA15" s="1">
        <f t="shared" si="3"/>
        <v>10.380000000000006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31</v>
      </c>
      <c r="C16" s="1">
        <v>329</v>
      </c>
      <c r="D16" s="1">
        <v>256</v>
      </c>
      <c r="E16" s="1">
        <v>163</v>
      </c>
      <c r="F16" s="1">
        <v>366</v>
      </c>
      <c r="G16" s="8">
        <v>0.15</v>
      </c>
      <c r="H16" s="1">
        <v>60</v>
      </c>
      <c r="I16" s="1"/>
      <c r="J16" s="1">
        <v>164</v>
      </c>
      <c r="K16" s="1">
        <f t="shared" si="1"/>
        <v>-1</v>
      </c>
      <c r="L16" s="1"/>
      <c r="M16" s="1"/>
      <c r="N16" s="1"/>
      <c r="O16" s="1">
        <f t="shared" si="2"/>
        <v>32.6</v>
      </c>
      <c r="P16" s="5">
        <f t="shared" si="7"/>
        <v>25.200000000000045</v>
      </c>
      <c r="Q16" s="5"/>
      <c r="R16" s="1"/>
      <c r="S16" s="1">
        <f t="shared" si="4"/>
        <v>12</v>
      </c>
      <c r="T16" s="1">
        <f t="shared" si="5"/>
        <v>11.226993865030675</v>
      </c>
      <c r="U16" s="1">
        <v>28.8</v>
      </c>
      <c r="V16" s="1">
        <v>46.6</v>
      </c>
      <c r="W16" s="1">
        <v>45</v>
      </c>
      <c r="X16" s="1">
        <v>35</v>
      </c>
      <c r="Y16" s="1">
        <v>57</v>
      </c>
      <c r="Z16" s="1"/>
      <c r="AA16" s="1">
        <f t="shared" si="3"/>
        <v>3.7800000000000065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31</v>
      </c>
      <c r="C17" s="1">
        <v>525</v>
      </c>
      <c r="D17" s="1">
        <v>48</v>
      </c>
      <c r="E17" s="1">
        <v>192</v>
      </c>
      <c r="F17" s="1">
        <v>345</v>
      </c>
      <c r="G17" s="8">
        <v>0.15</v>
      </c>
      <c r="H17" s="1">
        <v>60</v>
      </c>
      <c r="I17" s="1"/>
      <c r="J17" s="1">
        <v>194</v>
      </c>
      <c r="K17" s="1">
        <f t="shared" si="1"/>
        <v>-2</v>
      </c>
      <c r="L17" s="1"/>
      <c r="M17" s="1"/>
      <c r="N17" s="1">
        <v>98</v>
      </c>
      <c r="O17" s="1">
        <f t="shared" si="2"/>
        <v>38.4</v>
      </c>
      <c r="P17" s="5">
        <f t="shared" si="6"/>
        <v>56.199999999999989</v>
      </c>
      <c r="Q17" s="5"/>
      <c r="R17" s="1"/>
      <c r="S17" s="1">
        <f t="shared" si="4"/>
        <v>13</v>
      </c>
      <c r="T17" s="1">
        <f t="shared" si="5"/>
        <v>11.536458333333334</v>
      </c>
      <c r="U17" s="1">
        <v>42</v>
      </c>
      <c r="V17" s="1">
        <v>48</v>
      </c>
      <c r="W17" s="1">
        <v>58</v>
      </c>
      <c r="X17" s="1">
        <v>48.8</v>
      </c>
      <c r="Y17" s="1">
        <v>63.2</v>
      </c>
      <c r="Z17" s="1"/>
      <c r="AA17" s="1">
        <f t="shared" si="3"/>
        <v>8.4299999999999979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33</v>
      </c>
      <c r="C18" s="1">
        <v>142.184</v>
      </c>
      <c r="D18" s="1">
        <v>74.817999999999998</v>
      </c>
      <c r="E18" s="1">
        <v>151.45400000000001</v>
      </c>
      <c r="F18" s="1">
        <v>59.615000000000002</v>
      </c>
      <c r="G18" s="8">
        <v>1</v>
      </c>
      <c r="H18" s="1">
        <v>60</v>
      </c>
      <c r="I18" s="1"/>
      <c r="J18" s="1">
        <v>145.571</v>
      </c>
      <c r="K18" s="1">
        <f t="shared" si="1"/>
        <v>5.8830000000000098</v>
      </c>
      <c r="L18" s="1"/>
      <c r="M18" s="1"/>
      <c r="N18" s="1">
        <v>220.15660000000011</v>
      </c>
      <c r="O18" s="1">
        <f t="shared" si="2"/>
        <v>30.290800000000001</v>
      </c>
      <c r="P18" s="5">
        <f t="shared" si="6"/>
        <v>114.00879999999987</v>
      </c>
      <c r="Q18" s="5"/>
      <c r="R18" s="1"/>
      <c r="S18" s="1">
        <f t="shared" si="4"/>
        <v>13</v>
      </c>
      <c r="T18" s="1">
        <f t="shared" si="5"/>
        <v>9.2361905264964967</v>
      </c>
      <c r="U18" s="1">
        <v>28.494599999999998</v>
      </c>
      <c r="V18" s="1">
        <v>23.651199999999999</v>
      </c>
      <c r="W18" s="1">
        <v>12.046799999999999</v>
      </c>
      <c r="X18" s="1">
        <v>4.3558000000000003</v>
      </c>
      <c r="Y18" s="1">
        <v>0</v>
      </c>
      <c r="Z18" s="1"/>
      <c r="AA18" s="1">
        <f t="shared" si="3"/>
        <v>114.00879999999987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33</v>
      </c>
      <c r="C19" s="1">
        <v>1.9139999999999999</v>
      </c>
      <c r="D19" s="1"/>
      <c r="E19" s="1"/>
      <c r="F19" s="1"/>
      <c r="G19" s="8">
        <v>1</v>
      </c>
      <c r="H19" s="1" t="e">
        <v>#N/A</v>
      </c>
      <c r="I19" s="1"/>
      <c r="J19" s="1"/>
      <c r="K19" s="1">
        <f t="shared" si="1"/>
        <v>0</v>
      </c>
      <c r="L19" s="1"/>
      <c r="M19" s="1"/>
      <c r="N19" s="1">
        <v>171.77</v>
      </c>
      <c r="O19" s="1">
        <f t="shared" si="2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17.368400000000001</v>
      </c>
      <c r="V19" s="1">
        <v>2.7648000000000001</v>
      </c>
      <c r="W19" s="1">
        <v>0</v>
      </c>
      <c r="X19" s="1">
        <v>0</v>
      </c>
      <c r="Y19" s="1">
        <v>0</v>
      </c>
      <c r="Z19" s="1"/>
      <c r="AA19" s="1">
        <f t="shared" si="3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47</v>
      </c>
      <c r="B20" s="1" t="s">
        <v>33</v>
      </c>
      <c r="C20" s="1">
        <v>179.90700000000001</v>
      </c>
      <c r="D20" s="1">
        <v>112.752</v>
      </c>
      <c r="E20" s="1">
        <v>139.137</v>
      </c>
      <c r="F20" s="1">
        <v>135.16900000000001</v>
      </c>
      <c r="G20" s="8">
        <v>1</v>
      </c>
      <c r="H20" s="1">
        <v>45</v>
      </c>
      <c r="I20" s="1"/>
      <c r="J20" s="1">
        <v>145.24600000000001</v>
      </c>
      <c r="K20" s="1">
        <f t="shared" si="1"/>
        <v>-6.1090000000000089</v>
      </c>
      <c r="L20" s="1"/>
      <c r="M20" s="1"/>
      <c r="N20" s="1">
        <v>39.249400000000009</v>
      </c>
      <c r="O20" s="1">
        <f t="shared" si="2"/>
        <v>27.827400000000001</v>
      </c>
      <c r="P20" s="5">
        <f t="shared" si="6"/>
        <v>187.33779999999999</v>
      </c>
      <c r="Q20" s="5"/>
      <c r="R20" s="1"/>
      <c r="S20" s="1">
        <f t="shared" si="4"/>
        <v>13.000000000000002</v>
      </c>
      <c r="T20" s="1">
        <f t="shared" si="5"/>
        <v>6.2678654850974223</v>
      </c>
      <c r="U20" s="1">
        <v>20.7988</v>
      </c>
      <c r="V20" s="1">
        <v>30.040800000000001</v>
      </c>
      <c r="W20" s="1">
        <v>33.192</v>
      </c>
      <c r="X20" s="1">
        <v>27.2836</v>
      </c>
      <c r="Y20" s="1">
        <v>41</v>
      </c>
      <c r="Z20" s="1"/>
      <c r="AA20" s="1">
        <f t="shared" si="3"/>
        <v>187.33779999999999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48</v>
      </c>
      <c r="B21" s="1" t="s">
        <v>33</v>
      </c>
      <c r="C21" s="1">
        <v>2.7549999999999999</v>
      </c>
      <c r="D21" s="1">
        <v>110.2</v>
      </c>
      <c r="E21" s="1">
        <v>76.125</v>
      </c>
      <c r="F21" s="1">
        <v>34.075000000000003</v>
      </c>
      <c r="G21" s="8">
        <v>1</v>
      </c>
      <c r="H21" s="1">
        <v>60</v>
      </c>
      <c r="I21" s="1"/>
      <c r="J21" s="1">
        <v>78.734999999999999</v>
      </c>
      <c r="K21" s="1">
        <f t="shared" si="1"/>
        <v>-2.6099999999999994</v>
      </c>
      <c r="L21" s="1"/>
      <c r="M21" s="1"/>
      <c r="N21" s="1"/>
      <c r="O21" s="1">
        <f t="shared" si="2"/>
        <v>15.225</v>
      </c>
      <c r="P21" s="5">
        <f>11*O21-N21-F21</f>
        <v>133.39999999999998</v>
      </c>
      <c r="Q21" s="5"/>
      <c r="R21" s="1"/>
      <c r="S21" s="1">
        <f t="shared" si="4"/>
        <v>10.999999999999998</v>
      </c>
      <c r="T21" s="1">
        <f t="shared" si="5"/>
        <v>2.2380952380952381</v>
      </c>
      <c r="U21" s="1">
        <v>0.27500000000000002</v>
      </c>
      <c r="V21" s="1">
        <v>8.7706</v>
      </c>
      <c r="W21" s="1">
        <v>3.8058000000000001</v>
      </c>
      <c r="X21" s="1">
        <v>0</v>
      </c>
      <c r="Y21" s="1">
        <v>16</v>
      </c>
      <c r="Z21" s="1"/>
      <c r="AA21" s="1">
        <f t="shared" si="3"/>
        <v>133.39999999999998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49</v>
      </c>
      <c r="B22" s="1" t="s">
        <v>31</v>
      </c>
      <c r="C22" s="1">
        <v>823</v>
      </c>
      <c r="D22" s="1"/>
      <c r="E22" s="1">
        <v>317</v>
      </c>
      <c r="F22" s="1">
        <v>466</v>
      </c>
      <c r="G22" s="8">
        <v>0.25</v>
      </c>
      <c r="H22" s="1">
        <v>120</v>
      </c>
      <c r="I22" s="1"/>
      <c r="J22" s="1">
        <v>323</v>
      </c>
      <c r="K22" s="1">
        <f t="shared" si="1"/>
        <v>-6</v>
      </c>
      <c r="L22" s="1"/>
      <c r="M22" s="1"/>
      <c r="N22" s="1"/>
      <c r="O22" s="1">
        <f t="shared" si="2"/>
        <v>63.4</v>
      </c>
      <c r="P22" s="5">
        <f>12*O22-N22-F22</f>
        <v>294.79999999999995</v>
      </c>
      <c r="Q22" s="5"/>
      <c r="R22" s="1"/>
      <c r="S22" s="1">
        <f t="shared" si="4"/>
        <v>12</v>
      </c>
      <c r="T22" s="1">
        <f t="shared" si="5"/>
        <v>7.3501577287066251</v>
      </c>
      <c r="U22" s="1">
        <v>43.6</v>
      </c>
      <c r="V22" s="1">
        <v>44.8</v>
      </c>
      <c r="W22" s="1">
        <v>37</v>
      </c>
      <c r="X22" s="1">
        <v>56.6</v>
      </c>
      <c r="Y22" s="1">
        <v>57.2</v>
      </c>
      <c r="Z22" s="1"/>
      <c r="AA22" s="1">
        <f t="shared" si="3"/>
        <v>73.699999999999989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50</v>
      </c>
      <c r="B23" s="1" t="s">
        <v>33</v>
      </c>
      <c r="C23" s="1">
        <v>201.6</v>
      </c>
      <c r="D23" s="1">
        <v>70.944999999999993</v>
      </c>
      <c r="E23" s="1">
        <v>138.34800000000001</v>
      </c>
      <c r="F23" s="1">
        <v>113.121</v>
      </c>
      <c r="G23" s="8">
        <v>1</v>
      </c>
      <c r="H23" s="1">
        <v>45</v>
      </c>
      <c r="I23" s="1"/>
      <c r="J23" s="1">
        <v>143.69399999999999</v>
      </c>
      <c r="K23" s="1">
        <f t="shared" si="1"/>
        <v>-5.3459999999999752</v>
      </c>
      <c r="L23" s="1"/>
      <c r="M23" s="1"/>
      <c r="N23" s="1">
        <v>173.07900000000001</v>
      </c>
      <c r="O23" s="1">
        <f t="shared" si="2"/>
        <v>27.669600000000003</v>
      </c>
      <c r="P23" s="5">
        <f t="shared" si="6"/>
        <v>73.504800000000031</v>
      </c>
      <c r="Q23" s="5"/>
      <c r="R23" s="1"/>
      <c r="S23" s="1">
        <f t="shared" si="4"/>
        <v>13</v>
      </c>
      <c r="T23" s="1">
        <f t="shared" si="5"/>
        <v>10.343481654957063</v>
      </c>
      <c r="U23" s="1">
        <v>27.841200000000001</v>
      </c>
      <c r="V23" s="1">
        <v>30.025400000000001</v>
      </c>
      <c r="W23" s="1">
        <v>34.500599999999999</v>
      </c>
      <c r="X23" s="1">
        <v>30.6614</v>
      </c>
      <c r="Y23" s="1">
        <v>48</v>
      </c>
      <c r="Z23" s="1"/>
      <c r="AA23" s="1">
        <f t="shared" si="3"/>
        <v>73.504800000000031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51</v>
      </c>
      <c r="B24" s="1" t="s">
        <v>31</v>
      </c>
      <c r="C24" s="1">
        <v>344</v>
      </c>
      <c r="D24" s="1">
        <v>40</v>
      </c>
      <c r="E24" s="1">
        <v>288</v>
      </c>
      <c r="F24" s="1">
        <v>39</v>
      </c>
      <c r="G24" s="8">
        <v>0.25</v>
      </c>
      <c r="H24" s="1">
        <v>120</v>
      </c>
      <c r="I24" s="1"/>
      <c r="J24" s="1">
        <v>302</v>
      </c>
      <c r="K24" s="1">
        <f t="shared" si="1"/>
        <v>-14</v>
      </c>
      <c r="L24" s="1"/>
      <c r="M24" s="1"/>
      <c r="N24" s="1">
        <v>401.6</v>
      </c>
      <c r="O24" s="1">
        <f t="shared" si="2"/>
        <v>57.6</v>
      </c>
      <c r="P24" s="5">
        <f t="shared" si="6"/>
        <v>308.20000000000005</v>
      </c>
      <c r="Q24" s="5"/>
      <c r="R24" s="1"/>
      <c r="S24" s="1">
        <f t="shared" si="4"/>
        <v>13</v>
      </c>
      <c r="T24" s="1">
        <f t="shared" si="5"/>
        <v>7.6493055555555554</v>
      </c>
      <c r="U24" s="1">
        <v>41.6</v>
      </c>
      <c r="V24" s="1">
        <v>42.4</v>
      </c>
      <c r="W24" s="1">
        <v>35.200000000000003</v>
      </c>
      <c r="X24" s="1">
        <v>47.8</v>
      </c>
      <c r="Y24" s="1">
        <v>67</v>
      </c>
      <c r="Z24" s="1"/>
      <c r="AA24" s="1">
        <f t="shared" si="3"/>
        <v>77.050000000000011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52</v>
      </c>
      <c r="B25" s="1" t="s">
        <v>33</v>
      </c>
      <c r="C25" s="1">
        <v>118.7</v>
      </c>
      <c r="D25" s="1"/>
      <c r="E25" s="1">
        <v>27.623000000000001</v>
      </c>
      <c r="F25" s="1">
        <v>89.001000000000005</v>
      </c>
      <c r="G25" s="8">
        <v>1</v>
      </c>
      <c r="H25" s="1">
        <v>120</v>
      </c>
      <c r="I25" s="1"/>
      <c r="J25" s="1">
        <v>27.574000000000002</v>
      </c>
      <c r="K25" s="1">
        <f t="shared" si="1"/>
        <v>4.8999999999999488E-2</v>
      </c>
      <c r="L25" s="1"/>
      <c r="M25" s="1"/>
      <c r="N25" s="1"/>
      <c r="O25" s="1">
        <f t="shared" si="2"/>
        <v>5.5246000000000004</v>
      </c>
      <c r="P25" s="5"/>
      <c r="Q25" s="5"/>
      <c r="R25" s="1"/>
      <c r="S25" s="1">
        <f t="shared" si="4"/>
        <v>16.10994461137458</v>
      </c>
      <c r="T25" s="1">
        <f t="shared" si="5"/>
        <v>16.10994461137458</v>
      </c>
      <c r="U25" s="1">
        <v>4.6595999999999993</v>
      </c>
      <c r="V25" s="1">
        <v>3.6265999999999998</v>
      </c>
      <c r="W25" s="1">
        <v>4.5262000000000002</v>
      </c>
      <c r="X25" s="1">
        <v>3.0941999999999998</v>
      </c>
      <c r="Y25" s="1">
        <v>7.4513999999999996</v>
      </c>
      <c r="Z25" s="18" t="s">
        <v>41</v>
      </c>
      <c r="AA25" s="1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53</v>
      </c>
      <c r="B26" s="1" t="s">
        <v>31</v>
      </c>
      <c r="C26" s="1">
        <v>89</v>
      </c>
      <c r="D26" s="1"/>
      <c r="E26" s="1">
        <v>72</v>
      </c>
      <c r="F26" s="1"/>
      <c r="G26" s="8">
        <v>0.4</v>
      </c>
      <c r="H26" s="1" t="e">
        <v>#N/A</v>
      </c>
      <c r="I26" s="1"/>
      <c r="J26" s="1">
        <v>78</v>
      </c>
      <c r="K26" s="1">
        <f t="shared" si="1"/>
        <v>-6</v>
      </c>
      <c r="L26" s="1"/>
      <c r="M26" s="1"/>
      <c r="N26" s="1">
        <v>151</v>
      </c>
      <c r="O26" s="1">
        <f t="shared" si="2"/>
        <v>14.4</v>
      </c>
      <c r="P26" s="5">
        <f t="shared" si="6"/>
        <v>36.200000000000017</v>
      </c>
      <c r="Q26" s="5"/>
      <c r="R26" s="1"/>
      <c r="S26" s="1">
        <f t="shared" si="4"/>
        <v>13</v>
      </c>
      <c r="T26" s="1">
        <f t="shared" si="5"/>
        <v>10.486111111111111</v>
      </c>
      <c r="U26" s="1">
        <v>15</v>
      </c>
      <c r="V26" s="1">
        <v>10.4</v>
      </c>
      <c r="W26" s="1">
        <v>14.6</v>
      </c>
      <c r="X26" s="1">
        <v>10.8</v>
      </c>
      <c r="Y26" s="1">
        <v>0.2</v>
      </c>
      <c r="Z26" s="1"/>
      <c r="AA26" s="1">
        <f t="shared" si="3"/>
        <v>14.480000000000008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54</v>
      </c>
      <c r="B27" s="1" t="s">
        <v>33</v>
      </c>
      <c r="C27" s="1">
        <v>261</v>
      </c>
      <c r="D27" s="1">
        <v>113.501</v>
      </c>
      <c r="E27" s="1">
        <v>186.16399999999999</v>
      </c>
      <c r="F27" s="1">
        <v>157.96700000000001</v>
      </c>
      <c r="G27" s="8">
        <v>1</v>
      </c>
      <c r="H27" s="1">
        <v>60</v>
      </c>
      <c r="I27" s="1"/>
      <c r="J27" s="1">
        <v>180.56800000000001</v>
      </c>
      <c r="K27" s="1">
        <f t="shared" si="1"/>
        <v>5.5959999999999752</v>
      </c>
      <c r="L27" s="1"/>
      <c r="M27" s="1"/>
      <c r="N27" s="1">
        <v>101.9215999999999</v>
      </c>
      <c r="O27" s="1">
        <f t="shared" si="2"/>
        <v>37.232799999999997</v>
      </c>
      <c r="P27" s="5">
        <f t="shared" si="6"/>
        <v>224.13780000000006</v>
      </c>
      <c r="Q27" s="5"/>
      <c r="R27" s="1"/>
      <c r="S27" s="1">
        <f t="shared" si="4"/>
        <v>13</v>
      </c>
      <c r="T27" s="1">
        <f t="shared" si="5"/>
        <v>6.9800981929911234</v>
      </c>
      <c r="U27" s="1">
        <v>29.678599999999999</v>
      </c>
      <c r="V27" s="1">
        <v>32.873199999999997</v>
      </c>
      <c r="W27" s="1">
        <v>41.213799999999999</v>
      </c>
      <c r="X27" s="1">
        <v>45.752800000000001</v>
      </c>
      <c r="Y27" s="1">
        <v>46</v>
      </c>
      <c r="Z27" s="1"/>
      <c r="AA27" s="1">
        <f t="shared" si="3"/>
        <v>224.13780000000006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55</v>
      </c>
      <c r="B28" s="1" t="s">
        <v>33</v>
      </c>
      <c r="C28" s="1">
        <v>412.74200000000002</v>
      </c>
      <c r="D28" s="1"/>
      <c r="E28" s="19">
        <f>50.107+E72</f>
        <v>51.454000000000001</v>
      </c>
      <c r="F28" s="19">
        <f>349.063+F72</f>
        <v>365.45600000000002</v>
      </c>
      <c r="G28" s="8">
        <v>1</v>
      </c>
      <c r="H28" s="1">
        <v>60</v>
      </c>
      <c r="I28" s="1"/>
      <c r="J28" s="1">
        <v>49.841999999999999</v>
      </c>
      <c r="K28" s="1">
        <f t="shared" si="1"/>
        <v>1.6120000000000019</v>
      </c>
      <c r="L28" s="1"/>
      <c r="M28" s="1"/>
      <c r="N28" s="1"/>
      <c r="O28" s="1">
        <f t="shared" si="2"/>
        <v>10.290800000000001</v>
      </c>
      <c r="P28" s="5"/>
      <c r="Q28" s="5"/>
      <c r="R28" s="1"/>
      <c r="S28" s="1">
        <f t="shared" si="4"/>
        <v>35.512885295603837</v>
      </c>
      <c r="T28" s="1">
        <f t="shared" si="5"/>
        <v>35.512885295603837</v>
      </c>
      <c r="U28" s="1">
        <v>5.1534000000000004</v>
      </c>
      <c r="V28" s="1">
        <v>9.5521999999999991</v>
      </c>
      <c r="W28" s="1">
        <v>13.2384</v>
      </c>
      <c r="X28" s="1">
        <v>20.757400000000001</v>
      </c>
      <c r="Y28" s="1">
        <v>4.8391999999999999</v>
      </c>
      <c r="Z28" s="18" t="s">
        <v>41</v>
      </c>
      <c r="AA28" s="1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56</v>
      </c>
      <c r="B29" s="1" t="s">
        <v>33</v>
      </c>
      <c r="C29" s="1">
        <v>75.721000000000004</v>
      </c>
      <c r="D29" s="1"/>
      <c r="E29" s="1">
        <f>31.904+E72</f>
        <v>33.250999999999998</v>
      </c>
      <c r="F29" s="1">
        <f>37.852+F72</f>
        <v>54.244999999999997</v>
      </c>
      <c r="G29" s="8">
        <v>1</v>
      </c>
      <c r="H29" s="1">
        <v>60</v>
      </c>
      <c r="I29" s="1"/>
      <c r="J29" s="1">
        <v>33.073999999999998</v>
      </c>
      <c r="K29" s="1">
        <f t="shared" si="1"/>
        <v>0.1769999999999996</v>
      </c>
      <c r="L29" s="1"/>
      <c r="M29" s="1"/>
      <c r="N29" s="1"/>
      <c r="O29" s="1">
        <f t="shared" si="2"/>
        <v>6.6501999999999999</v>
      </c>
      <c r="P29" s="5">
        <f t="shared" ref="P29:P30" si="8">12*O29-N29-F29</f>
        <v>25.557400000000008</v>
      </c>
      <c r="Q29" s="5"/>
      <c r="R29" s="1"/>
      <c r="S29" s="1">
        <f t="shared" si="4"/>
        <v>12.000000000000002</v>
      </c>
      <c r="T29" s="1">
        <f t="shared" si="5"/>
        <v>8.1568975369161834</v>
      </c>
      <c r="U29" s="1">
        <v>1.202</v>
      </c>
      <c r="V29" s="1">
        <v>3.613</v>
      </c>
      <c r="W29" s="1">
        <v>0.79600000000000004</v>
      </c>
      <c r="X29" s="1">
        <v>4.0190000000000001</v>
      </c>
      <c r="Y29" s="1">
        <v>5</v>
      </c>
      <c r="Z29" s="1"/>
      <c r="AA29" s="1">
        <f t="shared" si="3"/>
        <v>25.557400000000008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57</v>
      </c>
      <c r="B30" s="1" t="s">
        <v>31</v>
      </c>
      <c r="C30" s="1">
        <v>839</v>
      </c>
      <c r="D30" s="1"/>
      <c r="E30" s="1">
        <v>365</v>
      </c>
      <c r="F30" s="1">
        <v>424</v>
      </c>
      <c r="G30" s="8">
        <v>0.4</v>
      </c>
      <c r="H30" s="1">
        <v>45</v>
      </c>
      <c r="I30" s="1"/>
      <c r="J30" s="1">
        <v>391</v>
      </c>
      <c r="K30" s="1">
        <f t="shared" si="1"/>
        <v>-26</v>
      </c>
      <c r="L30" s="1"/>
      <c r="M30" s="1"/>
      <c r="N30" s="1"/>
      <c r="O30" s="1">
        <f t="shared" si="2"/>
        <v>73</v>
      </c>
      <c r="P30" s="5">
        <f t="shared" si="8"/>
        <v>452</v>
      </c>
      <c r="Q30" s="5"/>
      <c r="R30" s="1"/>
      <c r="S30" s="1">
        <f t="shared" si="4"/>
        <v>12</v>
      </c>
      <c r="T30" s="1">
        <f t="shared" si="5"/>
        <v>5.8082191780821919</v>
      </c>
      <c r="U30" s="1">
        <v>47.6</v>
      </c>
      <c r="V30" s="1">
        <v>57</v>
      </c>
      <c r="W30" s="1">
        <v>64.400000000000006</v>
      </c>
      <c r="X30" s="1">
        <v>72.8</v>
      </c>
      <c r="Y30" s="1">
        <v>67</v>
      </c>
      <c r="Z30" s="1"/>
      <c r="AA30" s="1">
        <f t="shared" si="3"/>
        <v>180.8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58</v>
      </c>
      <c r="B31" s="1" t="s">
        <v>33</v>
      </c>
      <c r="C31" s="1">
        <v>225.5</v>
      </c>
      <c r="D31" s="1">
        <v>65.802999999999997</v>
      </c>
      <c r="E31" s="1">
        <v>206.767</v>
      </c>
      <c r="F31" s="1">
        <v>67.748999999999995</v>
      </c>
      <c r="G31" s="8">
        <v>1</v>
      </c>
      <c r="H31" s="1">
        <v>45</v>
      </c>
      <c r="I31" s="1"/>
      <c r="J31" s="1">
        <v>202.62</v>
      </c>
      <c r="K31" s="1">
        <f t="shared" si="1"/>
        <v>4.1469999999999914</v>
      </c>
      <c r="L31" s="1"/>
      <c r="M31" s="1"/>
      <c r="N31" s="1">
        <v>25.09860000000003</v>
      </c>
      <c r="O31" s="1">
        <f t="shared" si="2"/>
        <v>41.353400000000001</v>
      </c>
      <c r="P31" s="5">
        <f>11*O31-N31-F31</f>
        <v>362.03980000000001</v>
      </c>
      <c r="Q31" s="5"/>
      <c r="R31" s="1"/>
      <c r="S31" s="1">
        <f t="shared" si="4"/>
        <v>11.000000000000002</v>
      </c>
      <c r="T31" s="1">
        <f t="shared" si="5"/>
        <v>2.2452228837290291</v>
      </c>
      <c r="U31" s="1">
        <v>19.570399999999999</v>
      </c>
      <c r="V31" s="1">
        <v>27.45</v>
      </c>
      <c r="W31" s="1">
        <v>32.555399999999999</v>
      </c>
      <c r="X31" s="1">
        <v>27.644200000000001</v>
      </c>
      <c r="Y31" s="1">
        <v>22.3888</v>
      </c>
      <c r="Z31" s="1"/>
      <c r="AA31" s="1">
        <f t="shared" si="3"/>
        <v>362.03980000000001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59</v>
      </c>
      <c r="B32" s="1" t="s">
        <v>33</v>
      </c>
      <c r="C32" s="1">
        <v>193.547</v>
      </c>
      <c r="D32" s="1">
        <v>80.070999999999998</v>
      </c>
      <c r="E32" s="19">
        <f>102.737+E75</f>
        <v>132.77699999999999</v>
      </c>
      <c r="F32" s="1">
        <v>158.00800000000001</v>
      </c>
      <c r="G32" s="8">
        <v>1</v>
      </c>
      <c r="H32" s="1">
        <v>45</v>
      </c>
      <c r="I32" s="1"/>
      <c r="J32" s="1">
        <v>102.67400000000001</v>
      </c>
      <c r="K32" s="1">
        <f t="shared" si="1"/>
        <v>30.10299999999998</v>
      </c>
      <c r="L32" s="1"/>
      <c r="M32" s="1"/>
      <c r="N32" s="1"/>
      <c r="O32" s="1">
        <f t="shared" si="2"/>
        <v>26.555399999999999</v>
      </c>
      <c r="P32" s="5">
        <f t="shared" ref="P32:P33" si="9">12*O32-N32-F32</f>
        <v>160.6568</v>
      </c>
      <c r="Q32" s="5"/>
      <c r="R32" s="1"/>
      <c r="S32" s="1">
        <f t="shared" si="4"/>
        <v>12.000000000000002</v>
      </c>
      <c r="T32" s="1">
        <f t="shared" si="5"/>
        <v>5.950126904509065</v>
      </c>
      <c r="U32" s="1">
        <v>17.1264</v>
      </c>
      <c r="V32" s="1">
        <v>28.227799999999998</v>
      </c>
      <c r="W32" s="1">
        <v>17.0306</v>
      </c>
      <c r="X32" s="1">
        <v>34.385599999999997</v>
      </c>
      <c r="Y32" s="1">
        <v>40</v>
      </c>
      <c r="Z32" s="1"/>
      <c r="AA32" s="1">
        <f t="shared" si="3"/>
        <v>160.6568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60</v>
      </c>
      <c r="B33" s="1" t="s">
        <v>33</v>
      </c>
      <c r="C33" s="1">
        <v>291.47300000000001</v>
      </c>
      <c r="D33" s="1">
        <v>194.197</v>
      </c>
      <c r="E33" s="1">
        <v>186.09399999999999</v>
      </c>
      <c r="F33" s="1">
        <v>263.79599999999999</v>
      </c>
      <c r="G33" s="8">
        <v>1</v>
      </c>
      <c r="H33" s="1">
        <v>45</v>
      </c>
      <c r="I33" s="1"/>
      <c r="J33" s="1">
        <v>183.036</v>
      </c>
      <c r="K33" s="1">
        <f t="shared" si="1"/>
        <v>3.0579999999999927</v>
      </c>
      <c r="L33" s="1"/>
      <c r="M33" s="1"/>
      <c r="N33" s="1"/>
      <c r="O33" s="1">
        <f t="shared" si="2"/>
        <v>37.218800000000002</v>
      </c>
      <c r="P33" s="5">
        <f t="shared" si="9"/>
        <v>182.82960000000003</v>
      </c>
      <c r="Q33" s="5"/>
      <c r="R33" s="1"/>
      <c r="S33" s="1">
        <f t="shared" si="4"/>
        <v>12</v>
      </c>
      <c r="T33" s="1">
        <f t="shared" si="5"/>
        <v>7.0877083624404866</v>
      </c>
      <c r="U33" s="1">
        <v>23.937799999999999</v>
      </c>
      <c r="V33" s="1">
        <v>43.782200000000003</v>
      </c>
      <c r="W33" s="1">
        <v>45.5364</v>
      </c>
      <c r="X33" s="1">
        <v>44.3476</v>
      </c>
      <c r="Y33" s="1">
        <v>41</v>
      </c>
      <c r="Z33" s="1"/>
      <c r="AA33" s="1">
        <f t="shared" si="3"/>
        <v>182.82960000000003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61</v>
      </c>
      <c r="B34" s="1" t="s">
        <v>31</v>
      </c>
      <c r="C34" s="1"/>
      <c r="D34" s="1">
        <v>280</v>
      </c>
      <c r="E34" s="1">
        <v>190</v>
      </c>
      <c r="F34" s="1">
        <v>90</v>
      </c>
      <c r="G34" s="8">
        <v>0.36</v>
      </c>
      <c r="H34" s="1" t="e">
        <v>#N/A</v>
      </c>
      <c r="I34" s="1"/>
      <c r="J34" s="1">
        <v>195</v>
      </c>
      <c r="K34" s="1">
        <f t="shared" si="1"/>
        <v>-5</v>
      </c>
      <c r="L34" s="1"/>
      <c r="M34" s="1"/>
      <c r="N34" s="1"/>
      <c r="O34" s="1">
        <f t="shared" si="2"/>
        <v>38</v>
      </c>
      <c r="P34" s="5">
        <f>11*O34-N34-F34</f>
        <v>328</v>
      </c>
      <c r="Q34" s="5"/>
      <c r="R34" s="1"/>
      <c r="S34" s="1">
        <f t="shared" si="4"/>
        <v>11</v>
      </c>
      <c r="T34" s="1">
        <f t="shared" si="5"/>
        <v>2.3684210526315788</v>
      </c>
      <c r="U34" s="1">
        <v>3.8</v>
      </c>
      <c r="V34" s="1">
        <v>25</v>
      </c>
      <c r="W34" s="1">
        <v>0.8</v>
      </c>
      <c r="X34" s="1">
        <v>0</v>
      </c>
      <c r="Y34" s="1">
        <v>0</v>
      </c>
      <c r="Z34" s="1"/>
      <c r="AA34" s="1">
        <f t="shared" si="3"/>
        <v>118.08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62</v>
      </c>
      <c r="B35" s="1" t="s">
        <v>33</v>
      </c>
      <c r="C35" s="1">
        <v>324.44900000000001</v>
      </c>
      <c r="D35" s="1"/>
      <c r="E35" s="1">
        <v>166.52699999999999</v>
      </c>
      <c r="F35" s="1">
        <v>123.032</v>
      </c>
      <c r="G35" s="8">
        <v>1</v>
      </c>
      <c r="H35" s="1">
        <v>60</v>
      </c>
      <c r="I35" s="1"/>
      <c r="J35" s="1">
        <v>158.33600000000001</v>
      </c>
      <c r="K35" s="1">
        <f t="shared" si="1"/>
        <v>8.1909999999999741</v>
      </c>
      <c r="L35" s="1"/>
      <c r="M35" s="1"/>
      <c r="N35" s="1">
        <v>54.222999999999963</v>
      </c>
      <c r="O35" s="1">
        <f t="shared" si="2"/>
        <v>33.305399999999999</v>
      </c>
      <c r="P35" s="5">
        <f>12*O35-N35-F35</f>
        <v>222.40980000000008</v>
      </c>
      <c r="Q35" s="5"/>
      <c r="R35" s="1"/>
      <c r="S35" s="1">
        <f t="shared" si="4"/>
        <v>12</v>
      </c>
      <c r="T35" s="1">
        <f t="shared" si="5"/>
        <v>5.3221099281197635</v>
      </c>
      <c r="U35" s="1">
        <v>23.667000000000002</v>
      </c>
      <c r="V35" s="1">
        <v>24.666399999999999</v>
      </c>
      <c r="W35" s="1">
        <v>33.406599999999997</v>
      </c>
      <c r="X35" s="1">
        <v>44.101199999999999</v>
      </c>
      <c r="Y35" s="1">
        <v>41</v>
      </c>
      <c r="Z35" s="1"/>
      <c r="AA35" s="1">
        <f t="shared" si="3"/>
        <v>222.40980000000008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63</v>
      </c>
      <c r="B36" s="1" t="s">
        <v>31</v>
      </c>
      <c r="C36" s="1">
        <v>256</v>
      </c>
      <c r="D36" s="1"/>
      <c r="E36" s="1">
        <v>52</v>
      </c>
      <c r="F36" s="1">
        <v>188</v>
      </c>
      <c r="G36" s="8">
        <v>0.4</v>
      </c>
      <c r="H36" s="1" t="e">
        <v>#N/A</v>
      </c>
      <c r="I36" s="1"/>
      <c r="J36" s="1">
        <v>57</v>
      </c>
      <c r="K36" s="1">
        <f t="shared" si="1"/>
        <v>-5</v>
      </c>
      <c r="L36" s="1"/>
      <c r="M36" s="1"/>
      <c r="N36" s="1"/>
      <c r="O36" s="1">
        <f t="shared" si="2"/>
        <v>10.4</v>
      </c>
      <c r="P36" s="5"/>
      <c r="Q36" s="5"/>
      <c r="R36" s="1"/>
      <c r="S36" s="1">
        <f t="shared" si="4"/>
        <v>18.076923076923077</v>
      </c>
      <c r="T36" s="1">
        <f t="shared" si="5"/>
        <v>18.076923076923077</v>
      </c>
      <c r="U36" s="1">
        <v>12.6</v>
      </c>
      <c r="V36" s="1">
        <v>10.4</v>
      </c>
      <c r="W36" s="1">
        <v>10</v>
      </c>
      <c r="X36" s="1">
        <v>25.4</v>
      </c>
      <c r="Y36" s="1">
        <v>19</v>
      </c>
      <c r="Z36" s="18" t="s">
        <v>41</v>
      </c>
      <c r="AA36" s="1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64</v>
      </c>
      <c r="B37" s="1" t="s">
        <v>33</v>
      </c>
      <c r="C37" s="1">
        <v>240.75</v>
      </c>
      <c r="D37" s="1"/>
      <c r="E37" s="1">
        <v>90.569000000000003</v>
      </c>
      <c r="F37" s="1">
        <v>135.49199999999999</v>
      </c>
      <c r="G37" s="8">
        <v>1</v>
      </c>
      <c r="H37" s="1">
        <v>60</v>
      </c>
      <c r="I37" s="1"/>
      <c r="J37" s="1">
        <v>91.700999999999993</v>
      </c>
      <c r="K37" s="1">
        <f t="shared" ref="K37:K66" si="10">E37-J37</f>
        <v>-1.1319999999999908</v>
      </c>
      <c r="L37" s="1"/>
      <c r="M37" s="1"/>
      <c r="N37" s="1"/>
      <c r="O37" s="1">
        <f t="shared" si="2"/>
        <v>18.113800000000001</v>
      </c>
      <c r="P37" s="5">
        <f>12*O37-N37-F37</f>
        <v>81.873600000000039</v>
      </c>
      <c r="Q37" s="5"/>
      <c r="R37" s="1"/>
      <c r="S37" s="1">
        <f t="shared" si="4"/>
        <v>12</v>
      </c>
      <c r="T37" s="1">
        <f t="shared" si="5"/>
        <v>7.4800428402654315</v>
      </c>
      <c r="U37" s="1">
        <v>14.6256</v>
      </c>
      <c r="V37" s="1">
        <v>15.7308</v>
      </c>
      <c r="W37" s="1">
        <v>22.8566</v>
      </c>
      <c r="X37" s="1">
        <v>30.1602</v>
      </c>
      <c r="Y37" s="1">
        <v>32</v>
      </c>
      <c r="Z37" s="1"/>
      <c r="AA37" s="1">
        <f t="shared" si="3"/>
        <v>81.873600000000039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65</v>
      </c>
      <c r="B38" s="12" t="s">
        <v>31</v>
      </c>
      <c r="C38" s="12">
        <v>67</v>
      </c>
      <c r="D38" s="12"/>
      <c r="E38" s="12">
        <v>42</v>
      </c>
      <c r="F38" s="12"/>
      <c r="G38" s="13">
        <v>0</v>
      </c>
      <c r="H38" s="12">
        <v>45</v>
      </c>
      <c r="I38" s="12"/>
      <c r="J38" s="12">
        <v>52</v>
      </c>
      <c r="K38" s="12">
        <f t="shared" si="10"/>
        <v>-10</v>
      </c>
      <c r="L38" s="12"/>
      <c r="M38" s="12"/>
      <c r="N38" s="12"/>
      <c r="O38" s="12">
        <f t="shared" ref="O38:O67" si="11">E38/5</f>
        <v>8.4</v>
      </c>
      <c r="P38" s="14"/>
      <c r="Q38" s="14"/>
      <c r="R38" s="12"/>
      <c r="S38" s="12">
        <f t="shared" si="4"/>
        <v>0</v>
      </c>
      <c r="T38" s="12">
        <f t="shared" si="5"/>
        <v>0</v>
      </c>
      <c r="U38" s="12">
        <v>7.2</v>
      </c>
      <c r="V38" s="12">
        <v>15.2</v>
      </c>
      <c r="W38" s="12">
        <v>10.4</v>
      </c>
      <c r="X38" s="12">
        <v>8.1999999999999993</v>
      </c>
      <c r="Y38" s="12">
        <v>13.6</v>
      </c>
      <c r="Z38" s="15" t="s">
        <v>103</v>
      </c>
      <c r="AA38" s="12">
        <f t="shared" ref="AA38:AA69" si="12"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" t="s">
        <v>31</v>
      </c>
      <c r="C39" s="1">
        <v>116</v>
      </c>
      <c r="D39" s="1">
        <v>10</v>
      </c>
      <c r="E39" s="1">
        <v>64</v>
      </c>
      <c r="F39" s="1">
        <v>49</v>
      </c>
      <c r="G39" s="8">
        <v>0.09</v>
      </c>
      <c r="H39" s="1">
        <v>45</v>
      </c>
      <c r="I39" s="1"/>
      <c r="J39" s="1">
        <v>68</v>
      </c>
      <c r="K39" s="1">
        <f t="shared" si="10"/>
        <v>-4</v>
      </c>
      <c r="L39" s="1"/>
      <c r="M39" s="1"/>
      <c r="N39" s="1"/>
      <c r="O39" s="1">
        <f t="shared" si="11"/>
        <v>12.8</v>
      </c>
      <c r="P39" s="5">
        <f>12*O39-N39-F39</f>
        <v>104.60000000000002</v>
      </c>
      <c r="Q39" s="5"/>
      <c r="R39" s="1"/>
      <c r="S39" s="1">
        <f t="shared" si="4"/>
        <v>12.000000000000002</v>
      </c>
      <c r="T39" s="1">
        <f t="shared" si="5"/>
        <v>3.828125</v>
      </c>
      <c r="U39" s="1">
        <v>7</v>
      </c>
      <c r="V39" s="1">
        <v>12.6</v>
      </c>
      <c r="W39" s="1">
        <v>11.2</v>
      </c>
      <c r="X39" s="1">
        <v>7</v>
      </c>
      <c r="Y39" s="1">
        <v>8.4</v>
      </c>
      <c r="Z39" s="1"/>
      <c r="AA39" s="1">
        <f t="shared" si="12"/>
        <v>9.4140000000000015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31</v>
      </c>
      <c r="C40" s="1">
        <v>109</v>
      </c>
      <c r="D40" s="1">
        <v>160</v>
      </c>
      <c r="E40" s="1">
        <v>232</v>
      </c>
      <c r="F40" s="1"/>
      <c r="G40" s="8">
        <v>0.45</v>
      </c>
      <c r="H40" s="1">
        <v>45</v>
      </c>
      <c r="I40" s="1"/>
      <c r="J40" s="1">
        <v>234</v>
      </c>
      <c r="K40" s="1">
        <f t="shared" si="10"/>
        <v>-2</v>
      </c>
      <c r="L40" s="1"/>
      <c r="M40" s="1"/>
      <c r="N40" s="1">
        <v>434.6</v>
      </c>
      <c r="O40" s="1">
        <f t="shared" si="11"/>
        <v>46.4</v>
      </c>
      <c r="P40" s="5">
        <f t="shared" ref="P40:P68" si="13">13*O40-N40-F40</f>
        <v>168.59999999999991</v>
      </c>
      <c r="Q40" s="5"/>
      <c r="R40" s="1"/>
      <c r="S40" s="1">
        <f t="shared" si="4"/>
        <v>12.999999999999998</v>
      </c>
      <c r="T40" s="1">
        <f t="shared" si="5"/>
        <v>9.3663793103448292</v>
      </c>
      <c r="U40" s="1">
        <v>44.2</v>
      </c>
      <c r="V40" s="1">
        <v>33.799999999999997</v>
      </c>
      <c r="W40" s="1">
        <v>34.6</v>
      </c>
      <c r="X40" s="1">
        <v>29.4</v>
      </c>
      <c r="Y40" s="1">
        <v>18</v>
      </c>
      <c r="Z40" s="1"/>
      <c r="AA40" s="1">
        <f t="shared" si="12"/>
        <v>75.869999999999962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31</v>
      </c>
      <c r="C41" s="1">
        <v>54</v>
      </c>
      <c r="D41" s="1">
        <v>144</v>
      </c>
      <c r="E41" s="1">
        <v>161</v>
      </c>
      <c r="F41" s="1">
        <v>-27</v>
      </c>
      <c r="G41" s="8">
        <v>0.3</v>
      </c>
      <c r="H41" s="1">
        <v>45</v>
      </c>
      <c r="I41" s="1"/>
      <c r="J41" s="1">
        <v>171</v>
      </c>
      <c r="K41" s="1">
        <f t="shared" si="10"/>
        <v>-10</v>
      </c>
      <c r="L41" s="1"/>
      <c r="M41" s="1"/>
      <c r="N41" s="1">
        <v>510.2</v>
      </c>
      <c r="O41" s="1">
        <f t="shared" si="11"/>
        <v>32.200000000000003</v>
      </c>
      <c r="P41" s="5"/>
      <c r="Q41" s="5"/>
      <c r="R41" s="1"/>
      <c r="S41" s="1">
        <f t="shared" si="4"/>
        <v>15.006211180124222</v>
      </c>
      <c r="T41" s="1">
        <f t="shared" si="5"/>
        <v>15.006211180124222</v>
      </c>
      <c r="U41" s="1">
        <v>44.4</v>
      </c>
      <c r="V41" s="1">
        <v>29.4</v>
      </c>
      <c r="W41" s="1">
        <v>24.2</v>
      </c>
      <c r="X41" s="1">
        <v>25.8</v>
      </c>
      <c r="Y41" s="1">
        <v>36.799999999999997</v>
      </c>
      <c r="Z41" s="1"/>
      <c r="AA41" s="1">
        <f t="shared" si="12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31</v>
      </c>
      <c r="C42" s="1">
        <v>384</v>
      </c>
      <c r="D42" s="1">
        <v>12</v>
      </c>
      <c r="E42" s="1">
        <v>225</v>
      </c>
      <c r="F42" s="1">
        <v>128</v>
      </c>
      <c r="G42" s="8">
        <v>0.27</v>
      </c>
      <c r="H42" s="1">
        <v>45</v>
      </c>
      <c r="I42" s="1"/>
      <c r="J42" s="1">
        <v>227</v>
      </c>
      <c r="K42" s="1">
        <f t="shared" si="10"/>
        <v>-2</v>
      </c>
      <c r="L42" s="1"/>
      <c r="M42" s="1"/>
      <c r="N42" s="1">
        <v>120</v>
      </c>
      <c r="O42" s="1">
        <f t="shared" si="11"/>
        <v>45</v>
      </c>
      <c r="P42" s="5">
        <f t="shared" si="13"/>
        <v>337</v>
      </c>
      <c r="Q42" s="5"/>
      <c r="R42" s="1"/>
      <c r="S42" s="1">
        <f t="shared" si="4"/>
        <v>13</v>
      </c>
      <c r="T42" s="1">
        <f t="shared" si="5"/>
        <v>5.5111111111111111</v>
      </c>
      <c r="U42" s="1">
        <v>32</v>
      </c>
      <c r="V42" s="1">
        <v>39</v>
      </c>
      <c r="W42" s="1">
        <v>33.4</v>
      </c>
      <c r="X42" s="1">
        <v>60.6</v>
      </c>
      <c r="Y42" s="1">
        <v>72</v>
      </c>
      <c r="Z42" s="1"/>
      <c r="AA42" s="1">
        <f t="shared" si="12"/>
        <v>90.990000000000009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33</v>
      </c>
      <c r="C43" s="1">
        <v>238.43899999999999</v>
      </c>
      <c r="D43" s="1"/>
      <c r="E43" s="1">
        <v>33.768999999999998</v>
      </c>
      <c r="F43" s="1">
        <v>198.37899999999999</v>
      </c>
      <c r="G43" s="8">
        <v>1</v>
      </c>
      <c r="H43" s="1">
        <v>45</v>
      </c>
      <c r="I43" s="1"/>
      <c r="J43" s="1">
        <v>42.77</v>
      </c>
      <c r="K43" s="1">
        <f t="shared" si="10"/>
        <v>-9.0010000000000048</v>
      </c>
      <c r="L43" s="1"/>
      <c r="M43" s="1"/>
      <c r="N43" s="1"/>
      <c r="O43" s="1">
        <f t="shared" si="11"/>
        <v>6.7538</v>
      </c>
      <c r="P43" s="5"/>
      <c r="Q43" s="5"/>
      <c r="R43" s="1"/>
      <c r="S43" s="1">
        <f t="shared" si="4"/>
        <v>29.372945600994996</v>
      </c>
      <c r="T43" s="1">
        <f t="shared" si="5"/>
        <v>29.372945600994996</v>
      </c>
      <c r="U43" s="1">
        <v>3.778799999999999</v>
      </c>
      <c r="V43" s="1">
        <v>6.3798000000000004</v>
      </c>
      <c r="W43" s="1">
        <v>10.581799999999999</v>
      </c>
      <c r="X43" s="1">
        <v>2.8824000000000001</v>
      </c>
      <c r="Y43" s="1">
        <v>0</v>
      </c>
      <c r="Z43" s="18" t="s">
        <v>41</v>
      </c>
      <c r="AA43" s="1">
        <f t="shared" si="12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33</v>
      </c>
      <c r="C44" s="1">
        <v>97.787000000000006</v>
      </c>
      <c r="D44" s="1">
        <v>23.856000000000002</v>
      </c>
      <c r="E44" s="1">
        <v>80.936999999999998</v>
      </c>
      <c r="F44" s="1">
        <v>24.792999999999999</v>
      </c>
      <c r="G44" s="8">
        <v>1</v>
      </c>
      <c r="H44" s="1">
        <v>45</v>
      </c>
      <c r="I44" s="1"/>
      <c r="J44" s="1">
        <v>82.921999999999997</v>
      </c>
      <c r="K44" s="1">
        <f t="shared" si="10"/>
        <v>-1.9849999999999994</v>
      </c>
      <c r="L44" s="1"/>
      <c r="M44" s="1"/>
      <c r="N44" s="1">
        <v>21.946200000000001</v>
      </c>
      <c r="O44" s="1">
        <f t="shared" si="11"/>
        <v>16.1874</v>
      </c>
      <c r="P44" s="5">
        <f>12*O44-N44-F44</f>
        <v>147.50960000000001</v>
      </c>
      <c r="Q44" s="5"/>
      <c r="R44" s="1"/>
      <c r="S44" s="1">
        <f t="shared" si="4"/>
        <v>12</v>
      </c>
      <c r="T44" s="1">
        <f t="shared" si="5"/>
        <v>2.8873815436697674</v>
      </c>
      <c r="U44" s="1">
        <v>9.0132000000000012</v>
      </c>
      <c r="V44" s="1">
        <v>12.646599999999999</v>
      </c>
      <c r="W44" s="1">
        <v>15.550599999999999</v>
      </c>
      <c r="X44" s="1">
        <v>10.425800000000001</v>
      </c>
      <c r="Y44" s="1">
        <v>0.58979999999999999</v>
      </c>
      <c r="Z44" s="1"/>
      <c r="AA44" s="1">
        <f t="shared" si="12"/>
        <v>147.50960000000001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31</v>
      </c>
      <c r="C45" s="1">
        <v>183</v>
      </c>
      <c r="D45" s="1">
        <v>576</v>
      </c>
      <c r="E45" s="1">
        <v>408</v>
      </c>
      <c r="F45" s="1">
        <v>325</v>
      </c>
      <c r="G45" s="8">
        <v>0.4</v>
      </c>
      <c r="H45" s="1">
        <v>60</v>
      </c>
      <c r="I45" s="1"/>
      <c r="J45" s="1">
        <v>410</v>
      </c>
      <c r="K45" s="1">
        <f t="shared" si="10"/>
        <v>-2</v>
      </c>
      <c r="L45" s="1"/>
      <c r="M45" s="1"/>
      <c r="N45" s="1">
        <v>202.2</v>
      </c>
      <c r="O45" s="1">
        <f t="shared" si="11"/>
        <v>81.599999999999994</v>
      </c>
      <c r="P45" s="5">
        <f t="shared" si="13"/>
        <v>533.59999999999991</v>
      </c>
      <c r="Q45" s="5"/>
      <c r="R45" s="1"/>
      <c r="S45" s="1">
        <f t="shared" si="4"/>
        <v>13</v>
      </c>
      <c r="T45" s="1">
        <f t="shared" si="5"/>
        <v>6.4607843137254912</v>
      </c>
      <c r="U45" s="1">
        <v>60.4</v>
      </c>
      <c r="V45" s="1">
        <v>67</v>
      </c>
      <c r="W45" s="1">
        <v>57.6</v>
      </c>
      <c r="X45" s="1">
        <v>54</v>
      </c>
      <c r="Y45" s="1">
        <v>27.2</v>
      </c>
      <c r="Z45" s="1"/>
      <c r="AA45" s="1">
        <f t="shared" si="12"/>
        <v>213.43999999999997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31</v>
      </c>
      <c r="C46" s="1">
        <v>810</v>
      </c>
      <c r="D46" s="1"/>
      <c r="E46" s="1">
        <v>410</v>
      </c>
      <c r="F46" s="1">
        <v>353</v>
      </c>
      <c r="G46" s="8">
        <v>0.4</v>
      </c>
      <c r="H46" s="1">
        <v>60</v>
      </c>
      <c r="I46" s="1"/>
      <c r="J46" s="1">
        <v>416</v>
      </c>
      <c r="K46" s="1">
        <f t="shared" si="10"/>
        <v>-6</v>
      </c>
      <c r="L46" s="1"/>
      <c r="M46" s="1"/>
      <c r="N46" s="1"/>
      <c r="O46" s="1">
        <f t="shared" si="11"/>
        <v>82</v>
      </c>
      <c r="P46" s="5">
        <f>12*O46-N46-F46</f>
        <v>631</v>
      </c>
      <c r="Q46" s="5"/>
      <c r="R46" s="1"/>
      <c r="S46" s="1">
        <f t="shared" si="4"/>
        <v>12</v>
      </c>
      <c r="T46" s="1">
        <f t="shared" si="5"/>
        <v>4.3048780487804876</v>
      </c>
      <c r="U46" s="1">
        <v>47.6</v>
      </c>
      <c r="V46" s="1">
        <v>49.6</v>
      </c>
      <c r="W46" s="1">
        <v>63</v>
      </c>
      <c r="X46" s="1">
        <v>89</v>
      </c>
      <c r="Y46" s="1">
        <v>45.6</v>
      </c>
      <c r="Z46" s="1"/>
      <c r="AA46" s="1">
        <f t="shared" si="12"/>
        <v>252.4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74</v>
      </c>
      <c r="B47" s="1" t="s">
        <v>31</v>
      </c>
      <c r="C47" s="1">
        <v>544</v>
      </c>
      <c r="D47" s="1"/>
      <c r="E47" s="1">
        <v>340</v>
      </c>
      <c r="F47" s="1">
        <v>160</v>
      </c>
      <c r="G47" s="8">
        <v>0.4</v>
      </c>
      <c r="H47" s="1">
        <v>60</v>
      </c>
      <c r="I47" s="1"/>
      <c r="J47" s="1">
        <v>336</v>
      </c>
      <c r="K47" s="1">
        <f t="shared" si="10"/>
        <v>4</v>
      </c>
      <c r="L47" s="1"/>
      <c r="M47" s="1"/>
      <c r="N47" s="1">
        <v>211.2</v>
      </c>
      <c r="O47" s="1">
        <f t="shared" si="11"/>
        <v>68</v>
      </c>
      <c r="P47" s="5">
        <f t="shared" si="13"/>
        <v>512.79999999999995</v>
      </c>
      <c r="Q47" s="5"/>
      <c r="R47" s="1"/>
      <c r="S47" s="1">
        <f t="shared" si="4"/>
        <v>13</v>
      </c>
      <c r="T47" s="1">
        <f t="shared" si="5"/>
        <v>5.4588235294117649</v>
      </c>
      <c r="U47" s="1">
        <v>47.2</v>
      </c>
      <c r="V47" s="1">
        <v>50.8</v>
      </c>
      <c r="W47" s="1">
        <v>58.2</v>
      </c>
      <c r="X47" s="1">
        <v>39.6</v>
      </c>
      <c r="Y47" s="1">
        <v>46</v>
      </c>
      <c r="Z47" s="1"/>
      <c r="AA47" s="1">
        <f t="shared" si="12"/>
        <v>205.12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75</v>
      </c>
      <c r="B48" s="1" t="s">
        <v>33</v>
      </c>
      <c r="C48" s="1">
        <v>45.762999999999998</v>
      </c>
      <c r="D48" s="1">
        <v>107.746</v>
      </c>
      <c r="E48" s="1">
        <v>121.452</v>
      </c>
      <c r="F48" s="1">
        <v>32.057000000000002</v>
      </c>
      <c r="G48" s="8">
        <v>1</v>
      </c>
      <c r="H48" s="1" t="e">
        <v>#N/A</v>
      </c>
      <c r="I48" s="1"/>
      <c r="J48" s="1">
        <v>119.90600000000001</v>
      </c>
      <c r="K48" s="1">
        <f t="shared" si="10"/>
        <v>1.5459999999999923</v>
      </c>
      <c r="L48" s="1"/>
      <c r="M48" s="1"/>
      <c r="N48" s="1"/>
      <c r="O48" s="1">
        <f t="shared" si="11"/>
        <v>24.290399999999998</v>
      </c>
      <c r="P48" s="5">
        <f>10*O48-N48-F48</f>
        <v>210.84699999999998</v>
      </c>
      <c r="Q48" s="5"/>
      <c r="R48" s="1"/>
      <c r="S48" s="1">
        <f t="shared" si="4"/>
        <v>10</v>
      </c>
      <c r="T48" s="1">
        <f t="shared" si="5"/>
        <v>1.3197394855580808</v>
      </c>
      <c r="U48" s="1">
        <v>5.5999999999999999E-3</v>
      </c>
      <c r="V48" s="1">
        <v>11.9354</v>
      </c>
      <c r="W48" s="1">
        <v>8.1579999999999995</v>
      </c>
      <c r="X48" s="1">
        <v>0</v>
      </c>
      <c r="Y48" s="1">
        <v>0</v>
      </c>
      <c r="Z48" s="1"/>
      <c r="AA48" s="1">
        <f t="shared" si="12"/>
        <v>210.84699999999998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76</v>
      </c>
      <c r="B49" s="1" t="s">
        <v>31</v>
      </c>
      <c r="C49" s="1"/>
      <c r="D49" s="1">
        <v>162</v>
      </c>
      <c r="E49" s="1">
        <v>158</v>
      </c>
      <c r="F49" s="1">
        <v>4</v>
      </c>
      <c r="G49" s="8">
        <v>0.4</v>
      </c>
      <c r="H49" s="1">
        <v>45</v>
      </c>
      <c r="I49" s="1"/>
      <c r="J49" s="1">
        <v>161</v>
      </c>
      <c r="K49" s="1">
        <f t="shared" si="10"/>
        <v>-3</v>
      </c>
      <c r="L49" s="1"/>
      <c r="M49" s="1"/>
      <c r="N49" s="1"/>
      <c r="O49" s="1">
        <f t="shared" si="11"/>
        <v>31.6</v>
      </c>
      <c r="P49" s="5">
        <f>9*O49-N49-F49</f>
        <v>280.40000000000003</v>
      </c>
      <c r="Q49" s="5"/>
      <c r="R49" s="1"/>
      <c r="S49" s="1">
        <f t="shared" si="4"/>
        <v>9</v>
      </c>
      <c r="T49" s="1">
        <f t="shared" si="5"/>
        <v>0.12658227848101264</v>
      </c>
      <c r="U49" s="1">
        <v>0</v>
      </c>
      <c r="V49" s="1">
        <v>15.8</v>
      </c>
      <c r="W49" s="1">
        <v>15.4</v>
      </c>
      <c r="X49" s="1">
        <v>0</v>
      </c>
      <c r="Y49" s="1">
        <v>0</v>
      </c>
      <c r="Z49" s="1"/>
      <c r="AA49" s="1">
        <f t="shared" si="12"/>
        <v>112.16000000000003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77</v>
      </c>
      <c r="B50" s="1" t="s">
        <v>33</v>
      </c>
      <c r="C50" s="1">
        <v>208.59399999999999</v>
      </c>
      <c r="D50" s="1">
        <v>88.823999999999998</v>
      </c>
      <c r="E50" s="1">
        <v>147.20099999999999</v>
      </c>
      <c r="F50" s="1">
        <v>126.02500000000001</v>
      </c>
      <c r="G50" s="8">
        <v>1</v>
      </c>
      <c r="H50" s="1">
        <v>45</v>
      </c>
      <c r="I50" s="1"/>
      <c r="J50" s="1">
        <v>147.988</v>
      </c>
      <c r="K50" s="1">
        <f t="shared" si="10"/>
        <v>-0.78700000000000614</v>
      </c>
      <c r="L50" s="1"/>
      <c r="M50" s="1"/>
      <c r="N50" s="1">
        <v>162.39060000000001</v>
      </c>
      <c r="O50" s="1">
        <f t="shared" si="11"/>
        <v>29.440199999999997</v>
      </c>
      <c r="P50" s="5">
        <f t="shared" si="13"/>
        <v>94.306999999999931</v>
      </c>
      <c r="Q50" s="5"/>
      <c r="R50" s="1"/>
      <c r="S50" s="1">
        <f t="shared" si="4"/>
        <v>13</v>
      </c>
      <c r="T50" s="1">
        <f t="shared" si="5"/>
        <v>9.7966589900883854</v>
      </c>
      <c r="U50" s="1">
        <v>28.734400000000001</v>
      </c>
      <c r="V50" s="1">
        <v>32.047600000000003</v>
      </c>
      <c r="W50" s="1">
        <v>22.131799999999998</v>
      </c>
      <c r="X50" s="1">
        <v>39.2104</v>
      </c>
      <c r="Y50" s="1">
        <v>41</v>
      </c>
      <c r="Z50" s="1"/>
      <c r="AA50" s="1">
        <f t="shared" si="12"/>
        <v>94.306999999999931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78</v>
      </c>
      <c r="B51" s="1" t="s">
        <v>31</v>
      </c>
      <c r="C51" s="1">
        <v>102</v>
      </c>
      <c r="D51" s="1"/>
      <c r="E51" s="1">
        <v>18</v>
      </c>
      <c r="F51" s="1">
        <v>84</v>
      </c>
      <c r="G51" s="8">
        <v>0.28000000000000003</v>
      </c>
      <c r="H51" s="1">
        <v>45</v>
      </c>
      <c r="I51" s="1"/>
      <c r="J51" s="1">
        <v>18</v>
      </c>
      <c r="K51" s="1">
        <f t="shared" si="10"/>
        <v>0</v>
      </c>
      <c r="L51" s="1"/>
      <c r="M51" s="1"/>
      <c r="N51" s="1"/>
      <c r="O51" s="1">
        <f t="shared" si="11"/>
        <v>3.6</v>
      </c>
      <c r="P51" s="5"/>
      <c r="Q51" s="5"/>
      <c r="R51" s="1"/>
      <c r="S51" s="1">
        <f t="shared" si="4"/>
        <v>23.333333333333332</v>
      </c>
      <c r="T51" s="1">
        <f t="shared" si="5"/>
        <v>23.333333333333332</v>
      </c>
      <c r="U51" s="1">
        <v>5.2</v>
      </c>
      <c r="V51" s="1">
        <v>5</v>
      </c>
      <c r="W51" s="1">
        <v>1</v>
      </c>
      <c r="X51" s="1">
        <v>-0.4</v>
      </c>
      <c r="Y51" s="1">
        <v>9.4</v>
      </c>
      <c r="Z51" s="18" t="s">
        <v>41</v>
      </c>
      <c r="AA51" s="1">
        <f t="shared" si="12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33</v>
      </c>
      <c r="C52" s="1">
        <v>81.099999999999994</v>
      </c>
      <c r="D52" s="1"/>
      <c r="E52" s="1">
        <v>20.934000000000001</v>
      </c>
      <c r="F52" s="1">
        <v>57.003</v>
      </c>
      <c r="G52" s="8">
        <v>1</v>
      </c>
      <c r="H52" s="1">
        <v>45</v>
      </c>
      <c r="I52" s="1"/>
      <c r="J52" s="1">
        <v>19.646999999999998</v>
      </c>
      <c r="K52" s="1">
        <f t="shared" si="10"/>
        <v>1.2870000000000026</v>
      </c>
      <c r="L52" s="1"/>
      <c r="M52" s="1"/>
      <c r="N52" s="1"/>
      <c r="O52" s="1">
        <f t="shared" si="11"/>
        <v>4.1867999999999999</v>
      </c>
      <c r="P52" s="5"/>
      <c r="Q52" s="5"/>
      <c r="R52" s="1"/>
      <c r="S52" s="1">
        <f t="shared" si="4"/>
        <v>13.614932645457152</v>
      </c>
      <c r="T52" s="1">
        <f t="shared" si="5"/>
        <v>13.614932645457152</v>
      </c>
      <c r="U52" s="1">
        <v>3.9316</v>
      </c>
      <c r="V52" s="1">
        <v>2.1086</v>
      </c>
      <c r="W52" s="1">
        <v>0</v>
      </c>
      <c r="X52" s="1">
        <v>8.9052000000000007</v>
      </c>
      <c r="Y52" s="1">
        <v>7</v>
      </c>
      <c r="Z52" s="18" t="s">
        <v>41</v>
      </c>
      <c r="AA52" s="1">
        <f t="shared" si="12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6" t="s">
        <v>80</v>
      </c>
      <c r="B53" s="1" t="s">
        <v>31</v>
      </c>
      <c r="C53" s="1"/>
      <c r="D53" s="1">
        <v>90</v>
      </c>
      <c r="E53" s="1">
        <v>56</v>
      </c>
      <c r="F53" s="1">
        <v>34</v>
      </c>
      <c r="G53" s="8">
        <v>0.09</v>
      </c>
      <c r="H53" s="1">
        <v>45</v>
      </c>
      <c r="I53" s="1"/>
      <c r="J53" s="1">
        <v>54</v>
      </c>
      <c r="K53" s="1">
        <f t="shared" si="10"/>
        <v>2</v>
      </c>
      <c r="L53" s="1"/>
      <c r="M53" s="1"/>
      <c r="N53" s="1"/>
      <c r="O53" s="1">
        <f t="shared" si="11"/>
        <v>11.2</v>
      </c>
      <c r="P53" s="5">
        <f>12*O53-N53-F53</f>
        <v>100.39999999999998</v>
      </c>
      <c r="Q53" s="5"/>
      <c r="R53" s="1"/>
      <c r="S53" s="1">
        <f t="shared" si="4"/>
        <v>11.999999999999998</v>
      </c>
      <c r="T53" s="1">
        <f t="shared" si="5"/>
        <v>3.035714285714286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1" t="s">
        <v>104</v>
      </c>
      <c r="AA53" s="1">
        <f t="shared" si="12"/>
        <v>9.0359999999999978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81</v>
      </c>
      <c r="B54" s="1" t="s">
        <v>31</v>
      </c>
      <c r="C54" s="1">
        <v>445</v>
      </c>
      <c r="D54" s="1"/>
      <c r="E54" s="1">
        <v>161</v>
      </c>
      <c r="F54" s="1">
        <v>270</v>
      </c>
      <c r="G54" s="8">
        <v>0.35</v>
      </c>
      <c r="H54" s="1">
        <v>45</v>
      </c>
      <c r="I54" s="1"/>
      <c r="J54" s="1">
        <v>165</v>
      </c>
      <c r="K54" s="1">
        <f t="shared" si="10"/>
        <v>-4</v>
      </c>
      <c r="L54" s="1"/>
      <c r="M54" s="1"/>
      <c r="N54" s="1"/>
      <c r="O54" s="1">
        <f t="shared" si="11"/>
        <v>32.200000000000003</v>
      </c>
      <c r="P54" s="5">
        <f>12*O54-N54-F54</f>
        <v>116.40000000000003</v>
      </c>
      <c r="Q54" s="5"/>
      <c r="R54" s="1"/>
      <c r="S54" s="1">
        <f t="shared" si="4"/>
        <v>12</v>
      </c>
      <c r="T54" s="1">
        <f t="shared" si="5"/>
        <v>8.3850931677018625</v>
      </c>
      <c r="U54" s="1">
        <v>25.4</v>
      </c>
      <c r="V54" s="1">
        <v>24.6</v>
      </c>
      <c r="W54" s="1">
        <v>28.6</v>
      </c>
      <c r="X54" s="1">
        <v>47.8</v>
      </c>
      <c r="Y54" s="1">
        <v>55</v>
      </c>
      <c r="Z54" s="1"/>
      <c r="AA54" s="1">
        <f t="shared" si="12"/>
        <v>40.740000000000009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82</v>
      </c>
      <c r="B55" s="1" t="s">
        <v>33</v>
      </c>
      <c r="C55" s="1">
        <v>211.15</v>
      </c>
      <c r="D55" s="1"/>
      <c r="E55" s="1">
        <v>80.441999999999993</v>
      </c>
      <c r="F55" s="1">
        <v>116.30800000000001</v>
      </c>
      <c r="G55" s="8">
        <v>1</v>
      </c>
      <c r="H55" s="1">
        <v>45</v>
      </c>
      <c r="I55" s="1"/>
      <c r="J55" s="1">
        <v>76.882000000000005</v>
      </c>
      <c r="K55" s="1">
        <f t="shared" si="10"/>
        <v>3.5599999999999881</v>
      </c>
      <c r="L55" s="1"/>
      <c r="M55" s="1"/>
      <c r="N55" s="1">
        <v>76.389199999999988</v>
      </c>
      <c r="O55" s="1">
        <f t="shared" si="11"/>
        <v>16.0884</v>
      </c>
      <c r="P55" s="5">
        <f t="shared" si="13"/>
        <v>16.452000000000012</v>
      </c>
      <c r="Q55" s="5"/>
      <c r="R55" s="1"/>
      <c r="S55" s="1">
        <f t="shared" si="4"/>
        <v>13</v>
      </c>
      <c r="T55" s="1">
        <f t="shared" si="5"/>
        <v>11.977399865741777</v>
      </c>
      <c r="U55" s="1">
        <v>17.9712</v>
      </c>
      <c r="V55" s="1">
        <v>21.223400000000002</v>
      </c>
      <c r="W55" s="1">
        <v>29.587599999999998</v>
      </c>
      <c r="X55" s="1">
        <v>26.722000000000001</v>
      </c>
      <c r="Y55" s="1">
        <v>25.392800000000001</v>
      </c>
      <c r="Z55" s="1"/>
      <c r="AA55" s="1">
        <f t="shared" si="12"/>
        <v>16.452000000000012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83</v>
      </c>
      <c r="B56" s="1" t="s">
        <v>31</v>
      </c>
      <c r="C56" s="1"/>
      <c r="D56" s="1">
        <v>27</v>
      </c>
      <c r="E56" s="1">
        <v>2</v>
      </c>
      <c r="F56" s="1">
        <v>21</v>
      </c>
      <c r="G56" s="8">
        <v>0.33</v>
      </c>
      <c r="H56" s="1">
        <v>45</v>
      </c>
      <c r="I56" s="1"/>
      <c r="J56" s="1">
        <v>9</v>
      </c>
      <c r="K56" s="1">
        <f t="shared" si="10"/>
        <v>-7</v>
      </c>
      <c r="L56" s="1"/>
      <c r="M56" s="1"/>
      <c r="N56" s="1">
        <v>39.000000000000007</v>
      </c>
      <c r="O56" s="1">
        <f t="shared" si="11"/>
        <v>0.4</v>
      </c>
      <c r="P56" s="5"/>
      <c r="Q56" s="5"/>
      <c r="R56" s="1"/>
      <c r="S56" s="1">
        <f t="shared" si="4"/>
        <v>150</v>
      </c>
      <c r="T56" s="1">
        <f t="shared" si="5"/>
        <v>150</v>
      </c>
      <c r="U56" s="1">
        <v>4.4000000000000004</v>
      </c>
      <c r="V56" s="1">
        <v>3.8</v>
      </c>
      <c r="W56" s="1">
        <v>1.4</v>
      </c>
      <c r="X56" s="1">
        <v>3</v>
      </c>
      <c r="Y56" s="1">
        <v>7</v>
      </c>
      <c r="Z56" s="1"/>
      <c r="AA56" s="1">
        <f t="shared" si="12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84</v>
      </c>
      <c r="B57" s="1" t="s">
        <v>31</v>
      </c>
      <c r="C57" s="1">
        <v>333</v>
      </c>
      <c r="D57" s="1">
        <v>376</v>
      </c>
      <c r="E57" s="1">
        <v>397</v>
      </c>
      <c r="F57" s="1">
        <v>255</v>
      </c>
      <c r="G57" s="8">
        <v>0.28000000000000003</v>
      </c>
      <c r="H57" s="1">
        <v>45</v>
      </c>
      <c r="I57" s="1"/>
      <c r="J57" s="1">
        <v>402</v>
      </c>
      <c r="K57" s="1">
        <f t="shared" si="10"/>
        <v>-5</v>
      </c>
      <c r="L57" s="1"/>
      <c r="M57" s="1"/>
      <c r="N57" s="1">
        <v>181</v>
      </c>
      <c r="O57" s="1">
        <f t="shared" si="11"/>
        <v>79.400000000000006</v>
      </c>
      <c r="P57" s="5">
        <f t="shared" si="13"/>
        <v>596.20000000000005</v>
      </c>
      <c r="Q57" s="5"/>
      <c r="R57" s="1"/>
      <c r="S57" s="1">
        <f t="shared" si="4"/>
        <v>13</v>
      </c>
      <c r="T57" s="1">
        <f t="shared" si="5"/>
        <v>5.4911838790931986</v>
      </c>
      <c r="U57" s="1">
        <v>55.8</v>
      </c>
      <c r="V57" s="1">
        <v>69.599999999999994</v>
      </c>
      <c r="W57" s="1">
        <v>59.8</v>
      </c>
      <c r="X57" s="1">
        <v>47.4</v>
      </c>
      <c r="Y57" s="1">
        <v>45.2</v>
      </c>
      <c r="Z57" s="1"/>
      <c r="AA57" s="1">
        <f t="shared" si="12"/>
        <v>166.93600000000004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85</v>
      </c>
      <c r="B58" s="1" t="s">
        <v>31</v>
      </c>
      <c r="C58" s="1">
        <v>385</v>
      </c>
      <c r="D58" s="1">
        <v>152</v>
      </c>
      <c r="E58" s="1">
        <v>231</v>
      </c>
      <c r="F58" s="1">
        <v>252</v>
      </c>
      <c r="G58" s="8">
        <v>0.28000000000000003</v>
      </c>
      <c r="H58" s="1">
        <v>45</v>
      </c>
      <c r="I58" s="1"/>
      <c r="J58" s="1">
        <v>249</v>
      </c>
      <c r="K58" s="1">
        <f t="shared" si="10"/>
        <v>-18</v>
      </c>
      <c r="L58" s="1"/>
      <c r="M58" s="1"/>
      <c r="N58" s="1"/>
      <c r="O58" s="1">
        <f t="shared" si="11"/>
        <v>46.2</v>
      </c>
      <c r="P58" s="5">
        <f t="shared" si="13"/>
        <v>348.6</v>
      </c>
      <c r="Q58" s="5"/>
      <c r="R58" s="1"/>
      <c r="S58" s="1">
        <f t="shared" si="4"/>
        <v>13</v>
      </c>
      <c r="T58" s="1">
        <f t="shared" si="5"/>
        <v>5.4545454545454541</v>
      </c>
      <c r="U58" s="1">
        <v>34</v>
      </c>
      <c r="V58" s="1">
        <v>51.6</v>
      </c>
      <c r="W58" s="1">
        <v>41</v>
      </c>
      <c r="X58" s="1">
        <v>34.200000000000003</v>
      </c>
      <c r="Y58" s="1">
        <v>41.4</v>
      </c>
      <c r="Z58" s="1"/>
      <c r="AA58" s="1">
        <f t="shared" si="12"/>
        <v>97.608000000000018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86</v>
      </c>
      <c r="B59" s="1" t="s">
        <v>31</v>
      </c>
      <c r="C59" s="1">
        <v>234</v>
      </c>
      <c r="D59" s="1">
        <v>304</v>
      </c>
      <c r="E59" s="1">
        <v>417</v>
      </c>
      <c r="F59" s="1">
        <v>45</v>
      </c>
      <c r="G59" s="8">
        <v>0.35</v>
      </c>
      <c r="H59" s="1">
        <v>45</v>
      </c>
      <c r="I59" s="1"/>
      <c r="J59" s="1">
        <v>427</v>
      </c>
      <c r="K59" s="1">
        <f t="shared" si="10"/>
        <v>-10</v>
      </c>
      <c r="L59" s="1"/>
      <c r="M59" s="1"/>
      <c r="N59" s="1">
        <v>286.19999999999987</v>
      </c>
      <c r="O59" s="1">
        <f t="shared" si="11"/>
        <v>83.4</v>
      </c>
      <c r="P59" s="5">
        <f t="shared" si="13"/>
        <v>753.00000000000023</v>
      </c>
      <c r="Q59" s="5"/>
      <c r="R59" s="1"/>
      <c r="S59" s="1">
        <f t="shared" si="4"/>
        <v>13</v>
      </c>
      <c r="T59" s="1">
        <f t="shared" si="5"/>
        <v>3.9712230215827322</v>
      </c>
      <c r="U59" s="1">
        <v>51.8</v>
      </c>
      <c r="V59" s="1">
        <v>62</v>
      </c>
      <c r="W59" s="1">
        <v>61.8</v>
      </c>
      <c r="X59" s="1">
        <v>38.799999999999997</v>
      </c>
      <c r="Y59" s="1">
        <v>21.4</v>
      </c>
      <c r="Z59" s="1"/>
      <c r="AA59" s="1">
        <f t="shared" si="12"/>
        <v>263.55000000000007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87</v>
      </c>
      <c r="B60" s="1" t="s">
        <v>31</v>
      </c>
      <c r="C60" s="1">
        <v>420</v>
      </c>
      <c r="D60" s="1">
        <v>336</v>
      </c>
      <c r="E60" s="1">
        <v>402</v>
      </c>
      <c r="F60" s="1">
        <v>251</v>
      </c>
      <c r="G60" s="8">
        <v>0.28000000000000003</v>
      </c>
      <c r="H60" s="1">
        <v>45</v>
      </c>
      <c r="I60" s="1"/>
      <c r="J60" s="1">
        <v>414</v>
      </c>
      <c r="K60" s="1">
        <f t="shared" si="10"/>
        <v>-12</v>
      </c>
      <c r="L60" s="1"/>
      <c r="M60" s="1"/>
      <c r="N60" s="1">
        <v>195.2</v>
      </c>
      <c r="O60" s="1">
        <f t="shared" si="11"/>
        <v>80.400000000000006</v>
      </c>
      <c r="P60" s="5">
        <f t="shared" si="13"/>
        <v>599</v>
      </c>
      <c r="Q60" s="5"/>
      <c r="R60" s="1"/>
      <c r="S60" s="1">
        <f t="shared" si="4"/>
        <v>13</v>
      </c>
      <c r="T60" s="1">
        <f t="shared" si="5"/>
        <v>5.5497512437810936</v>
      </c>
      <c r="U60" s="1">
        <v>59.6</v>
      </c>
      <c r="V60" s="1">
        <v>75.8</v>
      </c>
      <c r="W60" s="1">
        <v>68.2</v>
      </c>
      <c r="X60" s="1">
        <v>60.2</v>
      </c>
      <c r="Y60" s="1">
        <v>33.799999999999997</v>
      </c>
      <c r="Z60" s="1"/>
      <c r="AA60" s="1">
        <f t="shared" si="12"/>
        <v>167.72000000000003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88</v>
      </c>
      <c r="B61" s="1" t="s">
        <v>31</v>
      </c>
      <c r="C61" s="1">
        <v>230</v>
      </c>
      <c r="D61" s="1">
        <v>536</v>
      </c>
      <c r="E61" s="1">
        <v>447</v>
      </c>
      <c r="F61" s="1">
        <v>252</v>
      </c>
      <c r="G61" s="8">
        <v>0.35</v>
      </c>
      <c r="H61" s="1">
        <v>45</v>
      </c>
      <c r="I61" s="1"/>
      <c r="J61" s="1">
        <v>457</v>
      </c>
      <c r="K61" s="1">
        <f t="shared" si="10"/>
        <v>-10</v>
      </c>
      <c r="L61" s="1"/>
      <c r="M61" s="1"/>
      <c r="N61" s="1">
        <v>173.8000000000001</v>
      </c>
      <c r="O61" s="1">
        <f t="shared" si="11"/>
        <v>89.4</v>
      </c>
      <c r="P61" s="5">
        <f t="shared" si="13"/>
        <v>736.4</v>
      </c>
      <c r="Q61" s="5"/>
      <c r="R61" s="1"/>
      <c r="S61" s="1">
        <f t="shared" si="4"/>
        <v>13</v>
      </c>
      <c r="T61" s="1">
        <f t="shared" si="5"/>
        <v>4.7628635346756161</v>
      </c>
      <c r="U61" s="1">
        <v>59.4</v>
      </c>
      <c r="V61" s="1">
        <v>77.8</v>
      </c>
      <c r="W61" s="1">
        <v>64.599999999999994</v>
      </c>
      <c r="X61" s="1">
        <v>41.8</v>
      </c>
      <c r="Y61" s="1">
        <v>20.6</v>
      </c>
      <c r="Z61" s="1"/>
      <c r="AA61" s="1">
        <f t="shared" si="12"/>
        <v>257.73999999999995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89</v>
      </c>
      <c r="B62" s="1" t="s">
        <v>31</v>
      </c>
      <c r="C62" s="1">
        <v>400</v>
      </c>
      <c r="D62" s="1"/>
      <c r="E62" s="1">
        <v>255</v>
      </c>
      <c r="F62" s="1">
        <v>113</v>
      </c>
      <c r="G62" s="8">
        <v>0.28000000000000003</v>
      </c>
      <c r="H62" s="1">
        <v>45</v>
      </c>
      <c r="I62" s="1"/>
      <c r="J62" s="1">
        <v>259</v>
      </c>
      <c r="K62" s="1">
        <f t="shared" si="10"/>
        <v>-4</v>
      </c>
      <c r="L62" s="1"/>
      <c r="M62" s="1"/>
      <c r="N62" s="1">
        <v>185.6</v>
      </c>
      <c r="O62" s="1">
        <f t="shared" si="11"/>
        <v>51</v>
      </c>
      <c r="P62" s="5">
        <f t="shared" si="13"/>
        <v>364.4</v>
      </c>
      <c r="Q62" s="5"/>
      <c r="R62" s="1"/>
      <c r="S62" s="1">
        <f t="shared" si="4"/>
        <v>13</v>
      </c>
      <c r="T62" s="1">
        <f t="shared" si="5"/>
        <v>5.8549019607843142</v>
      </c>
      <c r="U62" s="1">
        <v>36.6</v>
      </c>
      <c r="V62" s="1">
        <v>25.8</v>
      </c>
      <c r="W62" s="1">
        <v>1.4</v>
      </c>
      <c r="X62" s="1">
        <v>66.8</v>
      </c>
      <c r="Y62" s="1">
        <v>36.799999999999997</v>
      </c>
      <c r="Z62" s="1"/>
      <c r="AA62" s="1">
        <f t="shared" si="12"/>
        <v>102.032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90</v>
      </c>
      <c r="B63" s="1" t="s">
        <v>31</v>
      </c>
      <c r="C63" s="1">
        <v>265</v>
      </c>
      <c r="D63" s="1">
        <v>24</v>
      </c>
      <c r="E63" s="1">
        <v>230</v>
      </c>
      <c r="F63" s="1">
        <v>-2</v>
      </c>
      <c r="G63" s="8">
        <v>0.35</v>
      </c>
      <c r="H63" s="1">
        <v>45</v>
      </c>
      <c r="I63" s="1"/>
      <c r="J63" s="1">
        <v>221</v>
      </c>
      <c r="K63" s="1">
        <f t="shared" si="10"/>
        <v>9</v>
      </c>
      <c r="L63" s="1"/>
      <c r="M63" s="1"/>
      <c r="N63" s="1">
        <v>629</v>
      </c>
      <c r="O63" s="1">
        <f t="shared" si="11"/>
        <v>46</v>
      </c>
      <c r="P63" s="5"/>
      <c r="Q63" s="5"/>
      <c r="R63" s="1"/>
      <c r="S63" s="1">
        <f t="shared" si="4"/>
        <v>13.630434782608695</v>
      </c>
      <c r="T63" s="1">
        <f t="shared" si="5"/>
        <v>13.630434782608695</v>
      </c>
      <c r="U63" s="1">
        <v>57.4</v>
      </c>
      <c r="V63" s="1">
        <v>39.799999999999997</v>
      </c>
      <c r="W63" s="1">
        <v>22</v>
      </c>
      <c r="X63" s="1">
        <v>59.4</v>
      </c>
      <c r="Y63" s="1">
        <v>43.8</v>
      </c>
      <c r="Z63" s="1"/>
      <c r="AA63" s="1">
        <f t="shared" si="12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91</v>
      </c>
      <c r="B64" s="1" t="s">
        <v>31</v>
      </c>
      <c r="C64" s="1">
        <v>396</v>
      </c>
      <c r="D64" s="1">
        <v>296</v>
      </c>
      <c r="E64" s="1">
        <v>401</v>
      </c>
      <c r="F64" s="1">
        <v>212</v>
      </c>
      <c r="G64" s="8">
        <v>0.41</v>
      </c>
      <c r="H64" s="1">
        <v>45</v>
      </c>
      <c r="I64" s="1"/>
      <c r="J64" s="1">
        <v>402</v>
      </c>
      <c r="K64" s="1">
        <f t="shared" si="10"/>
        <v>-1</v>
      </c>
      <c r="L64" s="1"/>
      <c r="M64" s="1"/>
      <c r="N64" s="1">
        <v>322.59999999999991</v>
      </c>
      <c r="O64" s="1">
        <f t="shared" si="11"/>
        <v>80.2</v>
      </c>
      <c r="P64" s="5">
        <f t="shared" si="13"/>
        <v>508.00000000000023</v>
      </c>
      <c r="Q64" s="5"/>
      <c r="R64" s="1"/>
      <c r="S64" s="1">
        <f t="shared" si="4"/>
        <v>13.000000000000002</v>
      </c>
      <c r="T64" s="1">
        <f t="shared" si="5"/>
        <v>6.6658354114713205</v>
      </c>
      <c r="U64" s="1">
        <v>63.4</v>
      </c>
      <c r="V64" s="1">
        <v>74.2</v>
      </c>
      <c r="W64" s="1">
        <v>79.599999999999994</v>
      </c>
      <c r="X64" s="1">
        <v>65.400000000000006</v>
      </c>
      <c r="Y64" s="1">
        <v>16</v>
      </c>
      <c r="Z64" s="1"/>
      <c r="AA64" s="1">
        <f t="shared" si="12"/>
        <v>208.28000000000009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92</v>
      </c>
      <c r="B65" s="1" t="s">
        <v>31</v>
      </c>
      <c r="C65" s="1">
        <v>592</v>
      </c>
      <c r="D65" s="1"/>
      <c r="E65" s="19">
        <f>114+E73</f>
        <v>132</v>
      </c>
      <c r="F65" s="19">
        <f>439+F73</f>
        <v>465</v>
      </c>
      <c r="G65" s="8">
        <v>0.5</v>
      </c>
      <c r="H65" s="1">
        <v>45</v>
      </c>
      <c r="I65" s="1"/>
      <c r="J65" s="1">
        <v>104</v>
      </c>
      <c r="K65" s="1">
        <f t="shared" si="10"/>
        <v>28</v>
      </c>
      <c r="L65" s="1"/>
      <c r="M65" s="1"/>
      <c r="N65" s="1"/>
      <c r="O65" s="1">
        <f t="shared" si="11"/>
        <v>26.4</v>
      </c>
      <c r="P65" s="5"/>
      <c r="Q65" s="5"/>
      <c r="R65" s="1"/>
      <c r="S65" s="1">
        <f t="shared" si="4"/>
        <v>17.613636363636363</v>
      </c>
      <c r="T65" s="1">
        <f t="shared" si="5"/>
        <v>17.613636363636363</v>
      </c>
      <c r="U65" s="1">
        <v>11.6</v>
      </c>
      <c r="V65" s="1">
        <v>28.8</v>
      </c>
      <c r="W65" s="1">
        <v>66</v>
      </c>
      <c r="X65" s="1">
        <v>25.8</v>
      </c>
      <c r="Y65" s="1">
        <v>30</v>
      </c>
      <c r="Z65" s="18" t="s">
        <v>41</v>
      </c>
      <c r="AA65" s="1">
        <f t="shared" si="12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93</v>
      </c>
      <c r="B66" s="1" t="s">
        <v>31</v>
      </c>
      <c r="C66" s="1">
        <v>481</v>
      </c>
      <c r="D66" s="1">
        <v>120</v>
      </c>
      <c r="E66" s="19">
        <f>389+E74</f>
        <v>453</v>
      </c>
      <c r="F66" s="19">
        <f>102+F74</f>
        <v>142</v>
      </c>
      <c r="G66" s="8">
        <v>0.41</v>
      </c>
      <c r="H66" s="1">
        <v>45</v>
      </c>
      <c r="I66" s="1"/>
      <c r="J66" s="1">
        <v>376</v>
      </c>
      <c r="K66" s="1">
        <f t="shared" si="10"/>
        <v>77</v>
      </c>
      <c r="L66" s="1"/>
      <c r="M66" s="1"/>
      <c r="N66" s="1">
        <v>530</v>
      </c>
      <c r="O66" s="1">
        <f t="shared" si="11"/>
        <v>90.6</v>
      </c>
      <c r="P66" s="5">
        <f>12.5*O66-N66-F66</f>
        <v>460.5</v>
      </c>
      <c r="Q66" s="5"/>
      <c r="R66" s="1"/>
      <c r="S66" s="1">
        <f t="shared" si="4"/>
        <v>12.5</v>
      </c>
      <c r="T66" s="1">
        <f t="shared" si="5"/>
        <v>7.4172185430463582</v>
      </c>
      <c r="U66" s="1">
        <v>75</v>
      </c>
      <c r="V66" s="1">
        <v>68</v>
      </c>
      <c r="W66" s="1">
        <v>61.2</v>
      </c>
      <c r="X66" s="1">
        <v>83.2</v>
      </c>
      <c r="Y66" s="1">
        <v>95</v>
      </c>
      <c r="Z66" s="1"/>
      <c r="AA66" s="1">
        <f t="shared" si="12"/>
        <v>188.80499999999998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94</v>
      </c>
      <c r="B67" s="1" t="s">
        <v>31</v>
      </c>
      <c r="C67" s="1">
        <v>90</v>
      </c>
      <c r="D67" s="1">
        <v>8</v>
      </c>
      <c r="E67" s="1">
        <v>32</v>
      </c>
      <c r="F67" s="1">
        <v>61</v>
      </c>
      <c r="G67" s="8">
        <v>0.5</v>
      </c>
      <c r="H67" s="1">
        <v>45</v>
      </c>
      <c r="I67" s="1"/>
      <c r="J67" s="1">
        <v>32</v>
      </c>
      <c r="K67" s="1">
        <f t="shared" ref="K67:K75" si="14">E67-J67</f>
        <v>0</v>
      </c>
      <c r="L67" s="1"/>
      <c r="M67" s="1"/>
      <c r="N67" s="1"/>
      <c r="O67" s="1">
        <f t="shared" si="11"/>
        <v>6.4</v>
      </c>
      <c r="P67" s="5">
        <f>12*O67-N67-F67</f>
        <v>15.800000000000011</v>
      </c>
      <c r="Q67" s="5"/>
      <c r="R67" s="1"/>
      <c r="S67" s="1">
        <f t="shared" si="4"/>
        <v>12.000000000000002</v>
      </c>
      <c r="T67" s="1">
        <f t="shared" si="5"/>
        <v>9.53125</v>
      </c>
      <c r="U67" s="1">
        <v>2.4</v>
      </c>
      <c r="V67" s="1">
        <v>9.6</v>
      </c>
      <c r="W67" s="1">
        <v>11.8</v>
      </c>
      <c r="X67" s="1">
        <v>8.1999999999999993</v>
      </c>
      <c r="Y67" s="1">
        <v>8.1999999999999993</v>
      </c>
      <c r="Z67" s="1"/>
      <c r="AA67" s="1">
        <f t="shared" si="12"/>
        <v>7.9000000000000057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95</v>
      </c>
      <c r="B68" s="1" t="s">
        <v>31</v>
      </c>
      <c r="C68" s="1">
        <v>232</v>
      </c>
      <c r="D68" s="1"/>
      <c r="E68" s="1">
        <v>109</v>
      </c>
      <c r="F68" s="1">
        <v>70</v>
      </c>
      <c r="G68" s="8">
        <v>0.41</v>
      </c>
      <c r="H68" s="1">
        <v>45</v>
      </c>
      <c r="I68" s="1"/>
      <c r="J68" s="1">
        <v>108</v>
      </c>
      <c r="K68" s="1">
        <f t="shared" si="14"/>
        <v>1</v>
      </c>
      <c r="L68" s="1"/>
      <c r="M68" s="1"/>
      <c r="N68" s="1">
        <v>126.4</v>
      </c>
      <c r="O68" s="1">
        <f t="shared" ref="O68:O75" si="15">E68/5</f>
        <v>21.8</v>
      </c>
      <c r="P68" s="5">
        <f t="shared" si="13"/>
        <v>87.000000000000028</v>
      </c>
      <c r="Q68" s="5"/>
      <c r="R68" s="1"/>
      <c r="S68" s="1">
        <f t="shared" si="4"/>
        <v>13.000000000000002</v>
      </c>
      <c r="T68" s="1">
        <f t="shared" si="5"/>
        <v>9.0091743119266052</v>
      </c>
      <c r="U68" s="1">
        <v>22.4</v>
      </c>
      <c r="V68" s="1">
        <v>20.399999999999999</v>
      </c>
      <c r="W68" s="1">
        <v>6.4</v>
      </c>
      <c r="X68" s="1">
        <v>38.6</v>
      </c>
      <c r="Y68" s="1">
        <v>41</v>
      </c>
      <c r="Z68" s="1"/>
      <c r="AA68" s="1">
        <f t="shared" si="12"/>
        <v>35.670000000000009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96</v>
      </c>
      <c r="B69" s="1" t="s">
        <v>31</v>
      </c>
      <c r="C69" s="1">
        <v>26</v>
      </c>
      <c r="D69" s="1"/>
      <c r="E69" s="1">
        <v>20</v>
      </c>
      <c r="F69" s="1"/>
      <c r="G69" s="8">
        <v>0.4</v>
      </c>
      <c r="H69" s="1" t="e">
        <v>#N/A</v>
      </c>
      <c r="I69" s="1"/>
      <c r="J69" s="1">
        <v>24</v>
      </c>
      <c r="K69" s="1">
        <f t="shared" si="14"/>
        <v>-4</v>
      </c>
      <c r="L69" s="1"/>
      <c r="M69" s="1"/>
      <c r="N69" s="1"/>
      <c r="O69" s="1">
        <f t="shared" si="15"/>
        <v>4</v>
      </c>
      <c r="P69" s="5">
        <f>9*O69-N69-F69</f>
        <v>36</v>
      </c>
      <c r="Q69" s="5"/>
      <c r="R69" s="1"/>
      <c r="S69" s="1">
        <f t="shared" si="4"/>
        <v>9</v>
      </c>
      <c r="T69" s="1">
        <f t="shared" si="5"/>
        <v>0</v>
      </c>
      <c r="U69" s="1">
        <v>0.8</v>
      </c>
      <c r="V69" s="1">
        <v>0.4</v>
      </c>
      <c r="W69" s="1">
        <v>3.6</v>
      </c>
      <c r="X69" s="1">
        <v>0</v>
      </c>
      <c r="Y69" s="1">
        <v>0</v>
      </c>
      <c r="Z69" s="1"/>
      <c r="AA69" s="1">
        <f t="shared" si="12"/>
        <v>14.4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97</v>
      </c>
      <c r="B70" s="1" t="s">
        <v>33</v>
      </c>
      <c r="C70" s="1">
        <v>36.53</v>
      </c>
      <c r="D70" s="1"/>
      <c r="E70" s="1">
        <v>-3</v>
      </c>
      <c r="F70" s="1"/>
      <c r="G70" s="8">
        <v>1</v>
      </c>
      <c r="H70" s="1">
        <v>60</v>
      </c>
      <c r="I70" s="1"/>
      <c r="J70" s="1">
        <v>1.5</v>
      </c>
      <c r="K70" s="1">
        <f t="shared" si="14"/>
        <v>-4.5</v>
      </c>
      <c r="L70" s="1"/>
      <c r="M70" s="1"/>
      <c r="N70" s="1">
        <v>439.51479999999998</v>
      </c>
      <c r="O70" s="1">
        <f t="shared" si="15"/>
        <v>-0.6</v>
      </c>
      <c r="P70" s="5"/>
      <c r="Q70" s="5"/>
      <c r="R70" s="1"/>
      <c r="S70" s="1">
        <f t="shared" si="4"/>
        <v>-732.52466666666669</v>
      </c>
      <c r="T70" s="1">
        <f t="shared" si="5"/>
        <v>-732.52466666666669</v>
      </c>
      <c r="U70" s="1">
        <v>29.752800000000001</v>
      </c>
      <c r="V70" s="1">
        <v>39.910200000000003</v>
      </c>
      <c r="W70" s="1">
        <v>27.203199999999999</v>
      </c>
      <c r="X70" s="1">
        <v>25.643000000000001</v>
      </c>
      <c r="Y70" s="1">
        <v>33.677</v>
      </c>
      <c r="Z70" s="1"/>
      <c r="AA70" s="1">
        <f t="shared" ref="AA70:AA75" si="16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6" t="s">
        <v>98</v>
      </c>
      <c r="B71" s="1" t="s">
        <v>31</v>
      </c>
      <c r="C71" s="1"/>
      <c r="D71" s="1"/>
      <c r="E71" s="1">
        <v>-1</v>
      </c>
      <c r="F71" s="1"/>
      <c r="G71" s="8">
        <v>0.31</v>
      </c>
      <c r="H71" s="1" t="e">
        <v>#N/A</v>
      </c>
      <c r="I71" s="1"/>
      <c r="J71" s="1"/>
      <c r="K71" s="1">
        <f t="shared" si="14"/>
        <v>-1</v>
      </c>
      <c r="L71" s="1"/>
      <c r="M71" s="1"/>
      <c r="N71" s="1">
        <v>167.4</v>
      </c>
      <c r="O71" s="1">
        <f t="shared" si="15"/>
        <v>-0.2</v>
      </c>
      <c r="P71" s="17">
        <v>40</v>
      </c>
      <c r="Q71" s="5"/>
      <c r="R71" s="1"/>
      <c r="S71" s="1">
        <f t="shared" ref="S71:S75" si="17">(F71+N71+P71)/O71</f>
        <v>-1037</v>
      </c>
      <c r="T71" s="1">
        <f t="shared" ref="T71:T75" si="18">(F71+N71)/O71</f>
        <v>-837</v>
      </c>
      <c r="U71" s="1">
        <v>18.600000000000001</v>
      </c>
      <c r="V71" s="1">
        <v>52</v>
      </c>
      <c r="W71" s="1">
        <v>0</v>
      </c>
      <c r="X71" s="1">
        <v>0</v>
      </c>
      <c r="Y71" s="1">
        <v>0</v>
      </c>
      <c r="Z71" s="1"/>
      <c r="AA71" s="1">
        <f t="shared" si="16"/>
        <v>12.4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99</v>
      </c>
      <c r="B72" s="1" t="s">
        <v>33</v>
      </c>
      <c r="C72" s="1">
        <v>19.082000000000001</v>
      </c>
      <c r="D72" s="1"/>
      <c r="E72" s="19">
        <v>1.347</v>
      </c>
      <c r="F72" s="19">
        <v>16.393000000000001</v>
      </c>
      <c r="G72" s="8">
        <v>0</v>
      </c>
      <c r="H72" s="1" t="e">
        <v>#N/A</v>
      </c>
      <c r="I72" s="1"/>
      <c r="J72" s="1">
        <v>1.347</v>
      </c>
      <c r="K72" s="1">
        <f t="shared" si="14"/>
        <v>0</v>
      </c>
      <c r="L72" s="1"/>
      <c r="M72" s="1"/>
      <c r="N72" s="1"/>
      <c r="O72" s="1">
        <f t="shared" si="15"/>
        <v>0.26939999999999997</v>
      </c>
      <c r="P72" s="5"/>
      <c r="Q72" s="5"/>
      <c r="R72" s="1"/>
      <c r="S72" s="1">
        <f t="shared" si="17"/>
        <v>60.850037119524877</v>
      </c>
      <c r="T72" s="1">
        <f t="shared" si="18"/>
        <v>60.850037119524877</v>
      </c>
      <c r="U72" s="1">
        <v>1.3588</v>
      </c>
      <c r="V72" s="1">
        <v>0.67100000000000004</v>
      </c>
      <c r="W72" s="1">
        <v>1.8866000000000001</v>
      </c>
      <c r="X72" s="1">
        <v>1.3472</v>
      </c>
      <c r="Y72" s="1">
        <v>0</v>
      </c>
      <c r="Z72" s="1"/>
      <c r="AA72" s="1">
        <f t="shared" si="16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100</v>
      </c>
      <c r="B73" s="1" t="s">
        <v>31</v>
      </c>
      <c r="C73" s="1">
        <v>49</v>
      </c>
      <c r="D73" s="1"/>
      <c r="E73" s="19">
        <v>18</v>
      </c>
      <c r="F73" s="19">
        <v>26</v>
      </c>
      <c r="G73" s="8">
        <v>0</v>
      </c>
      <c r="H73" s="1" t="e">
        <v>#N/A</v>
      </c>
      <c r="I73" s="1"/>
      <c r="J73" s="1">
        <v>16</v>
      </c>
      <c r="K73" s="1">
        <f t="shared" si="14"/>
        <v>2</v>
      </c>
      <c r="L73" s="1"/>
      <c r="M73" s="1"/>
      <c r="N73" s="1"/>
      <c r="O73" s="1">
        <f t="shared" si="15"/>
        <v>3.6</v>
      </c>
      <c r="P73" s="5"/>
      <c r="Q73" s="5"/>
      <c r="R73" s="1"/>
      <c r="S73" s="1">
        <f t="shared" si="17"/>
        <v>7.2222222222222223</v>
      </c>
      <c r="T73" s="1">
        <f t="shared" si="18"/>
        <v>7.2222222222222223</v>
      </c>
      <c r="U73" s="1">
        <v>1.6</v>
      </c>
      <c r="V73" s="1">
        <v>4.4000000000000004</v>
      </c>
      <c r="W73" s="1">
        <v>11.2</v>
      </c>
      <c r="X73" s="1">
        <v>1.6</v>
      </c>
      <c r="Y73" s="1">
        <v>0</v>
      </c>
      <c r="Z73" s="1"/>
      <c r="AA73" s="1">
        <f t="shared" si="16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101</v>
      </c>
      <c r="B74" s="1" t="s">
        <v>31</v>
      </c>
      <c r="C74" s="1">
        <v>70</v>
      </c>
      <c r="D74" s="1">
        <v>38</v>
      </c>
      <c r="E74" s="19">
        <v>64</v>
      </c>
      <c r="F74" s="19">
        <v>40</v>
      </c>
      <c r="G74" s="8">
        <v>0</v>
      </c>
      <c r="H74" s="1">
        <v>45</v>
      </c>
      <c r="I74" s="1"/>
      <c r="J74" s="1">
        <v>74</v>
      </c>
      <c r="K74" s="1">
        <f t="shared" si="14"/>
        <v>-10</v>
      </c>
      <c r="L74" s="1"/>
      <c r="M74" s="1"/>
      <c r="N74" s="1"/>
      <c r="O74" s="1">
        <f t="shared" si="15"/>
        <v>12.8</v>
      </c>
      <c r="P74" s="5"/>
      <c r="Q74" s="5"/>
      <c r="R74" s="1"/>
      <c r="S74" s="1">
        <f t="shared" si="17"/>
        <v>3.125</v>
      </c>
      <c r="T74" s="1">
        <f t="shared" si="18"/>
        <v>3.125</v>
      </c>
      <c r="U74" s="1">
        <v>16.8</v>
      </c>
      <c r="V74" s="1">
        <v>12.2</v>
      </c>
      <c r="W74" s="1">
        <v>20.6</v>
      </c>
      <c r="X74" s="1">
        <v>8.1999999999999993</v>
      </c>
      <c r="Y74" s="1">
        <v>0</v>
      </c>
      <c r="Z74" s="1"/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102</v>
      </c>
      <c r="B75" s="1" t="s">
        <v>33</v>
      </c>
      <c r="C75" s="1">
        <v>31.094000000000001</v>
      </c>
      <c r="D75" s="1">
        <v>3.2290000000000001</v>
      </c>
      <c r="E75" s="19">
        <v>30.04</v>
      </c>
      <c r="F75" s="1"/>
      <c r="G75" s="8">
        <v>0</v>
      </c>
      <c r="H75" s="1">
        <v>45</v>
      </c>
      <c r="I75" s="1"/>
      <c r="J75" s="1">
        <v>29.890999999999998</v>
      </c>
      <c r="K75" s="1">
        <f t="shared" si="14"/>
        <v>0.14900000000000091</v>
      </c>
      <c r="L75" s="1"/>
      <c r="M75" s="1"/>
      <c r="N75" s="1"/>
      <c r="O75" s="1">
        <f t="shared" si="15"/>
        <v>6.008</v>
      </c>
      <c r="P75" s="5"/>
      <c r="Q75" s="5"/>
      <c r="R75" s="1"/>
      <c r="S75" s="1">
        <f t="shared" si="17"/>
        <v>0</v>
      </c>
      <c r="T75" s="1">
        <f t="shared" si="18"/>
        <v>0</v>
      </c>
      <c r="U75" s="1">
        <v>4.4984000000000002</v>
      </c>
      <c r="V75" s="1">
        <v>6.4177999999999997</v>
      </c>
      <c r="W75" s="1">
        <v>8.8582000000000001</v>
      </c>
      <c r="X75" s="1">
        <v>2.9927999999999999</v>
      </c>
      <c r="Y75" s="1">
        <v>0</v>
      </c>
      <c r="Z75" s="1"/>
      <c r="AA75" s="1">
        <f t="shared" si="16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A75" xr:uid="{749057C7-55F4-4430-9993-8D96D60A2B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2024-03-12T07:31:46Z</dcterms:created>
  <dcterms:modified xsi:type="dcterms:W3CDTF">2024-03-12T09:11:00Z</dcterms:modified>
</cp:coreProperties>
</file>