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3,24 Ост филиалы\"/>
    </mc:Choice>
  </mc:AlternateContent>
  <xr:revisionPtr revIDLastSave="0" documentId="13_ncr:1_{26A7D064-006F-4D29-A506-CDE0C818FAD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Sheet!$A$3:$AC$81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50" i="1"/>
  <c r="Q51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5" i="1"/>
  <c r="Q76" i="1"/>
  <c r="Q77" i="1"/>
  <c r="Q78" i="1"/>
  <c r="Q79" i="1"/>
  <c r="Q80" i="1"/>
  <c r="Q81" i="1"/>
  <c r="Q6" i="1"/>
  <c r="R5" i="1"/>
  <c r="AD5" i="1" l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6" i="1"/>
  <c r="Q5" i="1"/>
  <c r="E31" i="1" l="1"/>
  <c r="F72" i="1"/>
  <c r="E72" i="1"/>
  <c r="O72" i="1" s="1"/>
  <c r="F71" i="1"/>
  <c r="E71" i="1"/>
  <c r="F27" i="1"/>
  <c r="E27" i="1"/>
  <c r="O27" i="1" s="1"/>
  <c r="O7" i="1"/>
  <c r="O8" i="1"/>
  <c r="O9" i="1"/>
  <c r="P9" i="1" s="1"/>
  <c r="O10" i="1"/>
  <c r="O11" i="1"/>
  <c r="O12" i="1"/>
  <c r="O13" i="1"/>
  <c r="P13" i="1" s="1"/>
  <c r="O14" i="1"/>
  <c r="O15" i="1"/>
  <c r="P15" i="1" s="1"/>
  <c r="O16" i="1"/>
  <c r="O17" i="1"/>
  <c r="O18" i="1"/>
  <c r="O19" i="1"/>
  <c r="P19" i="1" s="1"/>
  <c r="O20" i="1"/>
  <c r="O21" i="1"/>
  <c r="P21" i="1" s="1"/>
  <c r="O22" i="1"/>
  <c r="O23" i="1"/>
  <c r="O24" i="1"/>
  <c r="O25" i="1"/>
  <c r="P25" i="1" s="1"/>
  <c r="O26" i="1"/>
  <c r="P26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O47" i="1"/>
  <c r="O48" i="1"/>
  <c r="P48" i="1" s="1"/>
  <c r="O49" i="1"/>
  <c r="P49" i="1" s="1"/>
  <c r="O50" i="1"/>
  <c r="P50" i="1" s="1"/>
  <c r="O51" i="1"/>
  <c r="P51" i="1" s="1"/>
  <c r="O52" i="1"/>
  <c r="O53" i="1"/>
  <c r="O54" i="1"/>
  <c r="P54" i="1" s="1"/>
  <c r="O55" i="1"/>
  <c r="P55" i="1" s="1"/>
  <c r="O56" i="1"/>
  <c r="P56" i="1" s="1"/>
  <c r="O57" i="1"/>
  <c r="O58" i="1"/>
  <c r="P58" i="1" s="1"/>
  <c r="O59" i="1"/>
  <c r="P59" i="1" s="1"/>
  <c r="O60" i="1"/>
  <c r="P60" i="1" s="1"/>
  <c r="O61" i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O70" i="1"/>
  <c r="P70" i="1" s="1"/>
  <c r="O71" i="1"/>
  <c r="O73" i="1"/>
  <c r="O74" i="1"/>
  <c r="O75" i="1"/>
  <c r="O76" i="1"/>
  <c r="O77" i="1"/>
  <c r="O78" i="1"/>
  <c r="O79" i="1"/>
  <c r="O80" i="1"/>
  <c r="O81" i="1"/>
  <c r="O6" i="1"/>
  <c r="V6" i="1" s="1"/>
  <c r="P27" i="1" l="1"/>
  <c r="P72" i="1"/>
  <c r="P8" i="1"/>
  <c r="P10" i="1"/>
  <c r="P12" i="1"/>
  <c r="P18" i="1"/>
  <c r="P20" i="1"/>
  <c r="P24" i="1"/>
  <c r="P6" i="1"/>
  <c r="P74" i="1"/>
  <c r="P76" i="1"/>
  <c r="V77" i="1"/>
  <c r="V69" i="1"/>
  <c r="V61" i="1"/>
  <c r="V53" i="1"/>
  <c r="V45" i="1"/>
  <c r="V37" i="1"/>
  <c r="V29" i="1"/>
  <c r="V21" i="1"/>
  <c r="V13" i="1"/>
  <c r="V81" i="1"/>
  <c r="V73" i="1"/>
  <c r="V65" i="1"/>
  <c r="V57" i="1"/>
  <c r="V49" i="1"/>
  <c r="V41" i="1"/>
  <c r="V33" i="1"/>
  <c r="V25" i="1"/>
  <c r="V17" i="1"/>
  <c r="V9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V24" i="1"/>
  <c r="V22" i="1"/>
  <c r="V20" i="1"/>
  <c r="V18" i="1"/>
  <c r="V16" i="1"/>
  <c r="V14" i="1"/>
  <c r="V12" i="1"/>
  <c r="V10" i="1"/>
  <c r="V8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C5" i="1" l="1"/>
  <c r="P5" i="1"/>
  <c r="K5" i="1"/>
</calcChain>
</file>

<file path=xl/sharedStrings.xml><?xml version="1.0" encoding="utf-8"?>
<sst xmlns="http://schemas.openxmlformats.org/spreadsheetml/2006/main" count="198" uniqueCount="114">
  <si>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</si>
  <si>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</si>
  <si>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</si>
  <si>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</si>
  <si>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</si>
  <si>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</si>
  <si>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</si>
  <si>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</si>
  <si>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</si>
  <si>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</si>
  <si>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</si>
  <si>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</si>
  <si>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</si>
  <si>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</si>
  <si>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</si>
  <si>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</si>
  <si>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</si>
  <si>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</si>
  <si>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</si>
  <si>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</si>
  <si>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</si>
  <si>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</si>
  <si>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</si>
  <si>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09,03,</t>
  </si>
  <si>
    <t>12,03,</t>
  </si>
  <si>
    <t>04,03,</t>
  </si>
  <si>
    <t>27,02,</t>
  </si>
  <si>
    <t>20,02,</t>
  </si>
  <si>
    <t>13,02,</t>
  </si>
  <si>
    <t>06,02,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</si>
  <si>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</si>
  <si>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</si>
  <si>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</si>
  <si>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</si>
  <si>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3297 СЫТНЫЕ Папа может сар б/о мгс 1*3_СНГ  Останкино</t>
  </si>
  <si>
    <t>неоходимо увеличить продажи</t>
  </si>
  <si>
    <t>3812 СОЧНЫЕ сос п/о мгс 2*2  Останкино</t>
  </si>
  <si>
    <t>4063 МЯСНАЯ Папа может вар п/о_Л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</si>
  <si>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</si>
  <si>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</si>
  <si>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</si>
  <si>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</si>
  <si>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</si>
  <si>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</si>
  <si>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</si>
  <si>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</si>
  <si>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</si>
  <si>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</si>
  <si>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</si>
  <si>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</si>
  <si>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</si>
  <si>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</si>
  <si>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</si>
  <si>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</si>
  <si>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</si>
  <si>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</si>
  <si>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</si>
  <si>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</si>
  <si>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</si>
  <si>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</si>
  <si>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</si>
  <si>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</si>
  <si>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6213 СЕРВЕЛАТ ФИНСКИЙ СН в/к в/у 0,35кг 8шт  Останкино</t>
  </si>
  <si>
    <t>6220 ГОВЯЖЬЯ папа может вар п/о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</si>
  <si>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</si>
  <si>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</si>
  <si>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</si>
  <si>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</si>
  <si>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</si>
  <si>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</si>
  <si>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</si>
  <si>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</si>
  <si>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</si>
  <si>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</si>
  <si>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</si>
  <si>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6467 БАЛЫКОВАЯ Коровино п/к в/у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</si>
  <si>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</si>
  <si>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</si>
  <si>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</si>
  <si>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</si>
  <si>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СКЮ взята на пробу!!!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</si>
  <si>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</si>
  <si>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</si>
  <si>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</si>
  <si>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</si>
  <si>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</si>
  <si>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</si>
  <si>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</si>
  <si>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</si>
  <si>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</si>
  <si>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</si>
  <si>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</si>
  <si>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</si>
  <si>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</si>
  <si>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</si>
  <si>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</si>
  <si>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</si>
  <si>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</si>
  <si>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</si>
  <si>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</si>
  <si>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</si>
  <si>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</si>
  <si>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</si>
  <si>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</si>
  <si>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</si>
  <si>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</si>
  <si>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</si>
  <si>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</si>
  <si>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</si>
  <si>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</si>
  <si>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Снижена цена</t>
  </si>
  <si>
    <t>заказ</t>
  </si>
  <si>
    <t>16,03,(1)</t>
  </si>
  <si>
    <t>16,03,(2)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</si>
</sst>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1" fillId="4" borderId="1" xfId="1" applyNumberFormat="1" applyFill="1"/>
    <xf numFmtId="164" fontId="1" fillId="0" borderId="2" xfId="1" applyNumberFormat="1" applyBorder="1"/>
    <xf numFmtId="164" fontId="1" fillId="0" borderId="3" xfId="1" applyNumberFormat="1" applyBorder="1"/>
    <xf numFmtId="164" fontId="1" fillId="4" borderId="3" xfId="1" applyNumberFormat="1" applyFill="1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7" sqref="T7"/>
    </sheetView>
  </sheetViews>
  <sheetFormatPr defaultRowHeight="15" x14ac:dyDescent="0.25"/>
  <cols>
    <col min="1" max="1" width="60" customWidth="1"/>
    <col min="2" max="2" width="4" customWidth="1"/>
    <col min="3" max="6" width="6.85546875" customWidth="1"/>
    <col min="7" max="7" width="4.85546875" style="7" customWidth="1"/>
    <col min="8" max="8" width="4.85546875" customWidth="1"/>
    <col min="9" max="9" width="0.85546875" customWidth="1"/>
    <col min="10" max="11" width="6.85546875" customWidth="1"/>
    <col min="12" max="13" width="1" customWidth="1"/>
    <col min="14" max="19" width="6.85546875" customWidth="1"/>
    <col min="20" max="20" width="22.28515625" customWidth="1"/>
    <col min="21" max="22" width="4.5703125" customWidth="1"/>
    <col min="23" max="27" width="6.85546875" customWidth="1"/>
    <col min="28" max="28" width="28.28515625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6" t="s">
        <v>111</v>
      </c>
      <c r="R3" s="16" t="s">
        <v>111</v>
      </c>
      <c r="S3" s="8" t="s">
        <v>16</v>
      </c>
      <c r="T3" s="8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7" t="s">
        <v>112</v>
      </c>
      <c r="R4" s="17" t="s">
        <v>113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8834.42</v>
      </c>
      <c r="F5" s="4">
        <f>SUM(F6:F498)</f>
        <v>6399.6259999999993</v>
      </c>
      <c r="G5" s="5"/>
      <c r="H5" s="1"/>
      <c r="I5" s="1"/>
      <c r="J5" s="4">
        <f t="shared" ref="J5:S5" si="0">SUM(J6:J498)</f>
        <v>8594.3970000000008</v>
      </c>
      <c r="K5" s="4">
        <f t="shared" si="0"/>
        <v>240.02299999999974</v>
      </c>
      <c r="L5" s="4">
        <f t="shared" si="0"/>
        <v>0</v>
      </c>
      <c r="M5" s="4">
        <f t="shared" si="0"/>
        <v>0</v>
      </c>
      <c r="N5" s="4">
        <f t="shared" si="0"/>
        <v>5670.369200000001</v>
      </c>
      <c r="O5" s="4">
        <f t="shared" si="0"/>
        <v>1766.884</v>
      </c>
      <c r="P5" s="4">
        <f t="shared" si="0"/>
        <v>10400.955999999998</v>
      </c>
      <c r="Q5" s="18">
        <f t="shared" si="0"/>
        <v>8675.4306000000015</v>
      </c>
      <c r="R5" s="18">
        <f t="shared" ref="R5" si="1">SUM(R6:R498)</f>
        <v>1900</v>
      </c>
      <c r="S5" s="4">
        <f t="shared" si="0"/>
        <v>710</v>
      </c>
      <c r="T5" s="1"/>
      <c r="U5" s="1"/>
      <c r="V5" s="1"/>
      <c r="W5" s="4">
        <f>SUM(W6:W498)</f>
        <v>1257.5546000000004</v>
      </c>
      <c r="X5" s="4">
        <f>SUM(X6:X498)</f>
        <v>1402.0741999999998</v>
      </c>
      <c r="Y5" s="4">
        <f>SUM(Y6:Y498)</f>
        <v>1331.1584</v>
      </c>
      <c r="Z5" s="4">
        <f>SUM(Z6:Z498)</f>
        <v>1080.6479999999997</v>
      </c>
      <c r="AA5" s="4">
        <f>SUM(AA6:AA498)</f>
        <v>1193.2872000000002</v>
      </c>
      <c r="AB5" s="1"/>
      <c r="AC5" s="4">
        <f>SUM(AC6:AC498)</f>
        <v>5901.5747240000001</v>
      </c>
      <c r="AD5" s="4">
        <f>SUM(AD6:AD498)</f>
        <v>1900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97</v>
      </c>
      <c r="D6" s="1"/>
      <c r="E6" s="1">
        <v>54</v>
      </c>
      <c r="F6" s="1">
        <v>29</v>
      </c>
      <c r="G6" s="5">
        <v>0.4</v>
      </c>
      <c r="H6" s="1">
        <v>60</v>
      </c>
      <c r="I6" s="1"/>
      <c r="J6" s="1">
        <v>54.6</v>
      </c>
      <c r="K6" s="1">
        <f t="shared" ref="K6:K36" si="2">E6-J6</f>
        <v>-0.60000000000000142</v>
      </c>
      <c r="L6" s="1"/>
      <c r="M6" s="1"/>
      <c r="N6" s="1">
        <v>10.399999999999981</v>
      </c>
      <c r="O6" s="1">
        <f>E6/5</f>
        <v>10.8</v>
      </c>
      <c r="P6" s="13">
        <f>13*O6-N6-F6</f>
        <v>101.00000000000003</v>
      </c>
      <c r="Q6" s="19">
        <f>P6-R6</f>
        <v>101.00000000000003</v>
      </c>
      <c r="R6" s="19"/>
      <c r="S6" s="14"/>
      <c r="T6" s="1"/>
      <c r="U6" s="1">
        <f>(F6+N6+Q6)/O6</f>
        <v>13</v>
      </c>
      <c r="V6" s="1">
        <f>(F6+N6)/O6</f>
        <v>3.6481481481481457</v>
      </c>
      <c r="W6" s="1">
        <v>6.8</v>
      </c>
      <c r="X6" s="1">
        <v>7.2</v>
      </c>
      <c r="Y6" s="1">
        <v>4.8</v>
      </c>
      <c r="Z6" s="1">
        <v>7.6</v>
      </c>
      <c r="AA6" s="1">
        <v>10.4</v>
      </c>
      <c r="AB6" s="1"/>
      <c r="AC6" s="1">
        <f>Q6*G6</f>
        <v>40.400000000000013</v>
      </c>
      <c r="AD6" s="1">
        <f>R6*G6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33</v>
      </c>
      <c r="C7" s="1">
        <v>7.69</v>
      </c>
      <c r="D7" s="1">
        <v>7.31</v>
      </c>
      <c r="E7" s="1">
        <v>7.69</v>
      </c>
      <c r="F7" s="1">
        <v>7.31</v>
      </c>
      <c r="G7" s="5">
        <v>0</v>
      </c>
      <c r="H7" s="1">
        <v>120</v>
      </c>
      <c r="I7" s="1"/>
      <c r="J7" s="1">
        <v>9.6999999999999993</v>
      </c>
      <c r="K7" s="1">
        <f t="shared" si="2"/>
        <v>-2.0099999999999989</v>
      </c>
      <c r="L7" s="1"/>
      <c r="M7" s="1"/>
      <c r="N7" s="1"/>
      <c r="O7" s="1">
        <f t="shared" ref="O7:O70" si="3">E7/5</f>
        <v>1.538</v>
      </c>
      <c r="P7" s="13"/>
      <c r="Q7" s="19">
        <f t="shared" ref="Q7:Q70" si="4">P7-R7</f>
        <v>0</v>
      </c>
      <c r="R7" s="19"/>
      <c r="S7" s="14"/>
      <c r="T7" s="1"/>
      <c r="U7" s="1">
        <f t="shared" ref="U7:U70" si="5">(F7+N7+Q7)/O7</f>
        <v>4.752925877763329</v>
      </c>
      <c r="V7" s="1">
        <f t="shared" ref="V7:V70" si="6">(F7+N7)/O7</f>
        <v>4.752925877763329</v>
      </c>
      <c r="W7" s="1">
        <v>1.8056000000000001</v>
      </c>
      <c r="X7" s="1">
        <v>0.72699999999999998</v>
      </c>
      <c r="Y7" s="1">
        <v>2.1318000000000001</v>
      </c>
      <c r="Z7" s="1">
        <v>1.1097999999999999</v>
      </c>
      <c r="AA7" s="1">
        <v>0.69579999999999997</v>
      </c>
      <c r="AB7" s="1"/>
      <c r="AC7" s="1">
        <f t="shared" ref="AC7:AD70" si="7">Q7*G7</f>
        <v>0</v>
      </c>
      <c r="AD7" s="1">
        <f t="shared" ref="AD7:AD70" si="8">R7*G7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33</v>
      </c>
      <c r="C8" s="1">
        <v>146.10499999999999</v>
      </c>
      <c r="D8" s="1"/>
      <c r="E8" s="1">
        <v>76.524000000000001</v>
      </c>
      <c r="F8" s="1">
        <v>65.534999999999997</v>
      </c>
      <c r="G8" s="5">
        <v>1</v>
      </c>
      <c r="H8" s="1" t="e">
        <v>#N/A</v>
      </c>
      <c r="I8" s="1"/>
      <c r="J8" s="1">
        <v>75.3</v>
      </c>
      <c r="K8" s="1">
        <f t="shared" si="2"/>
        <v>1.2240000000000038</v>
      </c>
      <c r="L8" s="1"/>
      <c r="M8" s="1"/>
      <c r="N8" s="1"/>
      <c r="O8" s="1">
        <f t="shared" si="3"/>
        <v>15.3048</v>
      </c>
      <c r="P8" s="13">
        <f t="shared" ref="P8:P13" si="9">13*O8-N8-F8</f>
        <v>133.42740000000001</v>
      </c>
      <c r="Q8" s="19">
        <f t="shared" si="4"/>
        <v>133.42740000000001</v>
      </c>
      <c r="R8" s="19"/>
      <c r="S8" s="14"/>
      <c r="T8" s="1"/>
      <c r="U8" s="1">
        <f t="shared" si="5"/>
        <v>13</v>
      </c>
      <c r="V8" s="1">
        <f t="shared" si="6"/>
        <v>4.2819899639328831</v>
      </c>
      <c r="W8" s="1">
        <v>5.2009999999999996</v>
      </c>
      <c r="X8" s="1">
        <v>8.6311999999999998</v>
      </c>
      <c r="Y8" s="1">
        <v>12.6568</v>
      </c>
      <c r="Z8" s="1">
        <v>0</v>
      </c>
      <c r="AA8" s="1">
        <v>0</v>
      </c>
      <c r="AB8" s="1"/>
      <c r="AC8" s="1">
        <f t="shared" si="7"/>
        <v>133.42740000000001</v>
      </c>
      <c r="AD8" s="1">
        <f t="shared" si="8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33</v>
      </c>
      <c r="C9" s="1">
        <v>345.38900000000001</v>
      </c>
      <c r="D9" s="1"/>
      <c r="E9" s="1">
        <v>139.39699999999999</v>
      </c>
      <c r="F9" s="1">
        <v>125.86199999999999</v>
      </c>
      <c r="G9" s="5">
        <v>1</v>
      </c>
      <c r="H9" s="1">
        <v>45</v>
      </c>
      <c r="I9" s="1"/>
      <c r="J9" s="1">
        <v>137.85599999999999</v>
      </c>
      <c r="K9" s="1">
        <f t="shared" si="2"/>
        <v>1.5409999999999968</v>
      </c>
      <c r="L9" s="1"/>
      <c r="M9" s="1"/>
      <c r="N9" s="1">
        <v>100.2822</v>
      </c>
      <c r="O9" s="1">
        <f t="shared" si="3"/>
        <v>27.879399999999997</v>
      </c>
      <c r="P9" s="13">
        <f t="shared" si="9"/>
        <v>136.28799999999998</v>
      </c>
      <c r="Q9" s="19">
        <f t="shared" si="4"/>
        <v>136.28799999999998</v>
      </c>
      <c r="R9" s="19"/>
      <c r="S9" s="14"/>
      <c r="T9" s="1"/>
      <c r="U9" s="1">
        <f t="shared" si="5"/>
        <v>13</v>
      </c>
      <c r="V9" s="1">
        <f t="shared" si="6"/>
        <v>8.1115160297567392</v>
      </c>
      <c r="W9" s="1">
        <v>27.595400000000001</v>
      </c>
      <c r="X9" s="1">
        <v>33.704799999999999</v>
      </c>
      <c r="Y9" s="1">
        <v>0</v>
      </c>
      <c r="Z9" s="1">
        <v>30.665199999999999</v>
      </c>
      <c r="AA9" s="1">
        <v>0.40660000000000002</v>
      </c>
      <c r="AB9" s="1"/>
      <c r="AC9" s="1">
        <f t="shared" si="7"/>
        <v>136.28799999999998</v>
      </c>
      <c r="AD9" s="1">
        <f t="shared" si="8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33</v>
      </c>
      <c r="C10" s="1">
        <v>2567.84</v>
      </c>
      <c r="D10" s="1"/>
      <c r="E10" s="1">
        <v>1789.9269999999999</v>
      </c>
      <c r="F10" s="1">
        <v>317.33699999999999</v>
      </c>
      <c r="G10" s="5">
        <v>1</v>
      </c>
      <c r="H10" s="1">
        <v>60</v>
      </c>
      <c r="I10" s="1"/>
      <c r="J10" s="1">
        <v>1722.4</v>
      </c>
      <c r="K10" s="1">
        <f t="shared" si="2"/>
        <v>67.526999999999816</v>
      </c>
      <c r="L10" s="1"/>
      <c r="M10" s="1"/>
      <c r="N10" s="1">
        <v>2391.8420000000001</v>
      </c>
      <c r="O10" s="1">
        <f t="shared" si="3"/>
        <v>357.98539999999997</v>
      </c>
      <c r="P10" s="13">
        <f t="shared" si="9"/>
        <v>1944.6311999999998</v>
      </c>
      <c r="Q10" s="19">
        <f t="shared" si="4"/>
        <v>944.63119999999981</v>
      </c>
      <c r="R10" s="19">
        <v>1000</v>
      </c>
      <c r="S10" s="14"/>
      <c r="T10" s="1"/>
      <c r="U10" s="1">
        <f t="shared" si="5"/>
        <v>10.206589989424151</v>
      </c>
      <c r="V10" s="1">
        <f t="shared" si="6"/>
        <v>7.5678477390418726</v>
      </c>
      <c r="W10" s="1">
        <v>291.74599999999998</v>
      </c>
      <c r="X10" s="1">
        <v>234.31120000000001</v>
      </c>
      <c r="Y10" s="1">
        <v>305.59160000000003</v>
      </c>
      <c r="Z10" s="1">
        <v>255.00280000000001</v>
      </c>
      <c r="AA10" s="1">
        <v>323.90660000000003</v>
      </c>
      <c r="AB10" s="1"/>
      <c r="AC10" s="1">
        <f t="shared" si="7"/>
        <v>944.63119999999981</v>
      </c>
      <c r="AD10" s="1">
        <f t="shared" si="8"/>
        <v>1000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38</v>
      </c>
      <c r="B11" s="1" t="s">
        <v>33</v>
      </c>
      <c r="C11" s="1">
        <v>206.423</v>
      </c>
      <c r="D11" s="1"/>
      <c r="E11" s="1">
        <v>113.36</v>
      </c>
      <c r="F11" s="1">
        <v>66.897000000000006</v>
      </c>
      <c r="G11" s="5">
        <v>1</v>
      </c>
      <c r="H11" s="1">
        <v>60</v>
      </c>
      <c r="I11" s="1"/>
      <c r="J11" s="1">
        <v>110.45699999999999</v>
      </c>
      <c r="K11" s="1">
        <f t="shared" si="2"/>
        <v>2.9030000000000058</v>
      </c>
      <c r="L11" s="1"/>
      <c r="M11" s="1"/>
      <c r="N11" s="1">
        <v>235.16739999999999</v>
      </c>
      <c r="O11" s="1">
        <f t="shared" si="3"/>
        <v>22.672000000000001</v>
      </c>
      <c r="P11" s="13"/>
      <c r="Q11" s="19">
        <f t="shared" si="4"/>
        <v>0</v>
      </c>
      <c r="R11" s="19"/>
      <c r="S11" s="14"/>
      <c r="T11" s="1"/>
      <c r="U11" s="1">
        <f t="shared" si="5"/>
        <v>13.323235709244882</v>
      </c>
      <c r="V11" s="1">
        <f t="shared" si="6"/>
        <v>13.323235709244882</v>
      </c>
      <c r="W11" s="1">
        <v>27.599399999999999</v>
      </c>
      <c r="X11" s="1">
        <v>15.5252</v>
      </c>
      <c r="Y11" s="1">
        <v>22.100200000000001</v>
      </c>
      <c r="Z11" s="1">
        <v>30.591799999999999</v>
      </c>
      <c r="AA11" s="1">
        <v>27.042000000000002</v>
      </c>
      <c r="AB11" s="1"/>
      <c r="AC11" s="1">
        <f t="shared" si="7"/>
        <v>0</v>
      </c>
      <c r="AD11" s="1">
        <f t="shared" si="8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39</v>
      </c>
      <c r="B12" s="1" t="s">
        <v>33</v>
      </c>
      <c r="C12" s="1">
        <v>329.863</v>
      </c>
      <c r="D12" s="1"/>
      <c r="E12" s="1">
        <v>272.875</v>
      </c>
      <c r="F12" s="1">
        <v>1.1499999999999999</v>
      </c>
      <c r="G12" s="5">
        <v>1</v>
      </c>
      <c r="H12" s="1">
        <v>60</v>
      </c>
      <c r="I12" s="1"/>
      <c r="J12" s="1">
        <v>269.3</v>
      </c>
      <c r="K12" s="1">
        <f t="shared" si="2"/>
        <v>3.5749999999999886</v>
      </c>
      <c r="L12" s="1"/>
      <c r="M12" s="1"/>
      <c r="N12" s="1">
        <v>195.49860000000001</v>
      </c>
      <c r="O12" s="1">
        <f t="shared" si="3"/>
        <v>54.575000000000003</v>
      </c>
      <c r="P12" s="13">
        <f t="shared" si="9"/>
        <v>512.82640000000004</v>
      </c>
      <c r="Q12" s="19">
        <f t="shared" si="4"/>
        <v>512.82640000000004</v>
      </c>
      <c r="R12" s="19"/>
      <c r="S12" s="14"/>
      <c r="T12" s="1"/>
      <c r="U12" s="1">
        <f t="shared" si="5"/>
        <v>13</v>
      </c>
      <c r="V12" s="1">
        <f t="shared" si="6"/>
        <v>3.6032725606962894</v>
      </c>
      <c r="W12" s="1">
        <v>32.7074</v>
      </c>
      <c r="X12" s="1">
        <v>30.3904</v>
      </c>
      <c r="Y12" s="1">
        <v>34.983199999999997</v>
      </c>
      <c r="Z12" s="1">
        <v>29.357800000000001</v>
      </c>
      <c r="AA12" s="1">
        <v>34.284799999999997</v>
      </c>
      <c r="AB12" s="1"/>
      <c r="AC12" s="1">
        <f t="shared" si="7"/>
        <v>512.82640000000004</v>
      </c>
      <c r="AD12" s="1">
        <f t="shared" si="8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40</v>
      </c>
      <c r="B13" s="1" t="s">
        <v>31</v>
      </c>
      <c r="C13" s="1">
        <v>88</v>
      </c>
      <c r="D13" s="1"/>
      <c r="E13" s="1">
        <v>34</v>
      </c>
      <c r="F13" s="1">
        <v>48</v>
      </c>
      <c r="G13" s="5">
        <v>0.25</v>
      </c>
      <c r="H13" s="1">
        <v>120</v>
      </c>
      <c r="I13" s="1"/>
      <c r="J13" s="1">
        <v>34</v>
      </c>
      <c r="K13" s="1">
        <f t="shared" si="2"/>
        <v>0</v>
      </c>
      <c r="L13" s="1"/>
      <c r="M13" s="1"/>
      <c r="N13" s="1">
        <v>18</v>
      </c>
      <c r="O13" s="1">
        <f t="shared" si="3"/>
        <v>6.8</v>
      </c>
      <c r="P13" s="13">
        <f t="shared" si="9"/>
        <v>22.399999999999991</v>
      </c>
      <c r="Q13" s="19">
        <f t="shared" si="4"/>
        <v>22.399999999999991</v>
      </c>
      <c r="R13" s="19"/>
      <c r="S13" s="14"/>
      <c r="T13" s="1"/>
      <c r="U13" s="1">
        <f t="shared" si="5"/>
        <v>12.999999999999998</v>
      </c>
      <c r="V13" s="1">
        <f t="shared" si="6"/>
        <v>9.7058823529411775</v>
      </c>
      <c r="W13" s="1">
        <v>6.2</v>
      </c>
      <c r="X13" s="1">
        <v>5.2</v>
      </c>
      <c r="Y13" s="1">
        <v>1.8</v>
      </c>
      <c r="Z13" s="1">
        <v>4.4000000000000004</v>
      </c>
      <c r="AA13" s="1">
        <v>3.2</v>
      </c>
      <c r="AB13" s="1"/>
      <c r="AC13" s="1">
        <f t="shared" si="7"/>
        <v>5.5999999999999979</v>
      </c>
      <c r="AD13" s="1">
        <f t="shared" si="8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41</v>
      </c>
      <c r="B14" s="1" t="s">
        <v>31</v>
      </c>
      <c r="C14" s="1">
        <v>62</v>
      </c>
      <c r="D14" s="1"/>
      <c r="E14" s="1">
        <v>16</v>
      </c>
      <c r="F14" s="1">
        <v>39</v>
      </c>
      <c r="G14" s="5">
        <v>0.15</v>
      </c>
      <c r="H14" s="1">
        <v>60</v>
      </c>
      <c r="I14" s="1"/>
      <c r="J14" s="1">
        <v>16</v>
      </c>
      <c r="K14" s="1">
        <f t="shared" si="2"/>
        <v>0</v>
      </c>
      <c r="L14" s="1"/>
      <c r="M14" s="1"/>
      <c r="N14" s="1"/>
      <c r="O14" s="1">
        <f t="shared" si="3"/>
        <v>3.2</v>
      </c>
      <c r="P14" s="13"/>
      <c r="Q14" s="19">
        <f t="shared" si="4"/>
        <v>0</v>
      </c>
      <c r="R14" s="19"/>
      <c r="S14" s="14"/>
      <c r="T14" s="1"/>
      <c r="U14" s="1">
        <f t="shared" si="5"/>
        <v>12.1875</v>
      </c>
      <c r="V14" s="1">
        <f t="shared" si="6"/>
        <v>12.1875</v>
      </c>
      <c r="W14" s="1">
        <v>4</v>
      </c>
      <c r="X14" s="1">
        <v>5.4</v>
      </c>
      <c r="Y14" s="1">
        <v>8.6</v>
      </c>
      <c r="Z14" s="1">
        <v>4.5999999999999996</v>
      </c>
      <c r="AA14" s="1">
        <v>0</v>
      </c>
      <c r="AB14" s="10" t="s">
        <v>35</v>
      </c>
      <c r="AC14" s="1">
        <f t="shared" si="7"/>
        <v>0</v>
      </c>
      <c r="AD14" s="1">
        <f t="shared" si="8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42</v>
      </c>
      <c r="B15" s="1" t="s">
        <v>31</v>
      </c>
      <c r="C15" s="1">
        <v>32</v>
      </c>
      <c r="D15" s="1"/>
      <c r="E15" s="1">
        <v>12</v>
      </c>
      <c r="F15" s="1">
        <v>20</v>
      </c>
      <c r="G15" s="5">
        <v>0.15</v>
      </c>
      <c r="H15" s="1">
        <v>60</v>
      </c>
      <c r="I15" s="1"/>
      <c r="J15" s="1">
        <v>12</v>
      </c>
      <c r="K15" s="1">
        <f t="shared" si="2"/>
        <v>0</v>
      </c>
      <c r="L15" s="1"/>
      <c r="M15" s="1"/>
      <c r="N15" s="1"/>
      <c r="O15" s="1">
        <f t="shared" si="3"/>
        <v>2.4</v>
      </c>
      <c r="P15" s="13">
        <f t="shared" ref="P15" si="10">13*O15-N15-F15</f>
        <v>11.2</v>
      </c>
      <c r="Q15" s="19">
        <f t="shared" si="4"/>
        <v>11.2</v>
      </c>
      <c r="R15" s="19"/>
      <c r="S15" s="14"/>
      <c r="T15" s="1"/>
      <c r="U15" s="1">
        <f t="shared" si="5"/>
        <v>13</v>
      </c>
      <c r="V15" s="1">
        <f t="shared" si="6"/>
        <v>8.3333333333333339</v>
      </c>
      <c r="W15" s="1">
        <v>0</v>
      </c>
      <c r="X15" s="1">
        <v>2.6</v>
      </c>
      <c r="Y15" s="1">
        <v>1</v>
      </c>
      <c r="Z15" s="1">
        <v>0.4</v>
      </c>
      <c r="AA15" s="1">
        <v>0</v>
      </c>
      <c r="AB15" s="1"/>
      <c r="AC15" s="1">
        <f t="shared" si="7"/>
        <v>1.68</v>
      </c>
      <c r="AD15" s="1">
        <f t="shared" si="8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43</v>
      </c>
      <c r="B16" s="1" t="s">
        <v>33</v>
      </c>
      <c r="C16" s="1">
        <v>188.20099999999999</v>
      </c>
      <c r="D16" s="1"/>
      <c r="E16" s="1">
        <v>83.034000000000006</v>
      </c>
      <c r="F16" s="1">
        <v>91.367999999999995</v>
      </c>
      <c r="G16" s="5">
        <v>1</v>
      </c>
      <c r="H16" s="1" t="e">
        <v>#N/A</v>
      </c>
      <c r="I16" s="1"/>
      <c r="J16" s="1">
        <v>80.167000000000002</v>
      </c>
      <c r="K16" s="1">
        <f t="shared" si="2"/>
        <v>2.8670000000000044</v>
      </c>
      <c r="L16" s="1"/>
      <c r="M16" s="1"/>
      <c r="N16" s="1">
        <v>130.51900000000001</v>
      </c>
      <c r="O16" s="1">
        <f t="shared" si="3"/>
        <v>16.6068</v>
      </c>
      <c r="P16" s="13"/>
      <c r="Q16" s="19">
        <f t="shared" si="4"/>
        <v>0</v>
      </c>
      <c r="R16" s="19"/>
      <c r="S16" s="14"/>
      <c r="T16" s="1"/>
      <c r="U16" s="1">
        <f t="shared" si="5"/>
        <v>13.361213478815907</v>
      </c>
      <c r="V16" s="1">
        <f t="shared" si="6"/>
        <v>13.361213478815907</v>
      </c>
      <c r="W16" s="1">
        <v>19.603000000000002</v>
      </c>
      <c r="X16" s="1">
        <v>19.690000000000001</v>
      </c>
      <c r="Y16" s="1">
        <v>0</v>
      </c>
      <c r="Z16" s="1">
        <v>0</v>
      </c>
      <c r="AA16" s="1">
        <v>0</v>
      </c>
      <c r="AB16" s="1"/>
      <c r="AC16" s="1">
        <f t="shared" si="7"/>
        <v>0</v>
      </c>
      <c r="AD16" s="1">
        <f t="shared" si="8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44</v>
      </c>
      <c r="B17" s="1" t="s">
        <v>33</v>
      </c>
      <c r="C17" s="1">
        <v>161.97999999999999</v>
      </c>
      <c r="D17" s="1"/>
      <c r="E17" s="1">
        <v>27.843</v>
      </c>
      <c r="F17" s="1">
        <v>126.167</v>
      </c>
      <c r="G17" s="5">
        <v>1</v>
      </c>
      <c r="H17" s="1" t="e">
        <v>#N/A</v>
      </c>
      <c r="I17" s="1"/>
      <c r="J17" s="1">
        <v>27.3</v>
      </c>
      <c r="K17" s="1">
        <f t="shared" si="2"/>
        <v>0.54299999999999926</v>
      </c>
      <c r="L17" s="1"/>
      <c r="M17" s="1"/>
      <c r="N17" s="1"/>
      <c r="O17" s="1">
        <f t="shared" si="3"/>
        <v>5.5686</v>
      </c>
      <c r="P17" s="13"/>
      <c r="Q17" s="19">
        <f t="shared" si="4"/>
        <v>0</v>
      </c>
      <c r="R17" s="19"/>
      <c r="S17" s="14"/>
      <c r="T17" s="1"/>
      <c r="U17" s="1">
        <f t="shared" si="5"/>
        <v>22.656861688754805</v>
      </c>
      <c r="V17" s="1">
        <f t="shared" si="6"/>
        <v>22.656861688754805</v>
      </c>
      <c r="W17" s="1">
        <v>6.6787999999999998</v>
      </c>
      <c r="X17" s="1">
        <v>1.1796</v>
      </c>
      <c r="Y17" s="1">
        <v>0</v>
      </c>
      <c r="Z17" s="1">
        <v>0</v>
      </c>
      <c r="AA17" s="1">
        <v>0</v>
      </c>
      <c r="AB17" s="10" t="s">
        <v>35</v>
      </c>
      <c r="AC17" s="1">
        <f t="shared" si="7"/>
        <v>0</v>
      </c>
      <c r="AD17" s="1">
        <f t="shared" si="8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45</v>
      </c>
      <c r="B18" s="1" t="s">
        <v>33</v>
      </c>
      <c r="C18" s="1">
        <v>114.319</v>
      </c>
      <c r="D18" s="1"/>
      <c r="E18" s="1">
        <v>73.406999999999996</v>
      </c>
      <c r="F18" s="1">
        <v>18.411000000000001</v>
      </c>
      <c r="G18" s="5">
        <v>1</v>
      </c>
      <c r="H18" s="1">
        <v>45</v>
      </c>
      <c r="I18" s="1"/>
      <c r="J18" s="1">
        <v>68.900000000000006</v>
      </c>
      <c r="K18" s="1">
        <f t="shared" si="2"/>
        <v>4.5069999999999908</v>
      </c>
      <c r="L18" s="1"/>
      <c r="M18" s="1"/>
      <c r="N18" s="1">
        <v>76.368999999999986</v>
      </c>
      <c r="O18" s="1">
        <f t="shared" si="3"/>
        <v>14.6814</v>
      </c>
      <c r="P18" s="13">
        <f t="shared" ref="P18:P21" si="11">13*O18-N18-F18</f>
        <v>96.078200000000024</v>
      </c>
      <c r="Q18" s="19">
        <f t="shared" si="4"/>
        <v>96.078200000000024</v>
      </c>
      <c r="R18" s="19"/>
      <c r="S18" s="14"/>
      <c r="T18" s="1"/>
      <c r="U18" s="1">
        <f t="shared" si="5"/>
        <v>13</v>
      </c>
      <c r="V18" s="1">
        <f t="shared" si="6"/>
        <v>6.4557875951884691</v>
      </c>
      <c r="W18" s="1">
        <v>11.843999999999999</v>
      </c>
      <c r="X18" s="1">
        <v>10.4488</v>
      </c>
      <c r="Y18" s="1">
        <v>13.2654</v>
      </c>
      <c r="Z18" s="1">
        <v>7.5110000000000001</v>
      </c>
      <c r="AA18" s="1">
        <v>11.896599999999999</v>
      </c>
      <c r="AB18" s="1"/>
      <c r="AC18" s="1">
        <f t="shared" si="7"/>
        <v>96.078200000000024</v>
      </c>
      <c r="AD18" s="1">
        <f t="shared" si="8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46</v>
      </c>
      <c r="B19" s="1" t="s">
        <v>31</v>
      </c>
      <c r="C19" s="1">
        <v>130</v>
      </c>
      <c r="D19" s="1"/>
      <c r="E19" s="1">
        <v>41</v>
      </c>
      <c r="F19" s="1">
        <v>84</v>
      </c>
      <c r="G19" s="5">
        <v>0.2</v>
      </c>
      <c r="H19" s="1">
        <v>120</v>
      </c>
      <c r="I19" s="1"/>
      <c r="J19" s="1">
        <v>42</v>
      </c>
      <c r="K19" s="1">
        <f t="shared" si="2"/>
        <v>-1</v>
      </c>
      <c r="L19" s="1"/>
      <c r="M19" s="1"/>
      <c r="N19" s="1"/>
      <c r="O19" s="1">
        <f t="shared" si="3"/>
        <v>8.1999999999999993</v>
      </c>
      <c r="P19" s="13">
        <f t="shared" si="11"/>
        <v>22.599999999999994</v>
      </c>
      <c r="Q19" s="19">
        <f t="shared" si="4"/>
        <v>22.599999999999994</v>
      </c>
      <c r="R19" s="19"/>
      <c r="S19" s="14"/>
      <c r="T19" s="1"/>
      <c r="U19" s="1">
        <f t="shared" si="5"/>
        <v>13</v>
      </c>
      <c r="V19" s="1">
        <f t="shared" si="6"/>
        <v>10.24390243902439</v>
      </c>
      <c r="W19" s="1">
        <v>3.6</v>
      </c>
      <c r="X19" s="1">
        <v>6.8</v>
      </c>
      <c r="Y19" s="1">
        <v>5.4</v>
      </c>
      <c r="Z19" s="1">
        <v>4.4000000000000004</v>
      </c>
      <c r="AA19" s="1">
        <v>6.2</v>
      </c>
      <c r="AB19" s="1"/>
      <c r="AC19" s="1">
        <f t="shared" si="7"/>
        <v>4.5199999999999987</v>
      </c>
      <c r="AD19" s="1">
        <f t="shared" si="8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47</v>
      </c>
      <c r="B20" s="1" t="s">
        <v>33</v>
      </c>
      <c r="C20" s="1">
        <v>136.233</v>
      </c>
      <c r="D20" s="1">
        <v>2.9769999999999999</v>
      </c>
      <c r="E20" s="1">
        <v>103.73</v>
      </c>
      <c r="F20" s="1">
        <v>5.47</v>
      </c>
      <c r="G20" s="5">
        <v>1</v>
      </c>
      <c r="H20" s="1">
        <v>45</v>
      </c>
      <c r="I20" s="1"/>
      <c r="J20" s="1">
        <v>90.1</v>
      </c>
      <c r="K20" s="1">
        <f t="shared" si="2"/>
        <v>13.63000000000001</v>
      </c>
      <c r="L20" s="1"/>
      <c r="M20" s="1"/>
      <c r="N20" s="1">
        <v>136.82079999999999</v>
      </c>
      <c r="O20" s="1">
        <f t="shared" si="3"/>
        <v>20.746000000000002</v>
      </c>
      <c r="P20" s="13">
        <f t="shared" si="11"/>
        <v>127.40720000000005</v>
      </c>
      <c r="Q20" s="19">
        <f t="shared" si="4"/>
        <v>127.40720000000005</v>
      </c>
      <c r="R20" s="19"/>
      <c r="S20" s="14"/>
      <c r="T20" s="1"/>
      <c r="U20" s="1">
        <f t="shared" si="5"/>
        <v>13</v>
      </c>
      <c r="V20" s="1">
        <f t="shared" si="6"/>
        <v>6.8587101127928261</v>
      </c>
      <c r="W20" s="1">
        <v>16.917999999999999</v>
      </c>
      <c r="X20" s="1">
        <v>13.829800000000001</v>
      </c>
      <c r="Y20" s="1">
        <v>14.679</v>
      </c>
      <c r="Z20" s="1">
        <v>9.4703999999999997</v>
      </c>
      <c r="AA20" s="1">
        <v>13.7746</v>
      </c>
      <c r="AB20" s="1"/>
      <c r="AC20" s="1">
        <f t="shared" si="7"/>
        <v>127.40720000000005</v>
      </c>
      <c r="AD20" s="1">
        <f t="shared" si="8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48</v>
      </c>
      <c r="B21" s="1" t="s">
        <v>31</v>
      </c>
      <c r="C21" s="1">
        <v>288</v>
      </c>
      <c r="D21" s="1"/>
      <c r="E21" s="1">
        <v>95</v>
      </c>
      <c r="F21" s="1">
        <v>193</v>
      </c>
      <c r="G21" s="5">
        <v>0.12</v>
      </c>
      <c r="H21" s="1">
        <v>120</v>
      </c>
      <c r="I21" s="1"/>
      <c r="J21" s="1">
        <v>93.6</v>
      </c>
      <c r="K21" s="1">
        <f t="shared" si="2"/>
        <v>1.4000000000000057</v>
      </c>
      <c r="L21" s="1"/>
      <c r="M21" s="1"/>
      <c r="N21" s="1"/>
      <c r="O21" s="1">
        <f t="shared" si="3"/>
        <v>19</v>
      </c>
      <c r="P21" s="13">
        <f t="shared" si="11"/>
        <v>54</v>
      </c>
      <c r="Q21" s="19">
        <f t="shared" si="4"/>
        <v>54</v>
      </c>
      <c r="R21" s="19"/>
      <c r="S21" s="14"/>
      <c r="T21" s="1"/>
      <c r="U21" s="1">
        <f t="shared" si="5"/>
        <v>13</v>
      </c>
      <c r="V21" s="1">
        <f t="shared" si="6"/>
        <v>10.157894736842104</v>
      </c>
      <c r="W21" s="1">
        <v>12.4</v>
      </c>
      <c r="X21" s="1">
        <v>15.6</v>
      </c>
      <c r="Y21" s="1">
        <v>11.6</v>
      </c>
      <c r="Z21" s="1">
        <v>4.8</v>
      </c>
      <c r="AA21" s="1">
        <v>13</v>
      </c>
      <c r="AB21" s="1"/>
      <c r="AC21" s="1">
        <f t="shared" si="7"/>
        <v>6.4799999999999995</v>
      </c>
      <c r="AD21" s="1">
        <f t="shared" si="8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49</v>
      </c>
      <c r="B22" s="1" t="s">
        <v>31</v>
      </c>
      <c r="C22" s="1">
        <v>272</v>
      </c>
      <c r="D22" s="1"/>
      <c r="E22" s="1">
        <v>53</v>
      </c>
      <c r="F22" s="1">
        <v>219</v>
      </c>
      <c r="G22" s="5">
        <v>0.25</v>
      </c>
      <c r="H22" s="1">
        <v>120</v>
      </c>
      <c r="I22" s="1"/>
      <c r="J22" s="1">
        <v>53</v>
      </c>
      <c r="K22" s="1">
        <f t="shared" si="2"/>
        <v>0</v>
      </c>
      <c r="L22" s="1"/>
      <c r="M22" s="1"/>
      <c r="N22" s="1"/>
      <c r="O22" s="1">
        <f t="shared" si="3"/>
        <v>10.6</v>
      </c>
      <c r="P22" s="13"/>
      <c r="Q22" s="19">
        <f t="shared" si="4"/>
        <v>0</v>
      </c>
      <c r="R22" s="19"/>
      <c r="S22" s="14"/>
      <c r="T22" s="1"/>
      <c r="U22" s="1">
        <f t="shared" si="5"/>
        <v>20.660377358490567</v>
      </c>
      <c r="V22" s="1">
        <f t="shared" si="6"/>
        <v>20.660377358490567</v>
      </c>
      <c r="W22" s="1">
        <v>3.4</v>
      </c>
      <c r="X22" s="1">
        <v>13.2</v>
      </c>
      <c r="Y22" s="1">
        <v>5.6</v>
      </c>
      <c r="Z22" s="1">
        <v>5.8</v>
      </c>
      <c r="AA22" s="1">
        <v>3.8</v>
      </c>
      <c r="AB22" s="1"/>
      <c r="AC22" s="1">
        <f t="shared" si="7"/>
        <v>0</v>
      </c>
      <c r="AD22" s="1">
        <f t="shared" si="8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50</v>
      </c>
      <c r="B23" s="1" t="s">
        <v>33</v>
      </c>
      <c r="C23" s="1">
        <v>5.5830000000000002</v>
      </c>
      <c r="D23" s="1">
        <v>0.51300000000000001</v>
      </c>
      <c r="E23" s="1">
        <v>5.5919999999999996</v>
      </c>
      <c r="F23" s="1"/>
      <c r="G23" s="5">
        <v>0</v>
      </c>
      <c r="H23" s="1">
        <v>120</v>
      </c>
      <c r="I23" s="1"/>
      <c r="J23" s="1">
        <v>8.9</v>
      </c>
      <c r="K23" s="1">
        <f t="shared" si="2"/>
        <v>-3.3080000000000007</v>
      </c>
      <c r="L23" s="1"/>
      <c r="M23" s="1"/>
      <c r="N23" s="1"/>
      <c r="O23" s="1">
        <f t="shared" si="3"/>
        <v>1.1183999999999998</v>
      </c>
      <c r="P23" s="13"/>
      <c r="Q23" s="19">
        <f t="shared" si="4"/>
        <v>0</v>
      </c>
      <c r="R23" s="19"/>
      <c r="S23" s="14"/>
      <c r="T23" s="1"/>
      <c r="U23" s="1">
        <f t="shared" si="5"/>
        <v>0</v>
      </c>
      <c r="V23" s="1">
        <f t="shared" si="6"/>
        <v>0</v>
      </c>
      <c r="W23" s="1">
        <v>2.7336</v>
      </c>
      <c r="X23" s="1">
        <v>1.8992</v>
      </c>
      <c r="Y23" s="1">
        <v>2.3626</v>
      </c>
      <c r="Z23" s="1">
        <v>1.1388</v>
      </c>
      <c r="AA23" s="1">
        <v>0.62779999999999991</v>
      </c>
      <c r="AB23" s="1"/>
      <c r="AC23" s="1">
        <f t="shared" si="7"/>
        <v>0</v>
      </c>
      <c r="AD23" s="1">
        <f t="shared" si="8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51</v>
      </c>
      <c r="B24" s="1" t="s">
        <v>31</v>
      </c>
      <c r="C24" s="1">
        <v>44</v>
      </c>
      <c r="D24" s="1"/>
      <c r="E24" s="1">
        <v>34</v>
      </c>
      <c r="F24" s="1"/>
      <c r="G24" s="5">
        <v>0.4</v>
      </c>
      <c r="H24" s="1">
        <v>45</v>
      </c>
      <c r="I24" s="1"/>
      <c r="J24" s="1">
        <v>70</v>
      </c>
      <c r="K24" s="1">
        <f t="shared" si="2"/>
        <v>-36</v>
      </c>
      <c r="L24" s="1"/>
      <c r="M24" s="1"/>
      <c r="N24" s="1">
        <v>68</v>
      </c>
      <c r="O24" s="1">
        <f t="shared" si="3"/>
        <v>6.8</v>
      </c>
      <c r="P24" s="13">
        <f>13*O24-N24-F24</f>
        <v>20.399999999999991</v>
      </c>
      <c r="Q24" s="19">
        <f t="shared" si="4"/>
        <v>20.399999999999991</v>
      </c>
      <c r="R24" s="19"/>
      <c r="S24" s="14"/>
      <c r="T24" s="1"/>
      <c r="U24" s="1">
        <f t="shared" si="5"/>
        <v>12.999999999999998</v>
      </c>
      <c r="V24" s="1">
        <f t="shared" si="6"/>
        <v>10</v>
      </c>
      <c r="W24" s="1">
        <v>7</v>
      </c>
      <c r="X24" s="1">
        <v>-0.6</v>
      </c>
      <c r="Y24" s="1">
        <v>10</v>
      </c>
      <c r="Z24" s="1">
        <v>19.600000000000001</v>
      </c>
      <c r="AA24" s="1">
        <v>10.6</v>
      </c>
      <c r="AB24" s="1"/>
      <c r="AC24" s="1">
        <f t="shared" si="7"/>
        <v>8.1599999999999966</v>
      </c>
      <c r="AD24" s="1">
        <f t="shared" si="8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52</v>
      </c>
      <c r="B25" s="1" t="s">
        <v>33</v>
      </c>
      <c r="C25" s="1">
        <v>63.860999999999997</v>
      </c>
      <c r="D25" s="1">
        <v>3.7229999999999999</v>
      </c>
      <c r="E25" s="1">
        <v>49.679000000000002</v>
      </c>
      <c r="F25" s="1">
        <v>7.6740000000000004</v>
      </c>
      <c r="G25" s="5">
        <v>1</v>
      </c>
      <c r="H25" s="1">
        <v>45</v>
      </c>
      <c r="I25" s="1"/>
      <c r="J25" s="1">
        <v>48.2</v>
      </c>
      <c r="K25" s="1">
        <f t="shared" si="2"/>
        <v>1.4789999999999992</v>
      </c>
      <c r="L25" s="1"/>
      <c r="M25" s="1"/>
      <c r="N25" s="1">
        <v>19.56000000000002</v>
      </c>
      <c r="O25" s="1">
        <f t="shared" si="3"/>
        <v>9.9358000000000004</v>
      </c>
      <c r="P25" s="13">
        <f>12*O25-N25-F25</f>
        <v>91.995599999999982</v>
      </c>
      <c r="Q25" s="19">
        <f t="shared" si="4"/>
        <v>91.995599999999982</v>
      </c>
      <c r="R25" s="19"/>
      <c r="S25" s="14"/>
      <c r="T25" s="1"/>
      <c r="U25" s="1">
        <f t="shared" si="5"/>
        <v>12</v>
      </c>
      <c r="V25" s="1">
        <f t="shared" si="6"/>
        <v>2.7409972020370801</v>
      </c>
      <c r="W25" s="1">
        <v>5.1378000000000004</v>
      </c>
      <c r="X25" s="1">
        <v>6.4871999999999996</v>
      </c>
      <c r="Y25" s="1">
        <v>8.6294000000000004</v>
      </c>
      <c r="Z25" s="1">
        <v>2.3542000000000001</v>
      </c>
      <c r="AA25" s="1">
        <v>9.0364000000000004</v>
      </c>
      <c r="AB25" s="1"/>
      <c r="AC25" s="1">
        <f t="shared" si="7"/>
        <v>91.995599999999982</v>
      </c>
      <c r="AD25" s="1">
        <f t="shared" si="8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53</v>
      </c>
      <c r="B26" s="1" t="s">
        <v>33</v>
      </c>
      <c r="C26" s="1">
        <v>575.83399999999995</v>
      </c>
      <c r="D26" s="1"/>
      <c r="E26" s="1">
        <v>423.42599999999999</v>
      </c>
      <c r="F26" s="1">
        <v>66.942999999999998</v>
      </c>
      <c r="G26" s="5">
        <v>1</v>
      </c>
      <c r="H26" s="1">
        <v>60</v>
      </c>
      <c r="I26" s="1"/>
      <c r="J26" s="1">
        <v>402.62400000000002</v>
      </c>
      <c r="K26" s="1">
        <f t="shared" si="2"/>
        <v>20.801999999999964</v>
      </c>
      <c r="L26" s="1"/>
      <c r="M26" s="1"/>
      <c r="N26" s="1">
        <v>64.385199999999998</v>
      </c>
      <c r="O26" s="1">
        <f t="shared" si="3"/>
        <v>84.685199999999995</v>
      </c>
      <c r="P26" s="13">
        <f>11*O26-N26-F26</f>
        <v>800.20900000000006</v>
      </c>
      <c r="Q26" s="19">
        <f t="shared" si="4"/>
        <v>300.20900000000006</v>
      </c>
      <c r="R26" s="19">
        <v>500</v>
      </c>
      <c r="S26" s="14"/>
      <c r="T26" s="1"/>
      <c r="U26" s="1">
        <f t="shared" si="5"/>
        <v>5.0957806086541693</v>
      </c>
      <c r="V26" s="1">
        <f t="shared" si="6"/>
        <v>1.550781010141087</v>
      </c>
      <c r="W26" s="1">
        <v>39.883200000000002</v>
      </c>
      <c r="X26" s="1">
        <v>42.097000000000001</v>
      </c>
      <c r="Y26" s="1">
        <v>40.353400000000001</v>
      </c>
      <c r="Z26" s="1">
        <v>39.092200000000012</v>
      </c>
      <c r="AA26" s="1">
        <v>51.327399999999997</v>
      </c>
      <c r="AB26" s="1"/>
      <c r="AC26" s="1">
        <f t="shared" si="7"/>
        <v>300.20900000000006</v>
      </c>
      <c r="AD26" s="1">
        <f t="shared" si="8"/>
        <v>500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54</v>
      </c>
      <c r="B27" s="1" t="s">
        <v>33</v>
      </c>
      <c r="C27" s="1">
        <v>189.06200000000001</v>
      </c>
      <c r="D27" s="1"/>
      <c r="E27" s="11">
        <f>106.81+E78</f>
        <v>112.24299999999999</v>
      </c>
      <c r="F27" s="11">
        <f>59.165+F78</f>
        <v>198.45099999999999</v>
      </c>
      <c r="G27" s="5">
        <v>1</v>
      </c>
      <c r="H27" s="1">
        <v>60</v>
      </c>
      <c r="I27" s="1"/>
      <c r="J27" s="1">
        <v>76.400000000000006</v>
      </c>
      <c r="K27" s="1">
        <f t="shared" si="2"/>
        <v>35.842999999999989</v>
      </c>
      <c r="L27" s="1"/>
      <c r="M27" s="1"/>
      <c r="N27" s="1"/>
      <c r="O27" s="1">
        <f t="shared" si="3"/>
        <v>22.448599999999999</v>
      </c>
      <c r="P27" s="13">
        <f t="shared" ref="P27:P30" si="12">13*O27-N27-F27</f>
        <v>93.380799999999994</v>
      </c>
      <c r="Q27" s="19">
        <f t="shared" si="4"/>
        <v>93.380799999999994</v>
      </c>
      <c r="R27" s="19"/>
      <c r="S27" s="14"/>
      <c r="T27" s="1"/>
      <c r="U27" s="1">
        <f t="shared" si="5"/>
        <v>13</v>
      </c>
      <c r="V27" s="1">
        <f t="shared" si="6"/>
        <v>8.8402394804130324</v>
      </c>
      <c r="W27" s="1">
        <v>9.7797999999999998</v>
      </c>
      <c r="X27" s="1">
        <v>22.296199999999999</v>
      </c>
      <c r="Y27" s="1">
        <v>26.523800000000001</v>
      </c>
      <c r="Z27" s="1">
        <v>18.617799999999999</v>
      </c>
      <c r="AA27" s="1">
        <v>7.0279999999999996</v>
      </c>
      <c r="AB27" s="1"/>
      <c r="AC27" s="1">
        <f t="shared" si="7"/>
        <v>93.380799999999994</v>
      </c>
      <c r="AD27" s="1">
        <f t="shared" si="8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55</v>
      </c>
      <c r="B28" s="1" t="s">
        <v>31</v>
      </c>
      <c r="C28" s="1">
        <v>139</v>
      </c>
      <c r="D28" s="1"/>
      <c r="E28" s="1">
        <v>66</v>
      </c>
      <c r="F28" s="1">
        <v>47</v>
      </c>
      <c r="G28" s="5">
        <v>0.4</v>
      </c>
      <c r="H28" s="1">
        <v>45</v>
      </c>
      <c r="I28" s="1"/>
      <c r="J28" s="1">
        <v>67</v>
      </c>
      <c r="K28" s="1">
        <f t="shared" si="2"/>
        <v>-1</v>
      </c>
      <c r="L28" s="1"/>
      <c r="M28" s="1"/>
      <c r="N28" s="1">
        <v>8</v>
      </c>
      <c r="O28" s="1">
        <f t="shared" si="3"/>
        <v>13.2</v>
      </c>
      <c r="P28" s="13">
        <f t="shared" si="12"/>
        <v>116.6</v>
      </c>
      <c r="Q28" s="19">
        <f t="shared" si="4"/>
        <v>116.6</v>
      </c>
      <c r="R28" s="19"/>
      <c r="S28" s="14"/>
      <c r="T28" s="1"/>
      <c r="U28" s="1">
        <f t="shared" si="5"/>
        <v>13</v>
      </c>
      <c r="V28" s="1">
        <f t="shared" si="6"/>
        <v>4.166666666666667</v>
      </c>
      <c r="W28" s="1">
        <v>9.4</v>
      </c>
      <c r="X28" s="1">
        <v>12.6</v>
      </c>
      <c r="Y28" s="1">
        <v>12.2</v>
      </c>
      <c r="Z28" s="1">
        <v>11.6</v>
      </c>
      <c r="AA28" s="1">
        <v>13.2</v>
      </c>
      <c r="AB28" s="1"/>
      <c r="AC28" s="1">
        <f t="shared" si="7"/>
        <v>46.64</v>
      </c>
      <c r="AD28" s="1">
        <f t="shared" si="8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56</v>
      </c>
      <c r="B29" s="1" t="s">
        <v>31</v>
      </c>
      <c r="C29" s="1">
        <v>253</v>
      </c>
      <c r="D29" s="1"/>
      <c r="E29" s="1">
        <v>128</v>
      </c>
      <c r="F29" s="1">
        <v>97</v>
      </c>
      <c r="G29" s="5">
        <v>0.4</v>
      </c>
      <c r="H29" s="1">
        <v>45</v>
      </c>
      <c r="I29" s="1"/>
      <c r="J29" s="1">
        <v>129</v>
      </c>
      <c r="K29" s="1">
        <f t="shared" si="2"/>
        <v>-1</v>
      </c>
      <c r="L29" s="1"/>
      <c r="M29" s="1"/>
      <c r="N29" s="1">
        <v>85.599999999999966</v>
      </c>
      <c r="O29" s="1">
        <f t="shared" si="3"/>
        <v>25.6</v>
      </c>
      <c r="P29" s="13">
        <f t="shared" si="12"/>
        <v>150.20000000000005</v>
      </c>
      <c r="Q29" s="19">
        <f t="shared" si="4"/>
        <v>150.20000000000005</v>
      </c>
      <c r="R29" s="19"/>
      <c r="S29" s="14"/>
      <c r="T29" s="1"/>
      <c r="U29" s="1">
        <f t="shared" si="5"/>
        <v>13</v>
      </c>
      <c r="V29" s="1">
        <f t="shared" si="6"/>
        <v>7.1328124999999982</v>
      </c>
      <c r="W29" s="1">
        <v>21.4</v>
      </c>
      <c r="X29" s="1">
        <v>23.2</v>
      </c>
      <c r="Y29" s="1">
        <v>11.8</v>
      </c>
      <c r="Z29" s="1">
        <v>23.2</v>
      </c>
      <c r="AA29" s="1">
        <v>14.0106</v>
      </c>
      <c r="AB29" s="1"/>
      <c r="AC29" s="1">
        <f t="shared" si="7"/>
        <v>60.08000000000002</v>
      </c>
      <c r="AD29" s="1">
        <f t="shared" si="8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57</v>
      </c>
      <c r="B30" s="1" t="s">
        <v>33</v>
      </c>
      <c r="C30" s="1">
        <v>603.60599999999999</v>
      </c>
      <c r="D30" s="1"/>
      <c r="E30" s="1">
        <v>219.02199999999999</v>
      </c>
      <c r="F30" s="1">
        <v>328.822</v>
      </c>
      <c r="G30" s="5">
        <v>1</v>
      </c>
      <c r="H30" s="1">
        <v>45</v>
      </c>
      <c r="I30" s="1"/>
      <c r="J30" s="1">
        <v>209.4</v>
      </c>
      <c r="K30" s="1">
        <f t="shared" si="2"/>
        <v>9.6219999999999857</v>
      </c>
      <c r="L30" s="1"/>
      <c r="M30" s="1"/>
      <c r="N30" s="1"/>
      <c r="O30" s="1">
        <f t="shared" si="3"/>
        <v>43.804400000000001</v>
      </c>
      <c r="P30" s="13">
        <f t="shared" si="12"/>
        <v>240.63520000000005</v>
      </c>
      <c r="Q30" s="19">
        <f t="shared" si="4"/>
        <v>240.63520000000005</v>
      </c>
      <c r="R30" s="19"/>
      <c r="S30" s="14"/>
      <c r="T30" s="1"/>
      <c r="U30" s="1">
        <f t="shared" si="5"/>
        <v>13.000000000000002</v>
      </c>
      <c r="V30" s="1">
        <f t="shared" si="6"/>
        <v>7.5065975107523446</v>
      </c>
      <c r="W30" s="1">
        <v>30.251200000000001</v>
      </c>
      <c r="X30" s="1">
        <v>33.1432</v>
      </c>
      <c r="Y30" s="1">
        <v>53.727400000000003</v>
      </c>
      <c r="Z30" s="1">
        <v>26.9086</v>
      </c>
      <c r="AA30" s="1">
        <v>50.918199999999999</v>
      </c>
      <c r="AB30" s="1"/>
      <c r="AC30" s="1">
        <f t="shared" si="7"/>
        <v>240.63520000000005</v>
      </c>
      <c r="AD30" s="1">
        <f t="shared" si="8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58</v>
      </c>
      <c r="B31" s="1" t="s">
        <v>33</v>
      </c>
      <c r="C31" s="1">
        <v>213.47300000000001</v>
      </c>
      <c r="D31" s="1"/>
      <c r="E31" s="11">
        <f>143.49+E81</f>
        <v>366.8</v>
      </c>
      <c r="F31" s="1">
        <v>4.3</v>
      </c>
      <c r="G31" s="5">
        <v>1</v>
      </c>
      <c r="H31" s="1">
        <v>45</v>
      </c>
      <c r="I31" s="1"/>
      <c r="J31" s="1">
        <v>140</v>
      </c>
      <c r="K31" s="1">
        <f t="shared" si="2"/>
        <v>226.8</v>
      </c>
      <c r="L31" s="1"/>
      <c r="M31" s="1"/>
      <c r="N31" s="1">
        <v>172.41820000000001</v>
      </c>
      <c r="O31" s="1">
        <f t="shared" si="3"/>
        <v>73.36</v>
      </c>
      <c r="P31" s="13">
        <f>11*O31-N31-F31</f>
        <v>630.24180000000001</v>
      </c>
      <c r="Q31" s="19">
        <f t="shared" si="4"/>
        <v>230.24180000000001</v>
      </c>
      <c r="R31" s="19">
        <v>400</v>
      </c>
      <c r="S31" s="14"/>
      <c r="T31" s="1"/>
      <c r="U31" s="1">
        <f t="shared" si="5"/>
        <v>5.5474372955288995</v>
      </c>
      <c r="V31" s="1">
        <f t="shared" si="6"/>
        <v>2.4089176663031626</v>
      </c>
      <c r="W31" s="1">
        <v>24.118200000000002</v>
      </c>
      <c r="X31" s="1">
        <v>41.691600000000001</v>
      </c>
      <c r="Y31" s="1">
        <v>46.4572</v>
      </c>
      <c r="Z31" s="1">
        <v>13.904199999999999</v>
      </c>
      <c r="AA31" s="1">
        <v>41.606000000000002</v>
      </c>
      <c r="AB31" s="1"/>
      <c r="AC31" s="1">
        <f t="shared" si="7"/>
        <v>230.24180000000001</v>
      </c>
      <c r="AD31" s="1">
        <f t="shared" si="8"/>
        <v>400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59</v>
      </c>
      <c r="B32" s="1" t="s">
        <v>33</v>
      </c>
      <c r="C32" s="1">
        <v>140.89500000000001</v>
      </c>
      <c r="D32" s="1"/>
      <c r="E32" s="1">
        <v>64.403000000000006</v>
      </c>
      <c r="F32" s="1">
        <v>68.146000000000001</v>
      </c>
      <c r="G32" s="5">
        <v>1</v>
      </c>
      <c r="H32" s="1">
        <v>45</v>
      </c>
      <c r="I32" s="1"/>
      <c r="J32" s="1">
        <v>54.488</v>
      </c>
      <c r="K32" s="1">
        <f t="shared" si="2"/>
        <v>9.9150000000000063</v>
      </c>
      <c r="L32" s="1"/>
      <c r="M32" s="1"/>
      <c r="N32" s="1"/>
      <c r="O32" s="1">
        <f t="shared" si="3"/>
        <v>12.880600000000001</v>
      </c>
      <c r="P32" s="13">
        <f>13*O32-N32-F32</f>
        <v>99.301800000000028</v>
      </c>
      <c r="Q32" s="19">
        <f t="shared" si="4"/>
        <v>99.301800000000028</v>
      </c>
      <c r="R32" s="19"/>
      <c r="S32" s="14"/>
      <c r="T32" s="1"/>
      <c r="U32" s="1">
        <f t="shared" si="5"/>
        <v>13.000000000000002</v>
      </c>
      <c r="V32" s="1">
        <f t="shared" si="6"/>
        <v>5.2905920531652244</v>
      </c>
      <c r="W32" s="1">
        <v>7.1031999999999993</v>
      </c>
      <c r="X32" s="1">
        <v>9.1188000000000002</v>
      </c>
      <c r="Y32" s="1">
        <v>10.692</v>
      </c>
      <c r="Z32" s="1">
        <v>16.741399999999999</v>
      </c>
      <c r="AA32" s="1">
        <v>9.2013999999999996</v>
      </c>
      <c r="AB32" s="1"/>
      <c r="AC32" s="1">
        <f t="shared" si="7"/>
        <v>99.301800000000028</v>
      </c>
      <c r="AD32" s="1">
        <f t="shared" si="8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60</v>
      </c>
      <c r="B33" s="1" t="s">
        <v>31</v>
      </c>
      <c r="C33" s="1">
        <v>161</v>
      </c>
      <c r="D33" s="1"/>
      <c r="E33" s="1">
        <v>121</v>
      </c>
      <c r="F33" s="1">
        <v>23</v>
      </c>
      <c r="G33" s="5">
        <v>0.36</v>
      </c>
      <c r="H33" s="1" t="e">
        <v>#N/A</v>
      </c>
      <c r="I33" s="1"/>
      <c r="J33" s="1">
        <v>119</v>
      </c>
      <c r="K33" s="1">
        <f t="shared" si="2"/>
        <v>2</v>
      </c>
      <c r="L33" s="1"/>
      <c r="M33" s="1"/>
      <c r="N33" s="1"/>
      <c r="O33" s="1">
        <f t="shared" si="3"/>
        <v>24.2</v>
      </c>
      <c r="P33" s="13">
        <f>10*O33-N33-F33</f>
        <v>219</v>
      </c>
      <c r="Q33" s="19">
        <v>300</v>
      </c>
      <c r="R33" s="19"/>
      <c r="S33" s="15">
        <v>300</v>
      </c>
      <c r="T33" s="12"/>
      <c r="U33" s="1">
        <f t="shared" si="5"/>
        <v>13.347107438016529</v>
      </c>
      <c r="V33" s="1">
        <f t="shared" si="6"/>
        <v>0.95041322314049592</v>
      </c>
      <c r="W33" s="1">
        <v>5.4</v>
      </c>
      <c r="X33" s="1">
        <v>8.1999999999999993</v>
      </c>
      <c r="Y33" s="1">
        <v>20.399999999999999</v>
      </c>
      <c r="Z33" s="1">
        <v>2.6</v>
      </c>
      <c r="AA33" s="1">
        <v>0</v>
      </c>
      <c r="AB33" s="1"/>
      <c r="AC33" s="1">
        <f t="shared" si="7"/>
        <v>108</v>
      </c>
      <c r="AD33" s="1">
        <f t="shared" si="8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61</v>
      </c>
      <c r="B34" s="1" t="s">
        <v>33</v>
      </c>
      <c r="C34" s="1">
        <v>315.02600000000001</v>
      </c>
      <c r="D34" s="1"/>
      <c r="E34" s="1">
        <v>140.36500000000001</v>
      </c>
      <c r="F34" s="1">
        <v>120.60599999999999</v>
      </c>
      <c r="G34" s="5">
        <v>1</v>
      </c>
      <c r="H34" s="1">
        <v>60</v>
      </c>
      <c r="I34" s="1"/>
      <c r="J34" s="1">
        <v>117.351</v>
      </c>
      <c r="K34" s="1">
        <f t="shared" si="2"/>
        <v>23.01400000000001</v>
      </c>
      <c r="L34" s="1"/>
      <c r="M34" s="1"/>
      <c r="N34" s="1"/>
      <c r="O34" s="1">
        <f t="shared" si="3"/>
        <v>28.073</v>
      </c>
      <c r="P34" s="13">
        <f t="shared" ref="P34:P35" si="13">13*O34-N34-F34</f>
        <v>244.34300000000002</v>
      </c>
      <c r="Q34" s="19">
        <f t="shared" si="4"/>
        <v>244.34300000000002</v>
      </c>
      <c r="R34" s="19"/>
      <c r="S34" s="14"/>
      <c r="T34" s="1"/>
      <c r="U34" s="1">
        <f t="shared" si="5"/>
        <v>13</v>
      </c>
      <c r="V34" s="1">
        <f t="shared" si="6"/>
        <v>4.2961564492572935</v>
      </c>
      <c r="W34" s="1">
        <v>3.7631999999999999</v>
      </c>
      <c r="X34" s="1">
        <v>17.134799999999998</v>
      </c>
      <c r="Y34" s="1">
        <v>15.5938</v>
      </c>
      <c r="Z34" s="1">
        <v>10.7394</v>
      </c>
      <c r="AA34" s="1">
        <v>35.098599999999998</v>
      </c>
      <c r="AB34" s="1"/>
      <c r="AC34" s="1">
        <f t="shared" si="7"/>
        <v>244.34300000000002</v>
      </c>
      <c r="AD34" s="1">
        <f t="shared" si="8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62</v>
      </c>
      <c r="B35" s="1" t="s">
        <v>31</v>
      </c>
      <c r="C35" s="1">
        <v>72</v>
      </c>
      <c r="D35" s="1"/>
      <c r="E35" s="1">
        <v>20</v>
      </c>
      <c r="F35" s="1">
        <v>35</v>
      </c>
      <c r="G35" s="5">
        <v>0.35</v>
      </c>
      <c r="H35" s="1">
        <v>45</v>
      </c>
      <c r="I35" s="1"/>
      <c r="J35" s="1">
        <v>20</v>
      </c>
      <c r="K35" s="1">
        <f t="shared" si="2"/>
        <v>0</v>
      </c>
      <c r="L35" s="1"/>
      <c r="M35" s="1"/>
      <c r="N35" s="1"/>
      <c r="O35" s="1">
        <f t="shared" si="3"/>
        <v>4</v>
      </c>
      <c r="P35" s="13">
        <f t="shared" si="13"/>
        <v>17</v>
      </c>
      <c r="Q35" s="19">
        <f t="shared" si="4"/>
        <v>17</v>
      </c>
      <c r="R35" s="19"/>
      <c r="S35" s="14"/>
      <c r="T35" s="1"/>
      <c r="U35" s="1">
        <f t="shared" si="5"/>
        <v>13</v>
      </c>
      <c r="V35" s="1">
        <f t="shared" si="6"/>
        <v>8.75</v>
      </c>
      <c r="W35" s="1">
        <v>2</v>
      </c>
      <c r="X35" s="1">
        <v>3.6</v>
      </c>
      <c r="Y35" s="1">
        <v>6.2</v>
      </c>
      <c r="Z35" s="1">
        <v>8</v>
      </c>
      <c r="AA35" s="1">
        <v>6.8</v>
      </c>
      <c r="AB35" s="1"/>
      <c r="AC35" s="1">
        <f t="shared" si="7"/>
        <v>5.9499999999999993</v>
      </c>
      <c r="AD35" s="1">
        <f t="shared" si="8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63</v>
      </c>
      <c r="B36" s="1" t="s">
        <v>33</v>
      </c>
      <c r="C36" s="1">
        <v>262.40800000000002</v>
      </c>
      <c r="D36" s="1"/>
      <c r="E36" s="1">
        <v>137.98599999999999</v>
      </c>
      <c r="F36" s="1">
        <v>54.128999999999998</v>
      </c>
      <c r="G36" s="5">
        <v>1</v>
      </c>
      <c r="H36" s="1">
        <v>60</v>
      </c>
      <c r="I36" s="1"/>
      <c r="J36" s="1">
        <v>132.9</v>
      </c>
      <c r="K36" s="1">
        <f t="shared" si="2"/>
        <v>5.0859999999999843</v>
      </c>
      <c r="L36" s="1"/>
      <c r="M36" s="1"/>
      <c r="N36" s="1"/>
      <c r="O36" s="1">
        <f t="shared" si="3"/>
        <v>27.597199999999997</v>
      </c>
      <c r="P36" s="13">
        <f>11*O36-N36-F36</f>
        <v>249.44019999999998</v>
      </c>
      <c r="Q36" s="19">
        <f t="shared" si="4"/>
        <v>249.44019999999998</v>
      </c>
      <c r="R36" s="19"/>
      <c r="S36" s="14"/>
      <c r="T36" s="1"/>
      <c r="U36" s="1">
        <f t="shared" si="5"/>
        <v>11</v>
      </c>
      <c r="V36" s="1">
        <f t="shared" si="6"/>
        <v>1.9613946342382562</v>
      </c>
      <c r="W36" s="1">
        <v>11.2622</v>
      </c>
      <c r="X36" s="1">
        <v>24.532800000000002</v>
      </c>
      <c r="Y36" s="1">
        <v>21.430599999999998</v>
      </c>
      <c r="Z36" s="1">
        <v>19.420400000000001</v>
      </c>
      <c r="AA36" s="1">
        <v>25.789400000000001</v>
      </c>
      <c r="AB36" s="1"/>
      <c r="AC36" s="1">
        <f t="shared" si="7"/>
        <v>249.44019999999998</v>
      </c>
      <c r="AD36" s="1">
        <f t="shared" si="8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64</v>
      </c>
      <c r="B37" s="1" t="s">
        <v>31</v>
      </c>
      <c r="C37" s="1">
        <v>214</v>
      </c>
      <c r="D37" s="1"/>
      <c r="E37" s="1">
        <v>57</v>
      </c>
      <c r="F37" s="1">
        <v>147</v>
      </c>
      <c r="G37" s="5">
        <v>0.4</v>
      </c>
      <c r="H37" s="1">
        <v>45</v>
      </c>
      <c r="I37" s="1"/>
      <c r="J37" s="1">
        <v>58</v>
      </c>
      <c r="K37" s="1">
        <f t="shared" ref="K37:K67" si="14">E37-J37</f>
        <v>-1</v>
      </c>
      <c r="L37" s="1"/>
      <c r="M37" s="1"/>
      <c r="N37" s="1"/>
      <c r="O37" s="1">
        <f t="shared" si="3"/>
        <v>11.4</v>
      </c>
      <c r="P37" s="13"/>
      <c r="Q37" s="19">
        <f t="shared" si="4"/>
        <v>0</v>
      </c>
      <c r="R37" s="19"/>
      <c r="S37" s="14"/>
      <c r="T37" s="1"/>
      <c r="U37" s="1">
        <f t="shared" si="5"/>
        <v>12.894736842105262</v>
      </c>
      <c r="V37" s="1">
        <f t="shared" si="6"/>
        <v>12.894736842105262</v>
      </c>
      <c r="W37" s="1">
        <v>9.6</v>
      </c>
      <c r="X37" s="1">
        <v>18.0336</v>
      </c>
      <c r="Y37" s="1">
        <v>11.2</v>
      </c>
      <c r="Z37" s="1">
        <v>7</v>
      </c>
      <c r="AA37" s="1">
        <v>12.4</v>
      </c>
      <c r="AB37" s="10" t="s">
        <v>35</v>
      </c>
      <c r="AC37" s="1">
        <f t="shared" si="7"/>
        <v>0</v>
      </c>
      <c r="AD37" s="1">
        <f t="shared" si="8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65</v>
      </c>
      <c r="B38" s="1" t="s">
        <v>31</v>
      </c>
      <c r="C38" s="1">
        <v>294</v>
      </c>
      <c r="D38" s="1"/>
      <c r="E38" s="1">
        <v>176</v>
      </c>
      <c r="F38" s="1">
        <v>92</v>
      </c>
      <c r="G38" s="5">
        <v>0.3</v>
      </c>
      <c r="H38" s="1" t="e">
        <v>#N/A</v>
      </c>
      <c r="I38" s="1"/>
      <c r="J38" s="1">
        <v>176</v>
      </c>
      <c r="K38" s="1">
        <f t="shared" si="14"/>
        <v>0</v>
      </c>
      <c r="L38" s="1"/>
      <c r="M38" s="1"/>
      <c r="N38" s="1"/>
      <c r="O38" s="1">
        <f t="shared" si="3"/>
        <v>35.200000000000003</v>
      </c>
      <c r="P38" s="13">
        <f>12*O38-N38-F38</f>
        <v>330.40000000000003</v>
      </c>
      <c r="Q38" s="19">
        <f t="shared" si="4"/>
        <v>330.40000000000003</v>
      </c>
      <c r="R38" s="19"/>
      <c r="S38" s="14"/>
      <c r="T38" s="1"/>
      <c r="U38" s="1">
        <f t="shared" si="5"/>
        <v>12</v>
      </c>
      <c r="V38" s="1">
        <f t="shared" si="6"/>
        <v>2.6136363636363633</v>
      </c>
      <c r="W38" s="1">
        <v>17.399999999999999</v>
      </c>
      <c r="X38" s="1">
        <v>27</v>
      </c>
      <c r="Y38" s="1">
        <v>24.4</v>
      </c>
      <c r="Z38" s="1">
        <v>0</v>
      </c>
      <c r="AA38" s="1">
        <v>0</v>
      </c>
      <c r="AB38" s="1"/>
      <c r="AC38" s="1">
        <f t="shared" si="7"/>
        <v>99.12</v>
      </c>
      <c r="AD38" s="1">
        <f t="shared" si="8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66</v>
      </c>
      <c r="B39" s="1" t="s">
        <v>31</v>
      </c>
      <c r="C39" s="1">
        <v>219</v>
      </c>
      <c r="D39" s="1"/>
      <c r="E39" s="1">
        <v>95</v>
      </c>
      <c r="F39" s="1">
        <v>111</v>
      </c>
      <c r="G39" s="5">
        <v>0.27</v>
      </c>
      <c r="H39" s="1">
        <v>45</v>
      </c>
      <c r="I39" s="1"/>
      <c r="J39" s="1">
        <v>96</v>
      </c>
      <c r="K39" s="1">
        <f t="shared" si="14"/>
        <v>-1</v>
      </c>
      <c r="L39" s="1"/>
      <c r="M39" s="1"/>
      <c r="N39" s="1"/>
      <c r="O39" s="1">
        <f t="shared" si="3"/>
        <v>19</v>
      </c>
      <c r="P39" s="13">
        <f t="shared" ref="P39:P45" si="15">13*O39-N39-F39</f>
        <v>136</v>
      </c>
      <c r="Q39" s="19">
        <f t="shared" si="4"/>
        <v>136</v>
      </c>
      <c r="R39" s="19"/>
      <c r="S39" s="14"/>
      <c r="T39" s="1"/>
      <c r="U39" s="1">
        <f t="shared" si="5"/>
        <v>13</v>
      </c>
      <c r="V39" s="1">
        <f t="shared" si="6"/>
        <v>5.8421052631578947</v>
      </c>
      <c r="W39" s="1">
        <v>11.6</v>
      </c>
      <c r="X39" s="1">
        <v>18.8</v>
      </c>
      <c r="Y39" s="1">
        <v>17.399999999999999</v>
      </c>
      <c r="Z39" s="1">
        <v>12.4</v>
      </c>
      <c r="AA39" s="1">
        <v>14.2</v>
      </c>
      <c r="AB39" s="1"/>
      <c r="AC39" s="1">
        <f t="shared" si="7"/>
        <v>36.72</v>
      </c>
      <c r="AD39" s="1">
        <f t="shared" si="8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67</v>
      </c>
      <c r="B40" s="1" t="s">
        <v>33</v>
      </c>
      <c r="C40" s="1">
        <v>648.69000000000005</v>
      </c>
      <c r="D40" s="1"/>
      <c r="E40" s="1">
        <v>248.81299999999999</v>
      </c>
      <c r="F40" s="1">
        <v>339.005</v>
      </c>
      <c r="G40" s="5">
        <v>1</v>
      </c>
      <c r="H40" s="1">
        <v>45</v>
      </c>
      <c r="I40" s="1"/>
      <c r="J40" s="1">
        <v>230.614</v>
      </c>
      <c r="K40" s="1">
        <f t="shared" si="14"/>
        <v>18.198999999999984</v>
      </c>
      <c r="L40" s="1"/>
      <c r="M40" s="1"/>
      <c r="N40" s="1"/>
      <c r="O40" s="1">
        <f t="shared" si="3"/>
        <v>49.762599999999999</v>
      </c>
      <c r="P40" s="13">
        <f t="shared" si="15"/>
        <v>307.90880000000004</v>
      </c>
      <c r="Q40" s="19">
        <f t="shared" si="4"/>
        <v>307.90880000000004</v>
      </c>
      <c r="R40" s="19"/>
      <c r="S40" s="14"/>
      <c r="T40" s="1"/>
      <c r="U40" s="1">
        <f t="shared" si="5"/>
        <v>13.000000000000002</v>
      </c>
      <c r="V40" s="1">
        <f t="shared" si="6"/>
        <v>6.8124454911921806</v>
      </c>
      <c r="W40" s="1">
        <v>37.689399999999999</v>
      </c>
      <c r="X40" s="1">
        <v>40.937600000000003</v>
      </c>
      <c r="Y40" s="1">
        <v>63.35</v>
      </c>
      <c r="Z40" s="1">
        <v>16.225000000000001</v>
      </c>
      <c r="AA40" s="1">
        <v>41.000799999999998</v>
      </c>
      <c r="AB40" s="1"/>
      <c r="AC40" s="1">
        <f t="shared" si="7"/>
        <v>307.90880000000004</v>
      </c>
      <c r="AD40" s="1">
        <f t="shared" si="8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68</v>
      </c>
      <c r="B41" s="1" t="s">
        <v>33</v>
      </c>
      <c r="C41" s="1">
        <v>89.771000000000001</v>
      </c>
      <c r="D41" s="1">
        <v>0.97299999999999998</v>
      </c>
      <c r="E41" s="1">
        <v>28.931999999999999</v>
      </c>
      <c r="F41" s="1">
        <v>42.875999999999998</v>
      </c>
      <c r="G41" s="5">
        <v>1</v>
      </c>
      <c r="H41" s="1">
        <v>45</v>
      </c>
      <c r="I41" s="1"/>
      <c r="J41" s="1">
        <v>51.6</v>
      </c>
      <c r="K41" s="1">
        <f t="shared" si="14"/>
        <v>-22.668000000000003</v>
      </c>
      <c r="L41" s="1"/>
      <c r="M41" s="1"/>
      <c r="N41" s="1"/>
      <c r="O41" s="1">
        <f t="shared" si="3"/>
        <v>5.7863999999999995</v>
      </c>
      <c r="P41" s="13">
        <f t="shared" si="15"/>
        <v>32.347199999999994</v>
      </c>
      <c r="Q41" s="19">
        <f t="shared" si="4"/>
        <v>32.347199999999994</v>
      </c>
      <c r="R41" s="19"/>
      <c r="S41" s="14"/>
      <c r="T41" s="1"/>
      <c r="U41" s="1">
        <f t="shared" si="5"/>
        <v>13</v>
      </c>
      <c r="V41" s="1">
        <f t="shared" si="6"/>
        <v>7.4097884695147247</v>
      </c>
      <c r="W41" s="1">
        <v>2.9194</v>
      </c>
      <c r="X41" s="1">
        <v>6.9662000000000006</v>
      </c>
      <c r="Y41" s="1">
        <v>4.8220000000000001</v>
      </c>
      <c r="Z41" s="1">
        <v>4.1752000000000002</v>
      </c>
      <c r="AA41" s="1">
        <v>7.2558000000000007</v>
      </c>
      <c r="AB41" s="1"/>
      <c r="AC41" s="1">
        <f t="shared" si="7"/>
        <v>32.347199999999994</v>
      </c>
      <c r="AD41" s="1">
        <f t="shared" si="8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69</v>
      </c>
      <c r="B42" s="1" t="s">
        <v>31</v>
      </c>
      <c r="C42" s="1">
        <v>411</v>
      </c>
      <c r="D42" s="1"/>
      <c r="E42" s="1">
        <v>138</v>
      </c>
      <c r="F42" s="1">
        <v>200</v>
      </c>
      <c r="G42" s="5">
        <v>0.4</v>
      </c>
      <c r="H42" s="1">
        <v>60</v>
      </c>
      <c r="I42" s="1"/>
      <c r="J42" s="1">
        <v>174</v>
      </c>
      <c r="K42" s="1">
        <f t="shared" si="14"/>
        <v>-36</v>
      </c>
      <c r="L42" s="1"/>
      <c r="M42" s="1"/>
      <c r="N42" s="1"/>
      <c r="O42" s="1">
        <f t="shared" si="3"/>
        <v>27.6</v>
      </c>
      <c r="P42" s="13">
        <f t="shared" si="15"/>
        <v>158.80000000000001</v>
      </c>
      <c r="Q42" s="19">
        <f t="shared" si="4"/>
        <v>158.80000000000001</v>
      </c>
      <c r="R42" s="19"/>
      <c r="S42" s="14"/>
      <c r="T42" s="1"/>
      <c r="U42" s="1">
        <f t="shared" si="5"/>
        <v>13</v>
      </c>
      <c r="V42" s="1">
        <f t="shared" si="6"/>
        <v>7.2463768115942022</v>
      </c>
      <c r="W42" s="1">
        <v>26</v>
      </c>
      <c r="X42" s="1">
        <v>30</v>
      </c>
      <c r="Y42" s="1">
        <v>25.469200000000001</v>
      </c>
      <c r="Z42" s="1">
        <v>30.6</v>
      </c>
      <c r="AA42" s="1">
        <v>23.8</v>
      </c>
      <c r="AB42" s="1"/>
      <c r="AC42" s="1">
        <f t="shared" si="7"/>
        <v>63.52000000000001</v>
      </c>
      <c r="AD42" s="1">
        <f t="shared" si="8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70</v>
      </c>
      <c r="B43" s="1" t="s">
        <v>31</v>
      </c>
      <c r="C43" s="1">
        <v>310</v>
      </c>
      <c r="D43" s="1"/>
      <c r="E43" s="1">
        <v>122.04600000000001</v>
      </c>
      <c r="F43" s="1">
        <v>147.95400000000001</v>
      </c>
      <c r="G43" s="5">
        <v>0.4</v>
      </c>
      <c r="H43" s="1">
        <v>60</v>
      </c>
      <c r="I43" s="1"/>
      <c r="J43" s="1">
        <v>122</v>
      </c>
      <c r="K43" s="1">
        <f t="shared" si="14"/>
        <v>4.600000000000648E-2</v>
      </c>
      <c r="L43" s="1"/>
      <c r="M43" s="1"/>
      <c r="N43" s="1"/>
      <c r="O43" s="1">
        <f t="shared" si="3"/>
        <v>24.409200000000002</v>
      </c>
      <c r="P43" s="13">
        <f t="shared" si="15"/>
        <v>169.36560000000003</v>
      </c>
      <c r="Q43" s="19">
        <f t="shared" si="4"/>
        <v>169.36560000000003</v>
      </c>
      <c r="R43" s="19"/>
      <c r="S43" s="14"/>
      <c r="T43" s="1"/>
      <c r="U43" s="1">
        <f t="shared" si="5"/>
        <v>13</v>
      </c>
      <c r="V43" s="1">
        <f t="shared" si="6"/>
        <v>6.0614030775281451</v>
      </c>
      <c r="W43" s="1">
        <v>18</v>
      </c>
      <c r="X43" s="1">
        <v>21.4</v>
      </c>
      <c r="Y43" s="1">
        <v>13.6242</v>
      </c>
      <c r="Z43" s="1">
        <v>26.6</v>
      </c>
      <c r="AA43" s="1">
        <v>18.2</v>
      </c>
      <c r="AB43" s="1"/>
      <c r="AC43" s="1">
        <f t="shared" si="7"/>
        <v>67.746240000000014</v>
      </c>
      <c r="AD43" s="1">
        <f t="shared" si="8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71</v>
      </c>
      <c r="B44" s="1" t="s">
        <v>31</v>
      </c>
      <c r="C44" s="1">
        <v>166</v>
      </c>
      <c r="D44" s="1"/>
      <c r="E44" s="1">
        <v>70</v>
      </c>
      <c r="F44" s="1">
        <v>90</v>
      </c>
      <c r="G44" s="5">
        <v>0.4</v>
      </c>
      <c r="H44" s="1">
        <v>60</v>
      </c>
      <c r="I44" s="1"/>
      <c r="J44" s="1">
        <v>70</v>
      </c>
      <c r="K44" s="1">
        <f t="shared" si="14"/>
        <v>0</v>
      </c>
      <c r="L44" s="1"/>
      <c r="M44" s="1"/>
      <c r="N44" s="1"/>
      <c r="O44" s="1">
        <f t="shared" si="3"/>
        <v>14</v>
      </c>
      <c r="P44" s="13">
        <f t="shared" si="15"/>
        <v>92</v>
      </c>
      <c r="Q44" s="19">
        <f t="shared" si="4"/>
        <v>92</v>
      </c>
      <c r="R44" s="19"/>
      <c r="S44" s="14"/>
      <c r="T44" s="1"/>
      <c r="U44" s="1">
        <f t="shared" si="5"/>
        <v>13</v>
      </c>
      <c r="V44" s="1">
        <f t="shared" si="6"/>
        <v>6.4285714285714288</v>
      </c>
      <c r="W44" s="1">
        <v>8</v>
      </c>
      <c r="X44" s="1">
        <v>12.4</v>
      </c>
      <c r="Y44" s="1">
        <v>10</v>
      </c>
      <c r="Z44" s="1">
        <v>11.4</v>
      </c>
      <c r="AA44" s="1">
        <v>11.8</v>
      </c>
      <c r="AB44" s="1"/>
      <c r="AC44" s="1">
        <f t="shared" si="7"/>
        <v>36.800000000000004</v>
      </c>
      <c r="AD44" s="1">
        <f t="shared" si="8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72</v>
      </c>
      <c r="B45" s="1" t="s">
        <v>31</v>
      </c>
      <c r="C45" s="1">
        <v>489</v>
      </c>
      <c r="D45" s="1"/>
      <c r="E45" s="1">
        <v>189</v>
      </c>
      <c r="F45" s="1">
        <v>263</v>
      </c>
      <c r="G45" s="5">
        <v>0.1</v>
      </c>
      <c r="H45" s="1">
        <v>60</v>
      </c>
      <c r="I45" s="1"/>
      <c r="J45" s="1">
        <v>184</v>
      </c>
      <c r="K45" s="1">
        <f t="shared" si="14"/>
        <v>5</v>
      </c>
      <c r="L45" s="1"/>
      <c r="M45" s="1"/>
      <c r="N45" s="1"/>
      <c r="O45" s="1">
        <f t="shared" si="3"/>
        <v>37.799999999999997</v>
      </c>
      <c r="P45" s="13">
        <f t="shared" si="15"/>
        <v>228.39999999999998</v>
      </c>
      <c r="Q45" s="19">
        <f t="shared" si="4"/>
        <v>228.39999999999998</v>
      </c>
      <c r="R45" s="19"/>
      <c r="S45" s="14"/>
      <c r="T45" s="1"/>
      <c r="U45" s="1">
        <f t="shared" si="5"/>
        <v>13</v>
      </c>
      <c r="V45" s="1">
        <f t="shared" si="6"/>
        <v>6.9576719576719581</v>
      </c>
      <c r="W45" s="1">
        <v>25.2</v>
      </c>
      <c r="X45" s="1">
        <v>34.4</v>
      </c>
      <c r="Y45" s="1">
        <v>23.6</v>
      </c>
      <c r="Z45" s="1">
        <v>20.8</v>
      </c>
      <c r="AA45" s="1">
        <v>24.8</v>
      </c>
      <c r="AB45" s="1"/>
      <c r="AC45" s="1">
        <f t="shared" si="7"/>
        <v>22.84</v>
      </c>
      <c r="AD45" s="1">
        <f t="shared" si="8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73</v>
      </c>
      <c r="B46" s="1" t="s">
        <v>31</v>
      </c>
      <c r="C46" s="1">
        <v>731</v>
      </c>
      <c r="D46" s="1"/>
      <c r="E46" s="1">
        <v>183</v>
      </c>
      <c r="F46" s="1">
        <v>512</v>
      </c>
      <c r="G46" s="5">
        <v>0.1</v>
      </c>
      <c r="H46" s="1">
        <v>120</v>
      </c>
      <c r="I46" s="1"/>
      <c r="J46" s="1">
        <v>178</v>
      </c>
      <c r="K46" s="1">
        <f t="shared" si="14"/>
        <v>5</v>
      </c>
      <c r="L46" s="1"/>
      <c r="M46" s="1"/>
      <c r="N46" s="1"/>
      <c r="O46" s="1">
        <f t="shared" si="3"/>
        <v>36.6</v>
      </c>
      <c r="P46" s="13"/>
      <c r="Q46" s="19">
        <f t="shared" si="4"/>
        <v>0</v>
      </c>
      <c r="R46" s="19"/>
      <c r="S46" s="14"/>
      <c r="T46" s="1"/>
      <c r="U46" s="1">
        <f t="shared" si="5"/>
        <v>13.989071038251366</v>
      </c>
      <c r="V46" s="1">
        <f t="shared" si="6"/>
        <v>13.989071038251366</v>
      </c>
      <c r="W46" s="1">
        <v>30</v>
      </c>
      <c r="X46" s="1">
        <v>38.6</v>
      </c>
      <c r="Y46" s="1">
        <v>13.8</v>
      </c>
      <c r="Z46" s="1">
        <v>25.6</v>
      </c>
      <c r="AA46" s="1">
        <v>16.399999999999999</v>
      </c>
      <c r="AB46" s="1"/>
      <c r="AC46" s="1">
        <f t="shared" si="7"/>
        <v>0</v>
      </c>
      <c r="AD46" s="1">
        <f t="shared" si="8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74</v>
      </c>
      <c r="B47" s="1" t="s">
        <v>31</v>
      </c>
      <c r="C47" s="1">
        <v>409</v>
      </c>
      <c r="D47" s="1"/>
      <c r="E47" s="1">
        <v>111</v>
      </c>
      <c r="F47" s="1">
        <v>284</v>
      </c>
      <c r="G47" s="5">
        <v>0.1</v>
      </c>
      <c r="H47" s="1">
        <v>120</v>
      </c>
      <c r="I47" s="1"/>
      <c r="J47" s="1">
        <v>106</v>
      </c>
      <c r="K47" s="1">
        <f t="shared" si="14"/>
        <v>5</v>
      </c>
      <c r="L47" s="1"/>
      <c r="M47" s="1"/>
      <c r="N47" s="1"/>
      <c r="O47" s="1">
        <f t="shared" si="3"/>
        <v>22.2</v>
      </c>
      <c r="P47" s="13"/>
      <c r="Q47" s="19">
        <f t="shared" si="4"/>
        <v>0</v>
      </c>
      <c r="R47" s="19"/>
      <c r="S47" s="14"/>
      <c r="T47" s="1"/>
      <c r="U47" s="1">
        <f t="shared" si="5"/>
        <v>12.792792792792794</v>
      </c>
      <c r="V47" s="1">
        <f t="shared" si="6"/>
        <v>12.792792792792794</v>
      </c>
      <c r="W47" s="1">
        <v>19.399999999999999</v>
      </c>
      <c r="X47" s="1">
        <v>22</v>
      </c>
      <c r="Y47" s="1">
        <v>14.6</v>
      </c>
      <c r="Z47" s="1">
        <v>15.2</v>
      </c>
      <c r="AA47" s="1">
        <v>21</v>
      </c>
      <c r="AB47" s="1"/>
      <c r="AC47" s="1">
        <f t="shared" si="7"/>
        <v>0</v>
      </c>
      <c r="AD47" s="1">
        <f t="shared" si="8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75</v>
      </c>
      <c r="B48" s="1" t="s">
        <v>33</v>
      </c>
      <c r="C48" s="1">
        <v>51.814999999999998</v>
      </c>
      <c r="D48" s="1"/>
      <c r="E48" s="1">
        <v>23.818999999999999</v>
      </c>
      <c r="F48" s="1">
        <v>24.603999999999999</v>
      </c>
      <c r="G48" s="5">
        <v>1</v>
      </c>
      <c r="H48" s="1" t="e">
        <v>#N/A</v>
      </c>
      <c r="I48" s="1"/>
      <c r="J48" s="1">
        <v>21.812999999999999</v>
      </c>
      <c r="K48" s="1">
        <f t="shared" si="14"/>
        <v>2.0060000000000002</v>
      </c>
      <c r="L48" s="1"/>
      <c r="M48" s="1"/>
      <c r="N48" s="1"/>
      <c r="O48" s="1">
        <f t="shared" si="3"/>
        <v>4.7637999999999998</v>
      </c>
      <c r="P48" s="13">
        <f t="shared" ref="P48" si="16">13*O48-N48-F48</f>
        <v>37.325400000000002</v>
      </c>
      <c r="Q48" s="19">
        <v>60</v>
      </c>
      <c r="R48" s="19"/>
      <c r="S48" s="15">
        <v>100</v>
      </c>
      <c r="T48" s="12" t="s">
        <v>110</v>
      </c>
      <c r="U48" s="1">
        <f t="shared" si="5"/>
        <v>17.759771610898863</v>
      </c>
      <c r="V48" s="1">
        <f t="shared" si="6"/>
        <v>5.1647844158025107</v>
      </c>
      <c r="W48" s="1">
        <v>0.84939999999999993</v>
      </c>
      <c r="X48" s="1">
        <v>1.198</v>
      </c>
      <c r="Y48" s="1">
        <v>6.0044000000000004</v>
      </c>
      <c r="Z48" s="1">
        <v>0</v>
      </c>
      <c r="AA48" s="1">
        <v>0</v>
      </c>
      <c r="AB48" s="1"/>
      <c r="AC48" s="1">
        <f t="shared" si="7"/>
        <v>60</v>
      </c>
      <c r="AD48" s="1">
        <f t="shared" si="8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76</v>
      </c>
      <c r="B49" s="1" t="s">
        <v>31</v>
      </c>
      <c r="C49" s="1">
        <v>24</v>
      </c>
      <c r="D49" s="1"/>
      <c r="E49" s="1">
        <v>24</v>
      </c>
      <c r="F49" s="1"/>
      <c r="G49" s="5">
        <v>0.4</v>
      </c>
      <c r="H49" s="1" t="e">
        <v>#N/A</v>
      </c>
      <c r="I49" s="1"/>
      <c r="J49" s="1">
        <v>37</v>
      </c>
      <c r="K49" s="1">
        <f t="shared" si="14"/>
        <v>-13</v>
      </c>
      <c r="L49" s="1"/>
      <c r="M49" s="1"/>
      <c r="N49" s="1"/>
      <c r="O49" s="1">
        <f t="shared" si="3"/>
        <v>4.8</v>
      </c>
      <c r="P49" s="13">
        <f>9*O49-N49-F49</f>
        <v>43.199999999999996</v>
      </c>
      <c r="Q49" s="19">
        <v>60</v>
      </c>
      <c r="R49" s="19"/>
      <c r="S49" s="15">
        <v>100</v>
      </c>
      <c r="T49" s="12"/>
      <c r="U49" s="1">
        <f t="shared" si="5"/>
        <v>12.5</v>
      </c>
      <c r="V49" s="1">
        <f t="shared" si="6"/>
        <v>0</v>
      </c>
      <c r="W49" s="1">
        <v>0</v>
      </c>
      <c r="X49" s="1">
        <v>2.4</v>
      </c>
      <c r="Y49" s="1">
        <v>0</v>
      </c>
      <c r="Z49" s="1">
        <v>0.2</v>
      </c>
      <c r="AA49" s="1">
        <v>0</v>
      </c>
      <c r="AB49" s="1"/>
      <c r="AC49" s="1">
        <f t="shared" si="7"/>
        <v>24</v>
      </c>
      <c r="AD49" s="1">
        <f t="shared" si="8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77</v>
      </c>
      <c r="B50" s="1" t="s">
        <v>33</v>
      </c>
      <c r="C50" s="1">
        <v>99.733999999999995</v>
      </c>
      <c r="D50" s="1"/>
      <c r="E50" s="1">
        <v>51.204000000000001</v>
      </c>
      <c r="F50" s="1">
        <v>23.54</v>
      </c>
      <c r="G50" s="5">
        <v>1</v>
      </c>
      <c r="H50" s="1">
        <v>60</v>
      </c>
      <c r="I50" s="1"/>
      <c r="J50" s="1">
        <v>52.697000000000003</v>
      </c>
      <c r="K50" s="1">
        <f t="shared" si="14"/>
        <v>-1.4930000000000021</v>
      </c>
      <c r="L50" s="1"/>
      <c r="M50" s="1"/>
      <c r="N50" s="1"/>
      <c r="O50" s="1">
        <f t="shared" si="3"/>
        <v>10.2408</v>
      </c>
      <c r="P50" s="13">
        <f>11*O50-N50-F50</f>
        <v>89.108800000000002</v>
      </c>
      <c r="Q50" s="19">
        <f t="shared" si="4"/>
        <v>89.108800000000002</v>
      </c>
      <c r="R50" s="19"/>
      <c r="S50" s="14"/>
      <c r="T50" s="1"/>
      <c r="U50" s="1">
        <f t="shared" si="5"/>
        <v>11</v>
      </c>
      <c r="V50" s="1">
        <f t="shared" si="6"/>
        <v>2.2986485430825714</v>
      </c>
      <c r="W50" s="1">
        <v>2.3388</v>
      </c>
      <c r="X50" s="1">
        <v>4.4687999999999999</v>
      </c>
      <c r="Y50" s="1">
        <v>5.4214000000000002</v>
      </c>
      <c r="Z50" s="1">
        <v>7.5444000000000004</v>
      </c>
      <c r="AA50" s="1">
        <v>5.5915999999999997</v>
      </c>
      <c r="AB50" s="1"/>
      <c r="AC50" s="1">
        <f t="shared" si="7"/>
        <v>89.108800000000002</v>
      </c>
      <c r="AD50" s="1">
        <f t="shared" si="8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78</v>
      </c>
      <c r="B51" s="1" t="s">
        <v>33</v>
      </c>
      <c r="C51" s="1">
        <v>67.628</v>
      </c>
      <c r="D51" s="1"/>
      <c r="E51" s="1">
        <v>31.154</v>
      </c>
      <c r="F51" s="1">
        <v>28.49</v>
      </c>
      <c r="G51" s="5">
        <v>1</v>
      </c>
      <c r="H51" s="1">
        <v>45</v>
      </c>
      <c r="I51" s="1"/>
      <c r="J51" s="1">
        <v>33.286000000000001</v>
      </c>
      <c r="K51" s="1">
        <f t="shared" si="14"/>
        <v>-2.1320000000000014</v>
      </c>
      <c r="L51" s="1"/>
      <c r="M51" s="1"/>
      <c r="N51" s="1"/>
      <c r="O51" s="1">
        <f t="shared" si="3"/>
        <v>6.2308000000000003</v>
      </c>
      <c r="P51" s="13">
        <f>13*O51-N51-F51</f>
        <v>52.510400000000004</v>
      </c>
      <c r="Q51" s="19">
        <f t="shared" si="4"/>
        <v>52.510400000000004</v>
      </c>
      <c r="R51" s="19"/>
      <c r="S51" s="14"/>
      <c r="T51" s="1"/>
      <c r="U51" s="1">
        <f t="shared" si="5"/>
        <v>13</v>
      </c>
      <c r="V51" s="1">
        <f t="shared" si="6"/>
        <v>4.5724465558194769</v>
      </c>
      <c r="W51" s="1">
        <v>3.7075999999999998</v>
      </c>
      <c r="X51" s="1">
        <v>6.0068000000000001</v>
      </c>
      <c r="Y51" s="1">
        <v>6.5798000000000014</v>
      </c>
      <c r="Z51" s="1">
        <v>4.0148000000000001</v>
      </c>
      <c r="AA51" s="1">
        <v>4.7782</v>
      </c>
      <c r="AB51" s="1"/>
      <c r="AC51" s="1">
        <f t="shared" si="7"/>
        <v>52.510400000000004</v>
      </c>
      <c r="AD51" s="1">
        <f t="shared" si="8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79</v>
      </c>
      <c r="B52" s="1" t="s">
        <v>33</v>
      </c>
      <c r="C52" s="1">
        <v>93.753</v>
      </c>
      <c r="D52" s="1"/>
      <c r="E52" s="1">
        <v>40.994999999999997</v>
      </c>
      <c r="F52" s="1">
        <v>43.744</v>
      </c>
      <c r="G52" s="5">
        <v>1</v>
      </c>
      <c r="H52" s="1" t="e">
        <v>#N/A</v>
      </c>
      <c r="I52" s="1"/>
      <c r="J52" s="1">
        <v>45.689</v>
      </c>
      <c r="K52" s="1">
        <f t="shared" si="14"/>
        <v>-4.6940000000000026</v>
      </c>
      <c r="L52" s="1"/>
      <c r="M52" s="1"/>
      <c r="N52" s="1">
        <v>77.106399999999979</v>
      </c>
      <c r="O52" s="1">
        <f t="shared" si="3"/>
        <v>8.1989999999999998</v>
      </c>
      <c r="P52" s="13"/>
      <c r="Q52" s="19">
        <v>40</v>
      </c>
      <c r="R52" s="19"/>
      <c r="S52" s="15">
        <v>100</v>
      </c>
      <c r="T52" s="12" t="s">
        <v>110</v>
      </c>
      <c r="U52" s="1">
        <f t="shared" si="5"/>
        <v>19.618294914013902</v>
      </c>
      <c r="V52" s="1">
        <f t="shared" si="6"/>
        <v>14.739651176972799</v>
      </c>
      <c r="W52" s="1">
        <v>10.712400000000001</v>
      </c>
      <c r="X52" s="1">
        <v>9.8680000000000003</v>
      </c>
      <c r="Y52" s="1">
        <v>0</v>
      </c>
      <c r="Z52" s="1">
        <v>0</v>
      </c>
      <c r="AA52" s="1">
        <v>0</v>
      </c>
      <c r="AB52" s="1" t="s">
        <v>80</v>
      </c>
      <c r="AC52" s="1">
        <f t="shared" si="7"/>
        <v>40</v>
      </c>
      <c r="AD52" s="1">
        <f t="shared" si="8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81</v>
      </c>
      <c r="B53" s="1" t="s">
        <v>31</v>
      </c>
      <c r="C53" s="1">
        <v>37</v>
      </c>
      <c r="D53" s="1"/>
      <c r="E53" s="1">
        <v>23</v>
      </c>
      <c r="F53" s="1">
        <v>14</v>
      </c>
      <c r="G53" s="5">
        <v>0.28000000000000003</v>
      </c>
      <c r="H53" s="1">
        <v>45</v>
      </c>
      <c r="I53" s="1"/>
      <c r="J53" s="1">
        <v>24</v>
      </c>
      <c r="K53" s="1">
        <f t="shared" si="14"/>
        <v>-1</v>
      </c>
      <c r="L53" s="1"/>
      <c r="M53" s="1"/>
      <c r="N53" s="1">
        <v>72.400000000000006</v>
      </c>
      <c r="O53" s="1">
        <f t="shared" si="3"/>
        <v>4.5999999999999996</v>
      </c>
      <c r="P53" s="13"/>
      <c r="Q53" s="19">
        <f t="shared" si="4"/>
        <v>0</v>
      </c>
      <c r="R53" s="19"/>
      <c r="S53" s="14"/>
      <c r="T53" s="1"/>
      <c r="U53" s="1">
        <f t="shared" si="5"/>
        <v>18.782608695652176</v>
      </c>
      <c r="V53" s="1">
        <f t="shared" si="6"/>
        <v>18.782608695652176</v>
      </c>
      <c r="W53" s="1">
        <v>6.8</v>
      </c>
      <c r="X53" s="1">
        <v>4.5999999999999996</v>
      </c>
      <c r="Y53" s="1">
        <v>3.8</v>
      </c>
      <c r="Z53" s="1">
        <v>4.4000000000000004</v>
      </c>
      <c r="AA53" s="1">
        <v>1.6</v>
      </c>
      <c r="AB53" s="1"/>
      <c r="AC53" s="1">
        <f t="shared" si="7"/>
        <v>0</v>
      </c>
      <c r="AD53" s="1">
        <f t="shared" si="8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82</v>
      </c>
      <c r="B54" s="1" t="s">
        <v>33</v>
      </c>
      <c r="C54" s="1">
        <v>327.85399999999998</v>
      </c>
      <c r="D54" s="1"/>
      <c r="E54" s="1">
        <v>112.33799999999999</v>
      </c>
      <c r="F54" s="1">
        <v>113.411</v>
      </c>
      <c r="G54" s="5">
        <v>1</v>
      </c>
      <c r="H54" s="1">
        <v>45</v>
      </c>
      <c r="I54" s="1"/>
      <c r="J54" s="1">
        <v>108.6</v>
      </c>
      <c r="K54" s="1">
        <f t="shared" si="14"/>
        <v>3.7379999999999995</v>
      </c>
      <c r="L54" s="1"/>
      <c r="M54" s="1"/>
      <c r="N54" s="1">
        <v>101.1764</v>
      </c>
      <c r="O54" s="1">
        <f t="shared" si="3"/>
        <v>22.467599999999997</v>
      </c>
      <c r="P54" s="13">
        <f>13*O54-N54-F54</f>
        <v>77.491399999999942</v>
      </c>
      <c r="Q54" s="19">
        <f t="shared" si="4"/>
        <v>77.491399999999942</v>
      </c>
      <c r="R54" s="19"/>
      <c r="S54" s="14"/>
      <c r="T54" s="1"/>
      <c r="U54" s="1">
        <f t="shared" si="5"/>
        <v>12.999999999999998</v>
      </c>
      <c r="V54" s="1">
        <f t="shared" si="6"/>
        <v>9.5509711762716094</v>
      </c>
      <c r="W54" s="1">
        <v>26.814399999999999</v>
      </c>
      <c r="X54" s="1">
        <v>33.480800000000002</v>
      </c>
      <c r="Y54" s="1">
        <v>43.650399999999998</v>
      </c>
      <c r="Z54" s="1">
        <v>25.227</v>
      </c>
      <c r="AA54" s="1">
        <v>26.351400000000002</v>
      </c>
      <c r="AB54" s="1"/>
      <c r="AC54" s="1">
        <f t="shared" si="7"/>
        <v>77.491399999999942</v>
      </c>
      <c r="AD54" s="1">
        <f t="shared" si="8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83</v>
      </c>
      <c r="B55" s="1" t="s">
        <v>31</v>
      </c>
      <c r="C55" s="1">
        <v>47</v>
      </c>
      <c r="D55" s="1"/>
      <c r="E55" s="1">
        <v>42</v>
      </c>
      <c r="F55" s="1">
        <v>2</v>
      </c>
      <c r="G55" s="5">
        <v>0.09</v>
      </c>
      <c r="H55" s="1">
        <v>45</v>
      </c>
      <c r="I55" s="1"/>
      <c r="J55" s="1">
        <v>42</v>
      </c>
      <c r="K55" s="1">
        <f t="shared" si="14"/>
        <v>0</v>
      </c>
      <c r="L55" s="1"/>
      <c r="M55" s="1"/>
      <c r="N55" s="1"/>
      <c r="O55" s="1">
        <f t="shared" si="3"/>
        <v>8.4</v>
      </c>
      <c r="P55" s="13">
        <f>9*O55-N55-F55</f>
        <v>73.600000000000009</v>
      </c>
      <c r="Q55" s="19">
        <f t="shared" si="4"/>
        <v>73.600000000000009</v>
      </c>
      <c r="R55" s="19"/>
      <c r="S55" s="14"/>
      <c r="T55" s="1"/>
      <c r="U55" s="1">
        <f t="shared" si="5"/>
        <v>9</v>
      </c>
      <c r="V55" s="1">
        <f t="shared" si="6"/>
        <v>0.23809523809523808</v>
      </c>
      <c r="W55" s="1">
        <v>0.6</v>
      </c>
      <c r="X55" s="1">
        <v>0</v>
      </c>
      <c r="Y55" s="1">
        <v>0</v>
      </c>
      <c r="Z55" s="1">
        <v>0</v>
      </c>
      <c r="AA55" s="1">
        <v>0</v>
      </c>
      <c r="AB55" s="1"/>
      <c r="AC55" s="1">
        <f t="shared" si="7"/>
        <v>6.6240000000000006</v>
      </c>
      <c r="AD55" s="1">
        <f t="shared" si="8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84</v>
      </c>
      <c r="B56" s="1" t="s">
        <v>33</v>
      </c>
      <c r="C56" s="1">
        <v>24.38</v>
      </c>
      <c r="D56" s="1"/>
      <c r="E56" s="1">
        <v>18.994</v>
      </c>
      <c r="F56" s="1">
        <v>5.3860000000000001</v>
      </c>
      <c r="G56" s="5">
        <v>1</v>
      </c>
      <c r="H56" s="1">
        <v>60</v>
      </c>
      <c r="I56" s="1"/>
      <c r="J56" s="1">
        <v>26.356999999999999</v>
      </c>
      <c r="K56" s="1">
        <f t="shared" si="14"/>
        <v>-7.3629999999999995</v>
      </c>
      <c r="L56" s="1"/>
      <c r="M56" s="1"/>
      <c r="N56" s="1"/>
      <c r="O56" s="1">
        <f t="shared" si="3"/>
        <v>3.7988</v>
      </c>
      <c r="P56" s="13">
        <f>10*O56-N56-F56</f>
        <v>32.601999999999997</v>
      </c>
      <c r="Q56" s="19">
        <f t="shared" si="4"/>
        <v>32.601999999999997</v>
      </c>
      <c r="R56" s="19"/>
      <c r="S56" s="14"/>
      <c r="T56" s="1"/>
      <c r="U56" s="1">
        <f t="shared" si="5"/>
        <v>10</v>
      </c>
      <c r="V56" s="1">
        <f t="shared" si="6"/>
        <v>1.4178161524692008</v>
      </c>
      <c r="W56" s="1">
        <v>0</v>
      </c>
      <c r="X56" s="1">
        <v>1.621</v>
      </c>
      <c r="Y56" s="1">
        <v>7.0282</v>
      </c>
      <c r="Z56" s="1">
        <v>5.1429999999999998</v>
      </c>
      <c r="AA56" s="1">
        <v>5.3941999999999997</v>
      </c>
      <c r="AB56" s="1"/>
      <c r="AC56" s="1">
        <f t="shared" si="7"/>
        <v>32.601999999999997</v>
      </c>
      <c r="AD56" s="1">
        <f t="shared" si="8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85</v>
      </c>
      <c r="B57" s="1" t="s">
        <v>33</v>
      </c>
      <c r="C57" s="1">
        <v>93.539000000000001</v>
      </c>
      <c r="D57" s="1"/>
      <c r="E57" s="1">
        <v>26.98</v>
      </c>
      <c r="F57" s="1">
        <v>61.119</v>
      </c>
      <c r="G57" s="5">
        <v>1</v>
      </c>
      <c r="H57" s="1">
        <v>60</v>
      </c>
      <c r="I57" s="1"/>
      <c r="J57" s="1">
        <v>27.654</v>
      </c>
      <c r="K57" s="1">
        <f t="shared" si="14"/>
        <v>-0.67399999999999949</v>
      </c>
      <c r="L57" s="1"/>
      <c r="M57" s="1"/>
      <c r="N57" s="1">
        <v>25.734600000000011</v>
      </c>
      <c r="O57" s="1">
        <f t="shared" si="3"/>
        <v>5.3959999999999999</v>
      </c>
      <c r="P57" s="13"/>
      <c r="Q57" s="19">
        <f t="shared" si="4"/>
        <v>0</v>
      </c>
      <c r="R57" s="19"/>
      <c r="S57" s="14"/>
      <c r="T57" s="1"/>
      <c r="U57" s="1">
        <f t="shared" si="5"/>
        <v>16.095922905856192</v>
      </c>
      <c r="V57" s="1">
        <f t="shared" si="6"/>
        <v>16.095922905856192</v>
      </c>
      <c r="W57" s="1">
        <v>7.454600000000001</v>
      </c>
      <c r="X57" s="1">
        <v>5.7092000000000001</v>
      </c>
      <c r="Y57" s="1">
        <v>11.919600000000001</v>
      </c>
      <c r="Z57" s="1">
        <v>4.0651999999999999</v>
      </c>
      <c r="AA57" s="1">
        <v>8.8878000000000004</v>
      </c>
      <c r="AB57" s="1"/>
      <c r="AC57" s="1">
        <f t="shared" si="7"/>
        <v>0</v>
      </c>
      <c r="AD57" s="1">
        <f t="shared" si="8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86</v>
      </c>
      <c r="B58" s="1" t="s">
        <v>33</v>
      </c>
      <c r="C58" s="1">
        <v>43.7</v>
      </c>
      <c r="D58" s="1"/>
      <c r="E58" s="1">
        <v>14.833</v>
      </c>
      <c r="F58" s="1">
        <v>28.867000000000001</v>
      </c>
      <c r="G58" s="5">
        <v>1</v>
      </c>
      <c r="H58" s="1">
        <v>60</v>
      </c>
      <c r="I58" s="1"/>
      <c r="J58" s="1">
        <v>14.454000000000001</v>
      </c>
      <c r="K58" s="1">
        <f t="shared" si="14"/>
        <v>0.37899999999999956</v>
      </c>
      <c r="L58" s="1"/>
      <c r="M58" s="1"/>
      <c r="N58" s="1"/>
      <c r="O58" s="1">
        <f t="shared" si="3"/>
        <v>2.9666000000000001</v>
      </c>
      <c r="P58" s="13">
        <f t="shared" ref="P58:P60" si="17">13*O58-N58-F58</f>
        <v>9.6988000000000021</v>
      </c>
      <c r="Q58" s="19">
        <f t="shared" si="4"/>
        <v>9.6988000000000021</v>
      </c>
      <c r="R58" s="19"/>
      <c r="S58" s="14"/>
      <c r="T58" s="1"/>
      <c r="U58" s="1">
        <f t="shared" si="5"/>
        <v>13</v>
      </c>
      <c r="V58" s="1">
        <f t="shared" si="6"/>
        <v>9.730668104901234</v>
      </c>
      <c r="W58" s="1">
        <v>2.7038000000000002</v>
      </c>
      <c r="X58" s="1">
        <v>3.2418</v>
      </c>
      <c r="Y58" s="1">
        <v>6.7295999999999996</v>
      </c>
      <c r="Z58" s="1">
        <v>2.9702000000000002</v>
      </c>
      <c r="AA58" s="1">
        <v>4.5814000000000004</v>
      </c>
      <c r="AB58" s="1"/>
      <c r="AC58" s="1">
        <f t="shared" si="7"/>
        <v>9.6988000000000021</v>
      </c>
      <c r="AD58" s="1">
        <f t="shared" si="8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87</v>
      </c>
      <c r="B59" s="1" t="s">
        <v>31</v>
      </c>
      <c r="C59" s="1">
        <v>90</v>
      </c>
      <c r="D59" s="1"/>
      <c r="E59" s="1">
        <v>54</v>
      </c>
      <c r="F59" s="1">
        <v>26</v>
      </c>
      <c r="G59" s="5">
        <v>0.35</v>
      </c>
      <c r="H59" s="1">
        <v>45</v>
      </c>
      <c r="I59" s="1"/>
      <c r="J59" s="1">
        <v>57</v>
      </c>
      <c r="K59" s="1">
        <f t="shared" si="14"/>
        <v>-3</v>
      </c>
      <c r="L59" s="1"/>
      <c r="M59" s="1"/>
      <c r="N59" s="1">
        <v>36.599999999999987</v>
      </c>
      <c r="O59" s="1">
        <f t="shared" si="3"/>
        <v>10.8</v>
      </c>
      <c r="P59" s="13">
        <f t="shared" si="17"/>
        <v>77.800000000000011</v>
      </c>
      <c r="Q59" s="19">
        <f t="shared" si="4"/>
        <v>77.800000000000011</v>
      </c>
      <c r="R59" s="19"/>
      <c r="S59" s="14"/>
      <c r="T59" s="1"/>
      <c r="U59" s="1">
        <f t="shared" si="5"/>
        <v>13</v>
      </c>
      <c r="V59" s="1">
        <f t="shared" si="6"/>
        <v>5.7962962962962949</v>
      </c>
      <c r="W59" s="1">
        <v>8.1999999999999993</v>
      </c>
      <c r="X59" s="1">
        <v>9.4</v>
      </c>
      <c r="Y59" s="1">
        <v>11</v>
      </c>
      <c r="Z59" s="1">
        <v>7.6</v>
      </c>
      <c r="AA59" s="1">
        <v>14.4</v>
      </c>
      <c r="AB59" s="1"/>
      <c r="AC59" s="1">
        <f t="shared" si="7"/>
        <v>27.230000000000004</v>
      </c>
      <c r="AD59" s="1">
        <f t="shared" si="8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88</v>
      </c>
      <c r="B60" s="1" t="s">
        <v>33</v>
      </c>
      <c r="C60" s="1">
        <v>189.32499999999999</v>
      </c>
      <c r="D60" s="1"/>
      <c r="E60" s="1">
        <v>79.716999999999999</v>
      </c>
      <c r="F60" s="1">
        <v>76.825000000000003</v>
      </c>
      <c r="G60" s="5">
        <v>1</v>
      </c>
      <c r="H60" s="1">
        <v>45</v>
      </c>
      <c r="I60" s="1"/>
      <c r="J60" s="1">
        <v>80.400000000000006</v>
      </c>
      <c r="K60" s="1">
        <f t="shared" si="14"/>
        <v>-0.68300000000000693</v>
      </c>
      <c r="L60" s="1"/>
      <c r="M60" s="1"/>
      <c r="N60" s="1">
        <v>86.559799999999996</v>
      </c>
      <c r="O60" s="1">
        <f t="shared" si="3"/>
        <v>15.9434</v>
      </c>
      <c r="P60" s="13">
        <f t="shared" si="17"/>
        <v>43.879400000000018</v>
      </c>
      <c r="Q60" s="19">
        <f t="shared" si="4"/>
        <v>43.879400000000018</v>
      </c>
      <c r="R60" s="19"/>
      <c r="S60" s="14"/>
      <c r="T60" s="1"/>
      <c r="U60" s="1">
        <f t="shared" si="5"/>
        <v>13</v>
      </c>
      <c r="V60" s="1">
        <f t="shared" si="6"/>
        <v>10.247801598153467</v>
      </c>
      <c r="W60" s="1">
        <v>17.242799999999999</v>
      </c>
      <c r="X60" s="1">
        <v>10.0198</v>
      </c>
      <c r="Y60" s="1">
        <v>22.88</v>
      </c>
      <c r="Z60" s="1">
        <v>15.2698</v>
      </c>
      <c r="AA60" s="1">
        <v>13.0966</v>
      </c>
      <c r="AB60" s="1"/>
      <c r="AC60" s="1">
        <f t="shared" si="7"/>
        <v>43.879400000000018</v>
      </c>
      <c r="AD60" s="1">
        <f t="shared" si="8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89</v>
      </c>
      <c r="B61" s="1" t="s">
        <v>31</v>
      </c>
      <c r="C61" s="1">
        <v>95</v>
      </c>
      <c r="D61" s="1"/>
      <c r="E61" s="1">
        <v>22</v>
      </c>
      <c r="F61" s="1">
        <v>72</v>
      </c>
      <c r="G61" s="5">
        <v>0.4</v>
      </c>
      <c r="H61" s="1">
        <v>45</v>
      </c>
      <c r="I61" s="1"/>
      <c r="J61" s="1">
        <v>23</v>
      </c>
      <c r="K61" s="1">
        <f t="shared" si="14"/>
        <v>-1</v>
      </c>
      <c r="L61" s="1"/>
      <c r="M61" s="1"/>
      <c r="N61" s="1"/>
      <c r="O61" s="1">
        <f t="shared" si="3"/>
        <v>4.4000000000000004</v>
      </c>
      <c r="P61" s="13"/>
      <c r="Q61" s="19">
        <f t="shared" si="4"/>
        <v>0</v>
      </c>
      <c r="R61" s="19"/>
      <c r="S61" s="15">
        <v>10</v>
      </c>
      <c r="T61" s="12"/>
      <c r="U61" s="1">
        <f t="shared" si="5"/>
        <v>16.363636363636363</v>
      </c>
      <c r="V61" s="1">
        <f t="shared" si="6"/>
        <v>16.363636363636363</v>
      </c>
      <c r="W61" s="1">
        <v>2.2000000000000002</v>
      </c>
      <c r="X61" s="1">
        <v>7.4</v>
      </c>
      <c r="Y61" s="1">
        <v>0.8</v>
      </c>
      <c r="Z61" s="1">
        <v>5</v>
      </c>
      <c r="AA61" s="1">
        <v>10.199199999999999</v>
      </c>
      <c r="AB61" s="10" t="s">
        <v>35</v>
      </c>
      <c r="AC61" s="1">
        <f t="shared" si="7"/>
        <v>0</v>
      </c>
      <c r="AD61" s="1">
        <f t="shared" si="8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90</v>
      </c>
      <c r="B62" s="1" t="s">
        <v>31</v>
      </c>
      <c r="C62" s="1">
        <v>23</v>
      </c>
      <c r="D62" s="1"/>
      <c r="E62" s="1">
        <v>20</v>
      </c>
      <c r="F62" s="1">
        <v>2</v>
      </c>
      <c r="G62" s="5">
        <v>0.33</v>
      </c>
      <c r="H62" s="1">
        <v>45</v>
      </c>
      <c r="I62" s="1"/>
      <c r="J62" s="1">
        <v>2</v>
      </c>
      <c r="K62" s="1">
        <f t="shared" si="14"/>
        <v>18</v>
      </c>
      <c r="L62" s="1"/>
      <c r="M62" s="1"/>
      <c r="N62" s="1"/>
      <c r="O62" s="1">
        <f t="shared" si="3"/>
        <v>4</v>
      </c>
      <c r="P62" s="13">
        <f t="shared" ref="P62:P63" si="18">10*O62-N62-F62</f>
        <v>38</v>
      </c>
      <c r="Q62" s="19">
        <f t="shared" si="4"/>
        <v>38</v>
      </c>
      <c r="R62" s="19"/>
      <c r="S62" s="14"/>
      <c r="T62" s="1"/>
      <c r="U62" s="1">
        <f t="shared" si="5"/>
        <v>10</v>
      </c>
      <c r="V62" s="1">
        <f t="shared" si="6"/>
        <v>0.5</v>
      </c>
      <c r="W62" s="1">
        <v>1</v>
      </c>
      <c r="X62" s="1">
        <v>1.2</v>
      </c>
      <c r="Y62" s="1">
        <v>1.2</v>
      </c>
      <c r="Z62" s="1">
        <v>2.6</v>
      </c>
      <c r="AA62" s="1">
        <v>3.2</v>
      </c>
      <c r="AB62" s="1"/>
      <c r="AC62" s="1">
        <f t="shared" si="7"/>
        <v>12.540000000000001</v>
      </c>
      <c r="AD62" s="1">
        <f t="shared" si="8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91</v>
      </c>
      <c r="B63" s="1" t="s">
        <v>31</v>
      </c>
      <c r="C63" s="1">
        <v>126</v>
      </c>
      <c r="D63" s="1"/>
      <c r="E63" s="1">
        <v>106</v>
      </c>
      <c r="F63" s="1"/>
      <c r="G63" s="5">
        <v>0.28000000000000003</v>
      </c>
      <c r="H63" s="1">
        <v>45</v>
      </c>
      <c r="I63" s="1"/>
      <c r="J63" s="1">
        <v>119</v>
      </c>
      <c r="K63" s="1">
        <f t="shared" si="14"/>
        <v>-13</v>
      </c>
      <c r="L63" s="1"/>
      <c r="M63" s="1"/>
      <c r="N63" s="1">
        <v>24.400000000000009</v>
      </c>
      <c r="O63" s="1">
        <f t="shared" si="3"/>
        <v>21.2</v>
      </c>
      <c r="P63" s="13">
        <f t="shared" si="18"/>
        <v>187.6</v>
      </c>
      <c r="Q63" s="19">
        <f t="shared" si="4"/>
        <v>187.6</v>
      </c>
      <c r="R63" s="19"/>
      <c r="S63" s="14"/>
      <c r="T63" s="1"/>
      <c r="U63" s="1">
        <f t="shared" si="5"/>
        <v>10</v>
      </c>
      <c r="V63" s="1">
        <f t="shared" si="6"/>
        <v>1.1509433962264155</v>
      </c>
      <c r="W63" s="1">
        <v>9.4</v>
      </c>
      <c r="X63" s="1">
        <v>11</v>
      </c>
      <c r="Y63" s="1">
        <v>12.4</v>
      </c>
      <c r="Z63" s="1">
        <v>14.4</v>
      </c>
      <c r="AA63" s="1">
        <v>11.2</v>
      </c>
      <c r="AB63" s="1"/>
      <c r="AC63" s="1">
        <f t="shared" si="7"/>
        <v>52.528000000000006</v>
      </c>
      <c r="AD63" s="1">
        <f t="shared" si="8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92</v>
      </c>
      <c r="B64" s="1" t="s">
        <v>31</v>
      </c>
      <c r="C64" s="1">
        <v>174</v>
      </c>
      <c r="D64" s="1"/>
      <c r="E64" s="1">
        <v>83</v>
      </c>
      <c r="F64" s="1">
        <v>66</v>
      </c>
      <c r="G64" s="5">
        <v>0.28000000000000003</v>
      </c>
      <c r="H64" s="1">
        <v>45</v>
      </c>
      <c r="I64" s="1"/>
      <c r="J64" s="1">
        <v>82</v>
      </c>
      <c r="K64" s="1">
        <f t="shared" si="14"/>
        <v>1</v>
      </c>
      <c r="L64" s="1"/>
      <c r="M64" s="1"/>
      <c r="N64" s="1"/>
      <c r="O64" s="1">
        <f t="shared" si="3"/>
        <v>16.600000000000001</v>
      </c>
      <c r="P64" s="13">
        <f>13*O64-N64-F64</f>
        <v>149.80000000000001</v>
      </c>
      <c r="Q64" s="19">
        <f t="shared" si="4"/>
        <v>149.80000000000001</v>
      </c>
      <c r="R64" s="19"/>
      <c r="S64" s="14"/>
      <c r="T64" s="1"/>
      <c r="U64" s="1">
        <f t="shared" si="5"/>
        <v>13</v>
      </c>
      <c r="V64" s="1">
        <f t="shared" si="6"/>
        <v>3.975903614457831</v>
      </c>
      <c r="W64" s="1">
        <v>8</v>
      </c>
      <c r="X64" s="1">
        <v>9.4</v>
      </c>
      <c r="Y64" s="1">
        <v>18.600000000000001</v>
      </c>
      <c r="Z64" s="1">
        <v>17.8</v>
      </c>
      <c r="AA64" s="1">
        <v>16.399999999999999</v>
      </c>
      <c r="AB64" s="1"/>
      <c r="AC64" s="1">
        <f t="shared" si="7"/>
        <v>41.94400000000001</v>
      </c>
      <c r="AD64" s="1">
        <f t="shared" si="8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93</v>
      </c>
      <c r="B65" s="1" t="s">
        <v>31</v>
      </c>
      <c r="C65" s="1">
        <v>160</v>
      </c>
      <c r="D65" s="1">
        <v>15</v>
      </c>
      <c r="E65" s="1">
        <v>145</v>
      </c>
      <c r="F65" s="1">
        <v>9</v>
      </c>
      <c r="G65" s="5">
        <v>0.35</v>
      </c>
      <c r="H65" s="1">
        <v>45</v>
      </c>
      <c r="I65" s="1"/>
      <c r="J65" s="1">
        <v>154</v>
      </c>
      <c r="K65" s="1">
        <f t="shared" si="14"/>
        <v>-9</v>
      </c>
      <c r="L65" s="1"/>
      <c r="M65" s="1"/>
      <c r="N65" s="1">
        <v>25.599999999999991</v>
      </c>
      <c r="O65" s="1">
        <f t="shared" si="3"/>
        <v>29</v>
      </c>
      <c r="P65" s="13">
        <f>10*O65-N65-F65</f>
        <v>255.40000000000003</v>
      </c>
      <c r="Q65" s="19">
        <f t="shared" si="4"/>
        <v>255.40000000000003</v>
      </c>
      <c r="R65" s="19"/>
      <c r="S65" s="14"/>
      <c r="T65" s="1"/>
      <c r="U65" s="1">
        <f t="shared" si="5"/>
        <v>10</v>
      </c>
      <c r="V65" s="1">
        <f t="shared" si="6"/>
        <v>1.1931034482758618</v>
      </c>
      <c r="W65" s="1">
        <v>11.6</v>
      </c>
      <c r="X65" s="1">
        <v>16</v>
      </c>
      <c r="Y65" s="1">
        <v>14.6</v>
      </c>
      <c r="Z65" s="1">
        <v>15.4</v>
      </c>
      <c r="AA65" s="1">
        <v>19.399999999999999</v>
      </c>
      <c r="AB65" s="1"/>
      <c r="AC65" s="1">
        <f t="shared" si="7"/>
        <v>89.39</v>
      </c>
      <c r="AD65" s="1">
        <f t="shared" si="8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94</v>
      </c>
      <c r="B66" s="1" t="s">
        <v>31</v>
      </c>
      <c r="C66" s="1">
        <v>184</v>
      </c>
      <c r="D66" s="1"/>
      <c r="E66" s="1">
        <v>85</v>
      </c>
      <c r="F66" s="1">
        <v>99</v>
      </c>
      <c r="G66" s="5">
        <v>0.28000000000000003</v>
      </c>
      <c r="H66" s="1">
        <v>45</v>
      </c>
      <c r="I66" s="1"/>
      <c r="J66" s="1">
        <v>165.3</v>
      </c>
      <c r="K66" s="1">
        <f t="shared" si="14"/>
        <v>-80.300000000000011</v>
      </c>
      <c r="L66" s="1"/>
      <c r="M66" s="1"/>
      <c r="N66" s="1"/>
      <c r="O66" s="1">
        <f t="shared" si="3"/>
        <v>17</v>
      </c>
      <c r="P66" s="13">
        <f>13*O66-N66-F66</f>
        <v>122</v>
      </c>
      <c r="Q66" s="19">
        <f t="shared" si="4"/>
        <v>122</v>
      </c>
      <c r="R66" s="19"/>
      <c r="S66" s="14"/>
      <c r="T66" s="1"/>
      <c r="U66" s="1">
        <f t="shared" si="5"/>
        <v>13</v>
      </c>
      <c r="V66" s="1">
        <f t="shared" si="6"/>
        <v>5.8235294117647056</v>
      </c>
      <c r="W66" s="1">
        <v>5</v>
      </c>
      <c r="X66" s="1">
        <v>19</v>
      </c>
      <c r="Y66" s="1">
        <v>0</v>
      </c>
      <c r="Z66" s="1">
        <v>9.8000000000000007</v>
      </c>
      <c r="AA66" s="1">
        <v>0</v>
      </c>
      <c r="AB66" s="1"/>
      <c r="AC66" s="1">
        <f t="shared" si="7"/>
        <v>34.160000000000004</v>
      </c>
      <c r="AD66" s="1">
        <f t="shared" si="8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95</v>
      </c>
      <c r="B67" s="1" t="s">
        <v>31</v>
      </c>
      <c r="C67" s="1">
        <v>373</v>
      </c>
      <c r="D67" s="1"/>
      <c r="E67" s="1">
        <v>316</v>
      </c>
      <c r="F67" s="1">
        <v>1</v>
      </c>
      <c r="G67" s="5">
        <v>0.35</v>
      </c>
      <c r="H67" s="1">
        <v>45</v>
      </c>
      <c r="I67" s="1"/>
      <c r="J67" s="1">
        <v>371</v>
      </c>
      <c r="K67" s="1">
        <f t="shared" si="14"/>
        <v>-55</v>
      </c>
      <c r="L67" s="1"/>
      <c r="M67" s="1"/>
      <c r="N67" s="1"/>
      <c r="O67" s="1">
        <f t="shared" si="3"/>
        <v>63.2</v>
      </c>
      <c r="P67" s="13">
        <f>9*O67-N67-F67</f>
        <v>567.80000000000007</v>
      </c>
      <c r="Q67" s="19">
        <f t="shared" si="4"/>
        <v>567.80000000000007</v>
      </c>
      <c r="R67" s="19"/>
      <c r="S67" s="14"/>
      <c r="T67" s="1"/>
      <c r="U67" s="1">
        <f t="shared" si="5"/>
        <v>9</v>
      </c>
      <c r="V67" s="1">
        <f t="shared" si="6"/>
        <v>1.582278481012658E-2</v>
      </c>
      <c r="W67" s="1">
        <v>23.8</v>
      </c>
      <c r="X67" s="1">
        <v>31.8</v>
      </c>
      <c r="Y67" s="1">
        <v>24.2</v>
      </c>
      <c r="Z67" s="1">
        <v>24.6</v>
      </c>
      <c r="AA67" s="1">
        <v>20.8</v>
      </c>
      <c r="AB67" s="1"/>
      <c r="AC67" s="1">
        <f t="shared" si="7"/>
        <v>198.73000000000002</v>
      </c>
      <c r="AD67" s="1">
        <f t="shared" si="8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96</v>
      </c>
      <c r="B68" s="1" t="s">
        <v>31</v>
      </c>
      <c r="C68" s="1">
        <v>170</v>
      </c>
      <c r="D68" s="1"/>
      <c r="E68" s="1">
        <v>108</v>
      </c>
      <c r="F68" s="1">
        <v>33</v>
      </c>
      <c r="G68" s="5">
        <v>0.28000000000000003</v>
      </c>
      <c r="H68" s="1">
        <v>45</v>
      </c>
      <c r="I68" s="1"/>
      <c r="J68" s="1">
        <v>111</v>
      </c>
      <c r="K68" s="1">
        <f t="shared" ref="K68:K81" si="19">E68-J68</f>
        <v>-3</v>
      </c>
      <c r="L68" s="1"/>
      <c r="M68" s="1"/>
      <c r="N68" s="1">
        <v>54.799999999999983</v>
      </c>
      <c r="O68" s="1">
        <f t="shared" si="3"/>
        <v>21.6</v>
      </c>
      <c r="P68" s="13">
        <f>13*O68-N68-F68</f>
        <v>193.00000000000003</v>
      </c>
      <c r="Q68" s="19">
        <f t="shared" si="4"/>
        <v>193.00000000000003</v>
      </c>
      <c r="R68" s="19"/>
      <c r="S68" s="14"/>
      <c r="T68" s="1"/>
      <c r="U68" s="1">
        <f t="shared" si="5"/>
        <v>13</v>
      </c>
      <c r="V68" s="1">
        <f t="shared" si="6"/>
        <v>4.064814814814814</v>
      </c>
      <c r="W68" s="1">
        <v>14</v>
      </c>
      <c r="X68" s="1">
        <v>16.8</v>
      </c>
      <c r="Y68" s="1">
        <v>14.4</v>
      </c>
      <c r="Z68" s="1">
        <v>8.1999999999999993</v>
      </c>
      <c r="AA68" s="1">
        <v>34.6</v>
      </c>
      <c r="AB68" s="1"/>
      <c r="AC68" s="1">
        <f t="shared" si="7"/>
        <v>54.040000000000013</v>
      </c>
      <c r="AD68" s="1">
        <f t="shared" si="8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97</v>
      </c>
      <c r="B69" s="1" t="s">
        <v>31</v>
      </c>
      <c r="C69" s="1">
        <v>195</v>
      </c>
      <c r="D69" s="1">
        <v>1</v>
      </c>
      <c r="E69" s="1">
        <v>130</v>
      </c>
      <c r="F69" s="1"/>
      <c r="G69" s="5">
        <v>0.3</v>
      </c>
      <c r="H69" s="1">
        <v>45</v>
      </c>
      <c r="I69" s="1"/>
      <c r="J69" s="1">
        <v>173</v>
      </c>
      <c r="K69" s="1">
        <f t="shared" si="19"/>
        <v>-43</v>
      </c>
      <c r="L69" s="1"/>
      <c r="M69" s="1"/>
      <c r="N69" s="1">
        <v>705.80000000000007</v>
      </c>
      <c r="O69" s="1">
        <f t="shared" si="3"/>
        <v>26</v>
      </c>
      <c r="P69" s="13"/>
      <c r="Q69" s="19">
        <f t="shared" si="4"/>
        <v>0</v>
      </c>
      <c r="R69" s="19"/>
      <c r="S69" s="14"/>
      <c r="T69" s="1"/>
      <c r="U69" s="1">
        <f t="shared" si="5"/>
        <v>27.146153846153847</v>
      </c>
      <c r="V69" s="1">
        <f t="shared" si="6"/>
        <v>27.146153846153847</v>
      </c>
      <c r="W69" s="1">
        <v>75.2</v>
      </c>
      <c r="X69" s="1">
        <v>37.4</v>
      </c>
      <c r="Y69" s="1">
        <v>40.4</v>
      </c>
      <c r="Z69" s="1">
        <v>45.6</v>
      </c>
      <c r="AA69" s="1">
        <v>27.4</v>
      </c>
      <c r="AB69" s="1"/>
      <c r="AC69" s="1">
        <f t="shared" si="7"/>
        <v>0</v>
      </c>
      <c r="AD69" s="1">
        <f t="shared" si="8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98</v>
      </c>
      <c r="B70" s="1" t="s">
        <v>31</v>
      </c>
      <c r="C70" s="1">
        <v>282</v>
      </c>
      <c r="D70" s="1"/>
      <c r="E70" s="1">
        <v>111.35899999999999</v>
      </c>
      <c r="F70" s="1">
        <v>156.64099999999999</v>
      </c>
      <c r="G70" s="5">
        <v>0.41</v>
      </c>
      <c r="H70" s="1">
        <v>45</v>
      </c>
      <c r="I70" s="1"/>
      <c r="J70" s="1">
        <v>116</v>
      </c>
      <c r="K70" s="1">
        <f t="shared" si="19"/>
        <v>-4.6410000000000053</v>
      </c>
      <c r="L70" s="1"/>
      <c r="M70" s="1"/>
      <c r="N70" s="1">
        <v>27.599999999999969</v>
      </c>
      <c r="O70" s="1">
        <f t="shared" si="3"/>
        <v>22.271799999999999</v>
      </c>
      <c r="P70" s="13">
        <f>13*O70-N70-F70</f>
        <v>105.29240000000001</v>
      </c>
      <c r="Q70" s="19">
        <f t="shared" si="4"/>
        <v>105.29240000000001</v>
      </c>
      <c r="R70" s="19"/>
      <c r="S70" s="14"/>
      <c r="T70" s="1"/>
      <c r="U70" s="1">
        <f t="shared" si="5"/>
        <v>13</v>
      </c>
      <c r="V70" s="1">
        <f t="shared" si="6"/>
        <v>8.2723892994728736</v>
      </c>
      <c r="W70" s="1">
        <v>19.399999999999999</v>
      </c>
      <c r="X70" s="1">
        <v>26.2</v>
      </c>
      <c r="Y70" s="1">
        <v>25.8</v>
      </c>
      <c r="Z70" s="1">
        <v>18</v>
      </c>
      <c r="AA70" s="1">
        <v>26</v>
      </c>
      <c r="AB70" s="1"/>
      <c r="AC70" s="1">
        <f t="shared" si="7"/>
        <v>43.169884000000003</v>
      </c>
      <c r="AD70" s="1">
        <f t="shared" si="8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99</v>
      </c>
      <c r="B71" s="1" t="s">
        <v>31</v>
      </c>
      <c r="C71" s="1">
        <v>51</v>
      </c>
      <c r="D71" s="1">
        <v>30</v>
      </c>
      <c r="E71" s="11">
        <f>54+E79</f>
        <v>70</v>
      </c>
      <c r="F71" s="11">
        <f>19+F79</f>
        <v>43</v>
      </c>
      <c r="G71" s="5">
        <v>0.5</v>
      </c>
      <c r="H71" s="1">
        <v>60</v>
      </c>
      <c r="I71" s="1"/>
      <c r="J71" s="1">
        <v>59</v>
      </c>
      <c r="K71" s="1">
        <f t="shared" si="19"/>
        <v>11</v>
      </c>
      <c r="L71" s="1"/>
      <c r="M71" s="1"/>
      <c r="N71" s="1">
        <v>571.32960000000003</v>
      </c>
      <c r="O71" s="1">
        <f t="shared" ref="O71:O81" si="20">E71/5</f>
        <v>14</v>
      </c>
      <c r="P71" s="13"/>
      <c r="Q71" s="19">
        <f t="shared" ref="Q71:Q81" si="21">P71-R71</f>
        <v>0</v>
      </c>
      <c r="R71" s="19"/>
      <c r="S71" s="14"/>
      <c r="T71" s="1"/>
      <c r="U71" s="1">
        <f t="shared" ref="U71:U81" si="22">(F71+N71+Q71)/O71</f>
        <v>43.880685714285718</v>
      </c>
      <c r="V71" s="1">
        <f t="shared" ref="V71:V81" si="23">(F71+N71)/O71</f>
        <v>43.880685714285718</v>
      </c>
      <c r="W71" s="1">
        <v>43.270600000000002</v>
      </c>
      <c r="X71" s="1">
        <v>19</v>
      </c>
      <c r="Y71" s="1">
        <v>33.200000000000003</v>
      </c>
      <c r="Z71" s="1">
        <v>10.199999999999999</v>
      </c>
      <c r="AA71" s="1">
        <v>2</v>
      </c>
      <c r="AB71" s="1"/>
      <c r="AC71" s="1">
        <f t="shared" ref="AC71:AD81" si="24">Q71*G71</f>
        <v>0</v>
      </c>
      <c r="AD71" s="1">
        <f t="shared" ref="AD71:AD81" si="25">R71*G71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100</v>
      </c>
      <c r="B72" s="1" t="s">
        <v>31</v>
      </c>
      <c r="C72" s="1">
        <v>359</v>
      </c>
      <c r="D72" s="1"/>
      <c r="E72" s="11">
        <f>99+E80</f>
        <v>185</v>
      </c>
      <c r="F72" s="11">
        <f>91+F80</f>
        <v>192</v>
      </c>
      <c r="G72" s="5">
        <v>0.41</v>
      </c>
      <c r="H72" s="1">
        <v>45</v>
      </c>
      <c r="I72" s="1"/>
      <c r="J72" s="1">
        <v>99</v>
      </c>
      <c r="K72" s="1">
        <f t="shared" si="19"/>
        <v>86</v>
      </c>
      <c r="L72" s="1"/>
      <c r="M72" s="1"/>
      <c r="N72" s="1"/>
      <c r="O72" s="1">
        <f t="shared" si="20"/>
        <v>37</v>
      </c>
      <c r="P72" s="13">
        <f>13*O72-N72-F72</f>
        <v>289</v>
      </c>
      <c r="Q72" s="19">
        <f t="shared" si="21"/>
        <v>289</v>
      </c>
      <c r="R72" s="19"/>
      <c r="S72" s="14"/>
      <c r="T72" s="1"/>
      <c r="U72" s="1">
        <f t="shared" si="22"/>
        <v>13</v>
      </c>
      <c r="V72" s="1">
        <f t="shared" si="23"/>
        <v>5.1891891891891895</v>
      </c>
      <c r="W72" s="1">
        <v>14.4</v>
      </c>
      <c r="X72" s="1">
        <v>38.4</v>
      </c>
      <c r="Y72" s="1">
        <v>20.399999999999999</v>
      </c>
      <c r="Z72" s="1">
        <v>14.8</v>
      </c>
      <c r="AA72" s="1">
        <v>0</v>
      </c>
      <c r="AB72" s="1"/>
      <c r="AC72" s="1">
        <f t="shared" si="24"/>
        <v>118.49</v>
      </c>
      <c r="AD72" s="1">
        <f t="shared" si="25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101</v>
      </c>
      <c r="B73" s="1" t="s">
        <v>31</v>
      </c>
      <c r="C73" s="1">
        <v>107</v>
      </c>
      <c r="D73" s="1"/>
      <c r="E73" s="1">
        <v>29</v>
      </c>
      <c r="F73" s="1">
        <v>77</v>
      </c>
      <c r="G73" s="5">
        <v>0.5</v>
      </c>
      <c r="H73" s="1">
        <v>60</v>
      </c>
      <c r="I73" s="1"/>
      <c r="J73" s="1">
        <v>29</v>
      </c>
      <c r="K73" s="1">
        <f t="shared" si="19"/>
        <v>0</v>
      </c>
      <c r="L73" s="1"/>
      <c r="M73" s="1"/>
      <c r="N73" s="1"/>
      <c r="O73" s="1">
        <f t="shared" si="20"/>
        <v>5.8</v>
      </c>
      <c r="P73" s="13"/>
      <c r="Q73" s="19">
        <f t="shared" si="21"/>
        <v>0</v>
      </c>
      <c r="R73" s="19"/>
      <c r="S73" s="14"/>
      <c r="T73" s="1"/>
      <c r="U73" s="1">
        <f t="shared" si="22"/>
        <v>13.275862068965518</v>
      </c>
      <c r="V73" s="1">
        <f t="shared" si="23"/>
        <v>13.275862068965518</v>
      </c>
      <c r="W73" s="1">
        <v>3.4</v>
      </c>
      <c r="X73" s="1">
        <v>7</v>
      </c>
      <c r="Y73" s="1">
        <v>4.5999999999999996</v>
      </c>
      <c r="Z73" s="1">
        <v>1.6</v>
      </c>
      <c r="AA73" s="1">
        <v>0</v>
      </c>
      <c r="AB73" s="1"/>
      <c r="AC73" s="1">
        <f t="shared" si="24"/>
        <v>0</v>
      </c>
      <c r="AD73" s="1">
        <f t="shared" si="25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102</v>
      </c>
      <c r="B74" s="1" t="s">
        <v>31</v>
      </c>
      <c r="C74" s="1">
        <v>40</v>
      </c>
      <c r="D74" s="1"/>
      <c r="E74" s="1">
        <v>30</v>
      </c>
      <c r="F74" s="1">
        <v>10</v>
      </c>
      <c r="G74" s="5">
        <v>0.41</v>
      </c>
      <c r="H74" s="1">
        <v>45</v>
      </c>
      <c r="I74" s="1"/>
      <c r="J74" s="1">
        <v>34</v>
      </c>
      <c r="K74" s="1">
        <f t="shared" si="19"/>
        <v>-4</v>
      </c>
      <c r="L74" s="1"/>
      <c r="M74" s="1"/>
      <c r="N74" s="1"/>
      <c r="O74" s="1">
        <f t="shared" si="20"/>
        <v>6</v>
      </c>
      <c r="P74" s="13">
        <f>11*O74-N74-F74</f>
        <v>56</v>
      </c>
      <c r="Q74" s="19">
        <v>70</v>
      </c>
      <c r="R74" s="19"/>
      <c r="S74" s="15">
        <v>100</v>
      </c>
      <c r="T74" s="12"/>
      <c r="U74" s="1">
        <f t="shared" si="22"/>
        <v>13.333333333333334</v>
      </c>
      <c r="V74" s="1">
        <f t="shared" si="23"/>
        <v>1.6666666666666667</v>
      </c>
      <c r="W74" s="1">
        <v>0</v>
      </c>
      <c r="X74" s="1">
        <v>4</v>
      </c>
      <c r="Y74" s="1">
        <v>-1</v>
      </c>
      <c r="Z74" s="1">
        <v>1.4</v>
      </c>
      <c r="AA74" s="1">
        <v>0</v>
      </c>
      <c r="AB74" s="1"/>
      <c r="AC74" s="1">
        <f t="shared" si="24"/>
        <v>28.7</v>
      </c>
      <c r="AD74" s="1">
        <f t="shared" si="25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103</v>
      </c>
      <c r="B75" s="1" t="s">
        <v>31</v>
      </c>
      <c r="C75" s="1">
        <v>233</v>
      </c>
      <c r="D75" s="1"/>
      <c r="E75" s="1">
        <v>56.02</v>
      </c>
      <c r="F75" s="1">
        <v>169.98</v>
      </c>
      <c r="G75" s="5">
        <v>0.4</v>
      </c>
      <c r="H75" s="1">
        <v>90</v>
      </c>
      <c r="I75" s="1"/>
      <c r="J75" s="1">
        <v>58.5</v>
      </c>
      <c r="K75" s="1">
        <f t="shared" si="19"/>
        <v>-2.4799999999999969</v>
      </c>
      <c r="L75" s="1"/>
      <c r="M75" s="1"/>
      <c r="N75" s="1"/>
      <c r="O75" s="1">
        <f t="shared" si="20"/>
        <v>11.204000000000001</v>
      </c>
      <c r="P75" s="13"/>
      <c r="Q75" s="19">
        <f t="shared" si="21"/>
        <v>0</v>
      </c>
      <c r="R75" s="19"/>
      <c r="S75" s="14"/>
      <c r="T75" s="1"/>
      <c r="U75" s="1">
        <f t="shared" si="22"/>
        <v>15.171367368796856</v>
      </c>
      <c r="V75" s="1">
        <f t="shared" si="23"/>
        <v>15.171367368796856</v>
      </c>
      <c r="W75" s="1">
        <v>9</v>
      </c>
      <c r="X75" s="1">
        <v>13.6</v>
      </c>
      <c r="Y75" s="1">
        <v>0</v>
      </c>
      <c r="Z75" s="1">
        <v>6.8</v>
      </c>
      <c r="AA75" s="1">
        <v>0</v>
      </c>
      <c r="AB75" s="1"/>
      <c r="AC75" s="1">
        <f t="shared" si="24"/>
        <v>0</v>
      </c>
      <c r="AD75" s="1">
        <f t="shared" si="25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104</v>
      </c>
      <c r="B76" s="1" t="s">
        <v>33</v>
      </c>
      <c r="C76" s="1">
        <v>184.01499999999999</v>
      </c>
      <c r="D76" s="1"/>
      <c r="E76" s="1">
        <v>164.17</v>
      </c>
      <c r="F76" s="1">
        <v>18.32</v>
      </c>
      <c r="G76" s="5">
        <v>1</v>
      </c>
      <c r="H76" s="1">
        <v>90</v>
      </c>
      <c r="I76" s="1"/>
      <c r="J76" s="1">
        <v>163.69</v>
      </c>
      <c r="K76" s="1">
        <f t="shared" si="19"/>
        <v>0.47999999999998977</v>
      </c>
      <c r="L76" s="1"/>
      <c r="M76" s="1"/>
      <c r="N76" s="1"/>
      <c r="O76" s="1">
        <f t="shared" si="20"/>
        <v>32.833999999999996</v>
      </c>
      <c r="P76" s="13">
        <f>10*O76-N76-F76</f>
        <v>310.02</v>
      </c>
      <c r="Q76" s="19">
        <f t="shared" si="21"/>
        <v>310.02</v>
      </c>
      <c r="R76" s="19"/>
      <c r="S76" s="14"/>
      <c r="T76" s="1"/>
      <c r="U76" s="1">
        <f t="shared" si="22"/>
        <v>10</v>
      </c>
      <c r="V76" s="1">
        <f t="shared" si="23"/>
        <v>0.55795821404641532</v>
      </c>
      <c r="W76" s="1">
        <v>10.901199999999999</v>
      </c>
      <c r="X76" s="1">
        <v>11.7864</v>
      </c>
      <c r="Y76" s="1">
        <v>8.1430000000000007</v>
      </c>
      <c r="Z76" s="1">
        <v>5.7810000000000006</v>
      </c>
      <c r="AA76" s="1">
        <v>0</v>
      </c>
      <c r="AB76" s="1"/>
      <c r="AC76" s="1">
        <f t="shared" si="24"/>
        <v>310.02</v>
      </c>
      <c r="AD76" s="1">
        <f t="shared" si="25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105</v>
      </c>
      <c r="B77" s="1" t="s">
        <v>31</v>
      </c>
      <c r="C77" s="1">
        <v>1</v>
      </c>
      <c r="D77" s="1"/>
      <c r="E77" s="1"/>
      <c r="F77" s="1">
        <v>1</v>
      </c>
      <c r="G77" s="5">
        <v>0.31</v>
      </c>
      <c r="H77" s="1" t="e">
        <v>#N/A</v>
      </c>
      <c r="I77" s="1"/>
      <c r="J77" s="1">
        <v>7</v>
      </c>
      <c r="K77" s="1">
        <f t="shared" si="19"/>
        <v>-7</v>
      </c>
      <c r="L77" s="1"/>
      <c r="M77" s="1"/>
      <c r="N77" s="1">
        <v>148.4</v>
      </c>
      <c r="O77" s="1">
        <f t="shared" si="20"/>
        <v>0</v>
      </c>
      <c r="P77" s="13"/>
      <c r="Q77" s="19">
        <f t="shared" si="21"/>
        <v>0</v>
      </c>
      <c r="R77" s="19"/>
      <c r="S77" s="14"/>
      <c r="T77" s="1"/>
      <c r="U77" s="1" t="e">
        <f t="shared" si="22"/>
        <v>#DIV/0!</v>
      </c>
      <c r="V77" s="1" t="e">
        <f t="shared" si="23"/>
        <v>#DIV/0!</v>
      </c>
      <c r="W77" s="1">
        <v>16.600000000000001</v>
      </c>
      <c r="X77" s="1">
        <v>51.2</v>
      </c>
      <c r="Y77" s="1">
        <v>0</v>
      </c>
      <c r="Z77" s="1">
        <v>0</v>
      </c>
      <c r="AA77" s="1">
        <v>0</v>
      </c>
      <c r="AB77" s="1"/>
      <c r="AC77" s="1">
        <f t="shared" si="24"/>
        <v>0</v>
      </c>
      <c r="AD77" s="1">
        <f t="shared" si="25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9" t="s">
        <v>106</v>
      </c>
      <c r="B78" s="1" t="s">
        <v>33</v>
      </c>
      <c r="C78" s="1">
        <v>147.428</v>
      </c>
      <c r="D78" s="1"/>
      <c r="E78" s="11">
        <v>5.4329999999999998</v>
      </c>
      <c r="F78" s="11">
        <v>139.286</v>
      </c>
      <c r="G78" s="5">
        <v>0</v>
      </c>
      <c r="H78" s="1" t="e">
        <v>#N/A</v>
      </c>
      <c r="I78" s="1"/>
      <c r="J78" s="1">
        <v>4</v>
      </c>
      <c r="K78" s="1">
        <f t="shared" si="19"/>
        <v>1.4329999999999998</v>
      </c>
      <c r="L78" s="1"/>
      <c r="M78" s="1"/>
      <c r="N78" s="1"/>
      <c r="O78" s="1">
        <f t="shared" si="20"/>
        <v>1.0866</v>
      </c>
      <c r="P78" s="13"/>
      <c r="Q78" s="19">
        <f t="shared" si="21"/>
        <v>0</v>
      </c>
      <c r="R78" s="19"/>
      <c r="S78" s="14"/>
      <c r="T78" s="1"/>
      <c r="U78" s="1">
        <f t="shared" si="22"/>
        <v>128.18516473403275</v>
      </c>
      <c r="V78" s="1">
        <f t="shared" si="23"/>
        <v>128.18516473403275</v>
      </c>
      <c r="W78" s="1">
        <v>1.089</v>
      </c>
      <c r="X78" s="1">
        <v>2.714</v>
      </c>
      <c r="Y78" s="1">
        <v>1.921</v>
      </c>
      <c r="Z78" s="1">
        <v>0.53899999999999992</v>
      </c>
      <c r="AA78" s="1">
        <v>0</v>
      </c>
      <c r="AB78" s="1"/>
      <c r="AC78" s="1">
        <f t="shared" si="24"/>
        <v>0</v>
      </c>
      <c r="AD78" s="1">
        <f t="shared" si="25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107</v>
      </c>
      <c r="B79" s="1" t="s">
        <v>31</v>
      </c>
      <c r="C79" s="1">
        <v>70</v>
      </c>
      <c r="D79" s="1"/>
      <c r="E79" s="11">
        <v>16</v>
      </c>
      <c r="F79" s="11">
        <v>24</v>
      </c>
      <c r="G79" s="5">
        <v>0</v>
      </c>
      <c r="H79" s="1" t="e">
        <v>#N/A</v>
      </c>
      <c r="I79" s="1"/>
      <c r="J79" s="1">
        <v>16</v>
      </c>
      <c r="K79" s="1">
        <f t="shared" si="19"/>
        <v>0</v>
      </c>
      <c r="L79" s="1"/>
      <c r="M79" s="1"/>
      <c r="N79" s="1"/>
      <c r="O79" s="1">
        <f t="shared" si="20"/>
        <v>3.2</v>
      </c>
      <c r="P79" s="13"/>
      <c r="Q79" s="19">
        <f t="shared" si="21"/>
        <v>0</v>
      </c>
      <c r="R79" s="19"/>
      <c r="S79" s="14"/>
      <c r="T79" s="1"/>
      <c r="U79" s="1">
        <f t="shared" si="22"/>
        <v>7.5</v>
      </c>
      <c r="V79" s="1">
        <f t="shared" si="23"/>
        <v>7.5</v>
      </c>
      <c r="W79" s="1">
        <v>7</v>
      </c>
      <c r="X79" s="1">
        <v>4.5999999999999996</v>
      </c>
      <c r="Y79" s="1">
        <v>4.8</v>
      </c>
      <c r="Z79" s="1">
        <v>1.6</v>
      </c>
      <c r="AA79" s="1">
        <v>0</v>
      </c>
      <c r="AB79" s="1"/>
      <c r="AC79" s="1">
        <f t="shared" si="24"/>
        <v>0</v>
      </c>
      <c r="AD79" s="1">
        <f t="shared" si="25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9" t="s">
        <v>108</v>
      </c>
      <c r="B80" s="1" t="s">
        <v>31</v>
      </c>
      <c r="C80" s="1">
        <v>64</v>
      </c>
      <c r="D80" s="1">
        <v>161</v>
      </c>
      <c r="E80" s="11">
        <v>86</v>
      </c>
      <c r="F80" s="11">
        <v>101</v>
      </c>
      <c r="G80" s="5">
        <v>0</v>
      </c>
      <c r="H80" s="1">
        <v>45</v>
      </c>
      <c r="I80" s="1"/>
      <c r="J80" s="1">
        <v>84</v>
      </c>
      <c r="K80" s="1">
        <f t="shared" si="19"/>
        <v>2</v>
      </c>
      <c r="L80" s="1"/>
      <c r="M80" s="1"/>
      <c r="N80" s="1"/>
      <c r="O80" s="1">
        <f t="shared" si="20"/>
        <v>17.2</v>
      </c>
      <c r="P80" s="13"/>
      <c r="Q80" s="19">
        <f t="shared" si="21"/>
        <v>0</v>
      </c>
      <c r="R80" s="19"/>
      <c r="S80" s="14"/>
      <c r="T80" s="1"/>
      <c r="U80" s="1">
        <f t="shared" si="22"/>
        <v>5.8720930232558146</v>
      </c>
      <c r="V80" s="1">
        <f t="shared" si="23"/>
        <v>5.8720930232558146</v>
      </c>
      <c r="W80" s="1">
        <v>11.4</v>
      </c>
      <c r="X80" s="1">
        <v>13.6</v>
      </c>
      <c r="Y80" s="1">
        <v>4.8</v>
      </c>
      <c r="Z80" s="1">
        <v>13.417400000000001</v>
      </c>
      <c r="AA80" s="1">
        <v>2.4</v>
      </c>
      <c r="AB80" s="1"/>
      <c r="AC80" s="1">
        <f t="shared" si="24"/>
        <v>0</v>
      </c>
      <c r="AD80" s="1">
        <f t="shared" si="25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ht="15.75" thickBot="1" x14ac:dyDescent="0.3">
      <c r="A81" s="9" t="s">
        <v>109</v>
      </c>
      <c r="B81" s="1" t="s">
        <v>33</v>
      </c>
      <c r="C81" s="1">
        <v>236.86600000000001</v>
      </c>
      <c r="D81" s="1">
        <v>51.048999999999999</v>
      </c>
      <c r="E81" s="11">
        <v>223.31</v>
      </c>
      <c r="F81" s="1"/>
      <c r="G81" s="5">
        <v>0</v>
      </c>
      <c r="H81" s="1">
        <v>45</v>
      </c>
      <c r="I81" s="1"/>
      <c r="J81" s="1">
        <v>214.8</v>
      </c>
      <c r="K81" s="1">
        <f t="shared" si="19"/>
        <v>8.5099999999999909</v>
      </c>
      <c r="L81" s="1"/>
      <c r="M81" s="1"/>
      <c r="N81" s="1"/>
      <c r="O81" s="1">
        <f t="shared" si="20"/>
        <v>44.661999999999999</v>
      </c>
      <c r="P81" s="13"/>
      <c r="Q81" s="20">
        <f t="shared" si="21"/>
        <v>0</v>
      </c>
      <c r="R81" s="20"/>
      <c r="S81" s="14"/>
      <c r="T81" s="1"/>
      <c r="U81" s="1">
        <f t="shared" si="22"/>
        <v>0</v>
      </c>
      <c r="V81" s="1">
        <f t="shared" si="23"/>
        <v>0</v>
      </c>
      <c r="W81" s="1">
        <v>20.330200000000001</v>
      </c>
      <c r="X81" s="1">
        <v>27.583400000000001</v>
      </c>
      <c r="Y81" s="1">
        <v>24.037400000000002</v>
      </c>
      <c r="Z81" s="1">
        <v>7.0501999999999994</v>
      </c>
      <c r="AA81" s="1">
        <v>20.299399999999999</v>
      </c>
      <c r="AB81" s="1"/>
      <c r="AC81" s="1">
        <f t="shared" si="24"/>
        <v>0</v>
      </c>
      <c r="AD81" s="1">
        <f t="shared" si="25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C81" xr:uid="{523B1B39-D0F5-450E-BF2B-9B478492932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2024-03-12T10:00:29Z</dcterms:created>
  <dcterms:modified xsi:type="dcterms:W3CDTF">2024-03-13T08:25:55Z</dcterms:modified>
</cp:coreProperties>
</file>