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2,03,24 Ост филиалы\"/>
    </mc:Choice>
  </mc:AlternateContent>
  <xr:revisionPtr revIDLastSave="0" documentId="13_ncr:1_{511480E4-FB77-4515-8997-DDC576E86D3F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Sheet!$A$3:$AC$78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" i="1" l="1"/>
  <c r="Q8" i="1"/>
  <c r="Q9" i="1"/>
  <c r="Q10" i="1"/>
  <c r="Q11" i="1"/>
  <c r="Q12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4" i="1"/>
  <c r="Q75" i="1"/>
  <c r="Q76" i="1"/>
  <c r="Q77" i="1"/>
  <c r="Q78" i="1"/>
  <c r="Q6" i="1"/>
  <c r="R5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6" i="1"/>
  <c r="AD5" i="1" l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6" i="1"/>
  <c r="Q5" i="1" l="1"/>
  <c r="E36" i="1"/>
  <c r="E69" i="1"/>
  <c r="E68" i="1"/>
  <c r="E33" i="1"/>
  <c r="O33" i="1" s="1"/>
  <c r="V33" i="1" s="1"/>
  <c r="O7" i="1"/>
  <c r="O8" i="1"/>
  <c r="V8" i="1" s="1"/>
  <c r="O9" i="1"/>
  <c r="P9" i="1" s="1"/>
  <c r="O10" i="1"/>
  <c r="V10" i="1" s="1"/>
  <c r="O11" i="1"/>
  <c r="P11" i="1" s="1"/>
  <c r="O12" i="1"/>
  <c r="V12" i="1" s="1"/>
  <c r="O13" i="1"/>
  <c r="O14" i="1"/>
  <c r="V14" i="1" s="1"/>
  <c r="O15" i="1"/>
  <c r="P15" i="1" s="1"/>
  <c r="O16" i="1"/>
  <c r="V16" i="1" s="1"/>
  <c r="O17" i="1"/>
  <c r="O18" i="1"/>
  <c r="V18" i="1" s="1"/>
  <c r="O19" i="1"/>
  <c r="O20" i="1"/>
  <c r="V20" i="1" s="1"/>
  <c r="O21" i="1"/>
  <c r="P21" i="1" s="1"/>
  <c r="O22" i="1"/>
  <c r="V22" i="1" s="1"/>
  <c r="O23" i="1"/>
  <c r="P23" i="1" s="1"/>
  <c r="O24" i="1"/>
  <c r="V24" i="1" s="1"/>
  <c r="O25" i="1"/>
  <c r="V25" i="1" s="1"/>
  <c r="O26" i="1"/>
  <c r="V26" i="1" s="1"/>
  <c r="O27" i="1"/>
  <c r="V27" i="1" s="1"/>
  <c r="O28" i="1"/>
  <c r="V28" i="1" s="1"/>
  <c r="O29" i="1"/>
  <c r="V29" i="1" s="1"/>
  <c r="O30" i="1"/>
  <c r="V30" i="1" s="1"/>
  <c r="O31" i="1"/>
  <c r="V31" i="1" s="1"/>
  <c r="O32" i="1"/>
  <c r="V32" i="1" s="1"/>
  <c r="O34" i="1"/>
  <c r="V34" i="1" s="1"/>
  <c r="O35" i="1"/>
  <c r="V35" i="1" s="1"/>
  <c r="O36" i="1"/>
  <c r="V36" i="1" s="1"/>
  <c r="O37" i="1"/>
  <c r="V37" i="1" s="1"/>
  <c r="O38" i="1"/>
  <c r="V38" i="1" s="1"/>
  <c r="O39" i="1"/>
  <c r="V39" i="1" s="1"/>
  <c r="O40" i="1"/>
  <c r="V40" i="1" s="1"/>
  <c r="O41" i="1"/>
  <c r="V41" i="1" s="1"/>
  <c r="O42" i="1"/>
  <c r="V42" i="1" s="1"/>
  <c r="O43" i="1"/>
  <c r="V43" i="1" s="1"/>
  <c r="O44" i="1"/>
  <c r="V44" i="1" s="1"/>
  <c r="O45" i="1"/>
  <c r="V45" i="1" s="1"/>
  <c r="O46" i="1"/>
  <c r="O47" i="1"/>
  <c r="V47" i="1" s="1"/>
  <c r="O48" i="1"/>
  <c r="O49" i="1"/>
  <c r="V49" i="1" s="1"/>
  <c r="O50" i="1"/>
  <c r="O51" i="1"/>
  <c r="V51" i="1" s="1"/>
  <c r="O52" i="1"/>
  <c r="O53" i="1"/>
  <c r="V53" i="1" s="1"/>
  <c r="O54" i="1"/>
  <c r="O55" i="1"/>
  <c r="V55" i="1" s="1"/>
  <c r="O56" i="1"/>
  <c r="O57" i="1"/>
  <c r="V57" i="1" s="1"/>
  <c r="O58" i="1"/>
  <c r="O59" i="1"/>
  <c r="V59" i="1" s="1"/>
  <c r="O60" i="1"/>
  <c r="O61" i="1"/>
  <c r="V61" i="1" s="1"/>
  <c r="O62" i="1"/>
  <c r="O63" i="1"/>
  <c r="V63" i="1" s="1"/>
  <c r="O64" i="1"/>
  <c r="O65" i="1"/>
  <c r="V65" i="1" s="1"/>
  <c r="O66" i="1"/>
  <c r="O67" i="1"/>
  <c r="V67" i="1" s="1"/>
  <c r="O68" i="1"/>
  <c r="O69" i="1"/>
  <c r="V69" i="1" s="1"/>
  <c r="O70" i="1"/>
  <c r="O71" i="1"/>
  <c r="V71" i="1" s="1"/>
  <c r="O72" i="1"/>
  <c r="P72" i="1" s="1"/>
  <c r="O73" i="1"/>
  <c r="V73" i="1" s="1"/>
  <c r="O74" i="1"/>
  <c r="O75" i="1"/>
  <c r="V75" i="1" s="1"/>
  <c r="O76" i="1"/>
  <c r="O77" i="1"/>
  <c r="V77" i="1" s="1"/>
  <c r="O78" i="1"/>
  <c r="O6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S5" i="1"/>
  <c r="N5" i="1"/>
  <c r="M5" i="1"/>
  <c r="L5" i="1"/>
  <c r="J5" i="1"/>
  <c r="F5" i="1"/>
  <c r="P14" i="1" l="1"/>
  <c r="P33" i="1"/>
  <c r="P29" i="1"/>
  <c r="P44" i="1"/>
  <c r="P20" i="1"/>
  <c r="P39" i="1"/>
  <c r="P13" i="1"/>
  <c r="P38" i="1"/>
  <c r="P67" i="1"/>
  <c r="E5" i="1"/>
  <c r="K33" i="1"/>
  <c r="K5" i="1" s="1"/>
  <c r="P51" i="1"/>
  <c r="P55" i="1"/>
  <c r="P59" i="1"/>
  <c r="P63" i="1"/>
  <c r="V6" i="1"/>
  <c r="P49" i="1"/>
  <c r="P61" i="1"/>
  <c r="P65" i="1"/>
  <c r="P69" i="1"/>
  <c r="P73" i="1"/>
  <c r="V78" i="1"/>
  <c r="V76" i="1"/>
  <c r="V74" i="1"/>
  <c r="V72" i="1"/>
  <c r="V70" i="1"/>
  <c r="V68" i="1"/>
  <c r="V66" i="1"/>
  <c r="P66" i="1"/>
  <c r="V64" i="1"/>
  <c r="P64" i="1"/>
  <c r="V62" i="1"/>
  <c r="P62" i="1"/>
  <c r="V60" i="1"/>
  <c r="P60" i="1"/>
  <c r="V58" i="1"/>
  <c r="V56" i="1"/>
  <c r="V54" i="1"/>
  <c r="P54" i="1"/>
  <c r="V52" i="1"/>
  <c r="P52" i="1"/>
  <c r="V50" i="1"/>
  <c r="P50" i="1"/>
  <c r="V48" i="1"/>
  <c r="V46" i="1"/>
  <c r="P8" i="1"/>
  <c r="P12" i="1"/>
  <c r="P16" i="1"/>
  <c r="P28" i="1"/>
  <c r="P36" i="1"/>
  <c r="P40" i="1"/>
  <c r="P10" i="1"/>
  <c r="P22" i="1"/>
  <c r="P26" i="1"/>
  <c r="P30" i="1"/>
  <c r="P34" i="1"/>
  <c r="P42" i="1"/>
  <c r="P25" i="1"/>
  <c r="P27" i="1"/>
  <c r="P37" i="1"/>
  <c r="P45" i="1"/>
  <c r="V23" i="1"/>
  <c r="V21" i="1"/>
  <c r="V19" i="1"/>
  <c r="V17" i="1"/>
  <c r="V15" i="1"/>
  <c r="V13" i="1"/>
  <c r="V11" i="1"/>
  <c r="V9" i="1"/>
  <c r="P7" i="1"/>
  <c r="V7" i="1"/>
  <c r="O5" i="1"/>
  <c r="P5" i="1" l="1"/>
  <c r="AC5" i="1" l="1"/>
</calcChain>
</file>

<file path=xl/sharedStrings.xml><?xml version="1.0" encoding="utf-8"?>
<sst xmlns="http://schemas.openxmlformats.org/spreadsheetml/2006/main" count="187" uniqueCount="110">
  <si>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</si>
  <si>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</si>
  <si>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</si>
  <si>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</si>
  <si>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</si>
  <si>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</si>
  <si>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</si>
  <si>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</si>
  <si>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</si>
  <si>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</si>
  <si>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</si>
  <si>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</si>
  <si>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</si>
  <si>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</si>
  <si>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</si>
  <si>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</si>
  <si>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</si>
  <si>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</si>
  <si>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</si>
  <si>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</si>
  <si>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</si>
  <si>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</si>
  <si>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</si>
  <si>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09,03,</t>
  </si>
  <si>
    <t>12,03,</t>
  </si>
  <si>
    <t>04,03,</t>
  </si>
  <si>
    <t>27,02,</t>
  </si>
  <si>
    <t>20,02,</t>
  </si>
  <si>
    <t>13,02,</t>
  </si>
  <si>
    <t>06,02,</t>
  </si>
  <si>
    <t>3129 СЫТНЫЕ Папа может сар б/о мгс 1*3   ОСТАНКИНО</t>
  </si>
  <si>
    <t>кг</t>
  </si>
  <si>
    <t>3215 ВЕТЧ.МЯСНАЯ Папа может п/о 0.4кг 8шт.    ОСТАНКИНО</t>
  </si>
  <si>
    <t>шт</t>
  </si>
  <si>
    <t>3248 ДОКТОРСКАЯ ТРАДИЦ. вар п/о ОСТАНКИНО</t>
  </si>
  <si>
    <t>3287 САЛЯМИ ИТАЛЬЯНСКАЯ с/к в/у ОСТАНКИНО</t>
  </si>
  <si>
    <t>необходимо увеличить продажи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</si>
  <si>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</si>
  <si>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</si>
  <si>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</si>
  <si>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</si>
  <si>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</si>
  <si>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</si>
  <si>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</si>
  <si>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</si>
  <si>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</si>
  <si>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</si>
  <si>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5206 Ладожская с/к в/у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</si>
  <si>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</si>
  <si>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</si>
  <si>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</si>
  <si>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</si>
  <si>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</si>
  <si>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</si>
  <si>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</si>
  <si>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</si>
  <si>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</si>
  <si>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</si>
  <si>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</si>
  <si>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5981 МОЛОЧНЫЕ ТРАДИЦ. сос п/о мгс 1*6_45с   ОСТАНКИНО</t>
  </si>
  <si>
    <t>5997 ОСОБАЯ Коровино вар п/о  ОСТАНКИНО</t>
  </si>
  <si>
    <t>6042 МОЛОЧНЫЕ К ЗАВТРАКУ сос п/о в/у 0.4кг   ОСТАНКИНО</t>
  </si>
  <si>
    <t>6062 МОЛОЧНЫЕ К ЗАВТРАКУ сос п/о мгс 2*2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</si>
  <si>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</si>
  <si>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</si>
  <si>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</si>
  <si>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пробный заказ</t>
  </si>
  <si>
    <t>6159 ВРЕМЯ ОЛИВЬЕ Папа может вар п/о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</si>
  <si>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</si>
  <si>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</si>
  <si>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</si>
  <si>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</si>
  <si>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</si>
  <si>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</si>
  <si>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</si>
  <si>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</si>
  <si>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6372 СЕРВЕЛАТ ОХОТНИЧИЙ ПМ в/к в/у 0.35кг 8шт  ОСТАНКИНО</t>
  </si>
  <si>
    <t>6392 ФИЛЕЙНАЯ Папа может вар п/о 0,4кг  ОСТАНКИНО</t>
  </si>
  <si>
    <t>6467 БАЛЫКОВАЯ Коровино п/к в/у  ОСТАНКИНО</t>
  </si>
  <si>
    <t>6498 МОЛОЧНАЯ Папа может вар п/о  ОСТАНКИНО</t>
  </si>
  <si>
    <t>6527 ШПИКАЧКИ СОЧНЫЕ ПМ сар б/о мгс 1*3 45с ОСТАНКИНО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</si>
  <si>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</si>
  <si>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</si>
  <si>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</si>
  <si>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</si>
  <si>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6596 РУССКАЯ СН вар п/о  ОСТАНКИНО</t>
  </si>
  <si>
    <t>6658 АРОМАТНАЯ С ЧЕСНОЧКОМ СН в/к мтс 0.330кг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</si>
  <si>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</si>
  <si>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</si>
  <si>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</si>
  <si>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</si>
  <si>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</si>
  <si>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</si>
  <si>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</si>
  <si>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</si>
  <si>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</si>
  <si>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6716 ОСОБАЯ Коровино ( в сетке) 0,5кг 8шт  Останкино</t>
  </si>
  <si>
    <t>6722 СОЧНЫЕ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</si>
  <si>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</si>
  <si>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</si>
  <si>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</si>
  <si>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</si>
  <si>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6758 СЕРВЕЛАТ КОПЧЕНЫЙ п/к в/у 0,31кг 8шт  Останкино</t>
  </si>
  <si>
    <t>БОНУС Z-ОСОБАЯ Коровино вар п/о (6482)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</si>
  <si>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</si>
  <si>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</si>
  <si>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</si>
  <si>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заказ</t>
  </si>
  <si>
    <t>16,03,(1)</t>
  </si>
  <si>
    <t>16,03,(2)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</si>
</sst>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164" fontId="5" fillId="5" borderId="1" xfId="1" applyNumberFormat="1" applyFont="1" applyFill="1"/>
    <xf numFmtId="164" fontId="1" fillId="5" borderId="2" xfId="1" applyNumberFormat="1" applyFill="1" applyBorder="1"/>
    <xf numFmtId="164" fontId="1" fillId="4" borderId="2" xfId="1" applyNumberFormat="1" applyFill="1" applyBorder="1"/>
    <xf numFmtId="164" fontId="1" fillId="4" borderId="1" xfId="1" applyNumberFormat="1" applyFill="1"/>
    <xf numFmtId="164" fontId="1" fillId="0" borderId="3" xfId="1" applyNumberFormat="1" applyBorder="1"/>
    <xf numFmtId="164" fontId="3" fillId="2" borderId="4" xfId="1" applyNumberFormat="1" applyFont="1" applyFill="1" applyBorder="1"/>
    <xf numFmtId="164" fontId="1" fillId="0" borderId="5" xfId="1" applyNumberFormat="1" applyBorder="1"/>
    <xf numFmtId="164" fontId="1" fillId="3" borderId="5" xfId="1" applyNumberFormat="1" applyFill="1" applyBorder="1"/>
    <xf numFmtId="164" fontId="1" fillId="0" borderId="6" xfId="1" applyNumberFormat="1" applyBorder="1"/>
    <xf numFmtId="164" fontId="1" fillId="0" borderId="7" xfId="1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7" sqref="T7"/>
    </sheetView>
  </sheetViews>
  <sheetFormatPr defaultRowHeight="15" x14ac:dyDescent="0.25"/>
  <cols>
    <col min="1" max="1" width="60" customWidth="1"/>
    <col min="2" max="2" width="3.5703125" customWidth="1"/>
    <col min="3" max="6" width="6.85546875" customWidth="1"/>
    <col min="7" max="7" width="5.42578125" style="8" customWidth="1"/>
    <col min="8" max="8" width="5.42578125" customWidth="1"/>
    <col min="9" max="9" width="1.140625" customWidth="1"/>
    <col min="10" max="11" width="8" customWidth="1"/>
    <col min="12" max="13" width="1" customWidth="1"/>
    <col min="14" max="19" width="6.7109375" customWidth="1"/>
    <col min="20" max="20" width="22.42578125" customWidth="1"/>
    <col min="21" max="22" width="4.42578125" customWidth="1"/>
    <col min="23" max="27" width="6.7109375" customWidth="1"/>
    <col min="28" max="28" width="30.710937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ht="15.75" thickBot="1" x14ac:dyDescent="0.3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7" t="s">
        <v>107</v>
      </c>
      <c r="R3" s="17" t="s">
        <v>107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8" t="s">
        <v>108</v>
      </c>
      <c r="R4" s="18" t="s">
        <v>109</v>
      </c>
      <c r="S4" s="1"/>
      <c r="T4" s="1"/>
      <c r="U4" s="1"/>
      <c r="V4" s="1"/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15404.760999999999</v>
      </c>
      <c r="F5" s="4">
        <f>SUM(F6:F498)</f>
        <v>18251.259999999998</v>
      </c>
      <c r="G5" s="6"/>
      <c r="H5" s="1"/>
      <c r="I5" s="1"/>
      <c r="J5" s="4">
        <f t="shared" ref="J5:S5" si="0">SUM(J6:J498)</f>
        <v>14947.499999999998</v>
      </c>
      <c r="K5" s="4">
        <f t="shared" si="0"/>
        <v>457.26099999999974</v>
      </c>
      <c r="L5" s="4">
        <f t="shared" si="0"/>
        <v>0</v>
      </c>
      <c r="M5" s="4">
        <f t="shared" si="0"/>
        <v>0</v>
      </c>
      <c r="N5" s="4">
        <f t="shared" si="0"/>
        <v>10553.182400000002</v>
      </c>
      <c r="O5" s="4">
        <f t="shared" si="0"/>
        <v>3080.9521999999997</v>
      </c>
      <c r="P5" s="4">
        <f t="shared" si="0"/>
        <v>11933.716400000001</v>
      </c>
      <c r="Q5" s="19">
        <f t="shared" si="0"/>
        <v>9031.342200000001</v>
      </c>
      <c r="R5" s="19">
        <f t="shared" ref="R5" si="1">SUM(R6:R498)</f>
        <v>2950</v>
      </c>
      <c r="S5" s="4">
        <f t="shared" si="0"/>
        <v>400</v>
      </c>
      <c r="T5" s="1"/>
      <c r="U5" s="1"/>
      <c r="V5" s="1"/>
      <c r="W5" s="4">
        <f>SUM(W6:W498)</f>
        <v>2674.0610000000001</v>
      </c>
      <c r="X5" s="4">
        <f>SUM(X6:X498)</f>
        <v>3107.8962000000006</v>
      </c>
      <c r="Y5" s="4">
        <f>SUM(Y6:Y498)</f>
        <v>2775.5424000000007</v>
      </c>
      <c r="Z5" s="4">
        <f>SUM(Z6:Z498)</f>
        <v>2741.0113999999994</v>
      </c>
      <c r="AA5" s="4">
        <f>SUM(AA6:AA498)</f>
        <v>3019.7268000000004</v>
      </c>
      <c r="AB5" s="1"/>
      <c r="AC5" s="4">
        <f>SUM(AC6:AC498)</f>
        <v>5131.8542000000007</v>
      </c>
      <c r="AD5" s="4">
        <f>SUM(AD6:AD498)</f>
        <v>1905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30</v>
      </c>
      <c r="B6" s="1" t="s">
        <v>31</v>
      </c>
      <c r="C6" s="1"/>
      <c r="D6" s="1">
        <v>3.97</v>
      </c>
      <c r="E6" s="1">
        <v>1.016</v>
      </c>
      <c r="F6" s="1"/>
      <c r="G6" s="6">
        <v>0</v>
      </c>
      <c r="H6" s="1" t="e">
        <v>#N/A</v>
      </c>
      <c r="I6" s="1"/>
      <c r="J6" s="1">
        <v>1</v>
      </c>
      <c r="K6" s="1">
        <f t="shared" ref="K6:K35" si="2">E6-J6</f>
        <v>1.6000000000000014E-2</v>
      </c>
      <c r="L6" s="1"/>
      <c r="M6" s="1"/>
      <c r="N6" s="1"/>
      <c r="O6" s="1">
        <f t="shared" ref="O6:O37" si="3">E6/5</f>
        <v>0.20319999999999999</v>
      </c>
      <c r="P6" s="16"/>
      <c r="Q6" s="20">
        <f>P6-R6</f>
        <v>0</v>
      </c>
      <c r="R6" s="20"/>
      <c r="S6" s="5"/>
      <c r="T6" s="1"/>
      <c r="U6" s="1">
        <f>(F6+N6+Q6)/O6</f>
        <v>0</v>
      </c>
      <c r="V6" s="1">
        <f>(F6+N6)/O6</f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/>
      <c r="AC6" s="1">
        <f>Q6*G6</f>
        <v>0</v>
      </c>
      <c r="AD6" s="1">
        <f>R6*G6</f>
        <v>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32</v>
      </c>
      <c r="B7" s="1" t="s">
        <v>33</v>
      </c>
      <c r="C7" s="1">
        <v>92</v>
      </c>
      <c r="D7" s="1">
        <v>736</v>
      </c>
      <c r="E7" s="1">
        <v>233</v>
      </c>
      <c r="F7" s="1">
        <v>552</v>
      </c>
      <c r="G7" s="6">
        <v>0.4</v>
      </c>
      <c r="H7" s="1">
        <v>60</v>
      </c>
      <c r="I7" s="1"/>
      <c r="J7" s="1">
        <v>217</v>
      </c>
      <c r="K7" s="1">
        <f t="shared" si="2"/>
        <v>16</v>
      </c>
      <c r="L7" s="1"/>
      <c r="M7" s="1"/>
      <c r="N7" s="1"/>
      <c r="O7" s="1">
        <f t="shared" si="3"/>
        <v>46.6</v>
      </c>
      <c r="P7" s="16">
        <f>13*O7-N7-F7</f>
        <v>53.800000000000068</v>
      </c>
      <c r="Q7" s="20">
        <f t="shared" ref="Q7:Q70" si="4">P7-R7</f>
        <v>53.800000000000068</v>
      </c>
      <c r="R7" s="20"/>
      <c r="S7" s="5"/>
      <c r="T7" s="1"/>
      <c r="U7" s="1">
        <f t="shared" ref="U7:U70" si="5">(F7+N7+Q7)/O7</f>
        <v>13.000000000000002</v>
      </c>
      <c r="V7" s="1">
        <f t="shared" ref="V7:V70" si="6">(F7+N7)/O7</f>
        <v>11.845493562231759</v>
      </c>
      <c r="W7" s="1">
        <v>47.4</v>
      </c>
      <c r="X7" s="1">
        <v>59</v>
      </c>
      <c r="Y7" s="1">
        <v>40.200000000000003</v>
      </c>
      <c r="Z7" s="1">
        <v>32.6</v>
      </c>
      <c r="AA7" s="1">
        <v>45.2</v>
      </c>
      <c r="AB7" s="1"/>
      <c r="AC7" s="1">
        <f t="shared" ref="AC7:AD70" si="7">Q7*G7</f>
        <v>21.520000000000028</v>
      </c>
      <c r="AD7" s="1">
        <f t="shared" ref="AD7:AD70" si="8">R7*G7</f>
        <v>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34</v>
      </c>
      <c r="B8" s="1" t="s">
        <v>31</v>
      </c>
      <c r="C8" s="1">
        <v>14.9</v>
      </c>
      <c r="D8" s="1">
        <v>21.725000000000001</v>
      </c>
      <c r="E8" s="1">
        <v>18.943999999999999</v>
      </c>
      <c r="F8" s="1">
        <v>16.309999999999999</v>
      </c>
      <c r="G8" s="6">
        <v>1</v>
      </c>
      <c r="H8" s="1">
        <v>60</v>
      </c>
      <c r="I8" s="1"/>
      <c r="J8" s="1">
        <v>17.5</v>
      </c>
      <c r="K8" s="1">
        <f t="shared" si="2"/>
        <v>1.4439999999999991</v>
      </c>
      <c r="L8" s="1"/>
      <c r="M8" s="1"/>
      <c r="N8" s="1"/>
      <c r="O8" s="1">
        <f t="shared" si="3"/>
        <v>3.7887999999999997</v>
      </c>
      <c r="P8" s="16">
        <f t="shared" ref="P8:P45" si="9">13*O8-N8-F8</f>
        <v>32.944400000000002</v>
      </c>
      <c r="Q8" s="20">
        <f t="shared" si="4"/>
        <v>32.944400000000002</v>
      </c>
      <c r="R8" s="20"/>
      <c r="S8" s="5"/>
      <c r="T8" s="1"/>
      <c r="U8" s="1">
        <f t="shared" si="5"/>
        <v>13.000000000000002</v>
      </c>
      <c r="V8" s="1">
        <f t="shared" si="6"/>
        <v>4.3047930743243246</v>
      </c>
      <c r="W8" s="1">
        <v>1.6235999999999999</v>
      </c>
      <c r="X8" s="1">
        <v>2.4291999999999998</v>
      </c>
      <c r="Y8" s="1">
        <v>2.4232</v>
      </c>
      <c r="Z8" s="1">
        <v>4.5819999999999999</v>
      </c>
      <c r="AA8" s="1">
        <v>5.9192</v>
      </c>
      <c r="AB8" s="1"/>
      <c r="AC8" s="1">
        <f t="shared" si="7"/>
        <v>32.944400000000002</v>
      </c>
      <c r="AD8" s="1">
        <f t="shared" si="8"/>
        <v>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35</v>
      </c>
      <c r="B9" s="1" t="s">
        <v>31</v>
      </c>
      <c r="C9" s="1">
        <v>91.6</v>
      </c>
      <c r="D9" s="1"/>
      <c r="E9" s="1">
        <v>45.825000000000003</v>
      </c>
      <c r="F9" s="1">
        <v>25.186</v>
      </c>
      <c r="G9" s="6">
        <v>1</v>
      </c>
      <c r="H9" s="1">
        <v>120</v>
      </c>
      <c r="I9" s="1"/>
      <c r="J9" s="1">
        <v>41.9</v>
      </c>
      <c r="K9" s="1">
        <f t="shared" si="2"/>
        <v>3.9250000000000043</v>
      </c>
      <c r="L9" s="1"/>
      <c r="M9" s="1"/>
      <c r="N9" s="1"/>
      <c r="O9" s="1">
        <f t="shared" si="3"/>
        <v>9.1650000000000009</v>
      </c>
      <c r="P9" s="16">
        <f>11*O9-N9-F9</f>
        <v>75.629000000000019</v>
      </c>
      <c r="Q9" s="20">
        <f t="shared" si="4"/>
        <v>75.629000000000019</v>
      </c>
      <c r="R9" s="20"/>
      <c r="S9" s="5"/>
      <c r="T9" s="1"/>
      <c r="U9" s="1">
        <f t="shared" si="5"/>
        <v>11.000000000000002</v>
      </c>
      <c r="V9" s="1">
        <f t="shared" si="6"/>
        <v>2.7480632842334969</v>
      </c>
      <c r="W9" s="1">
        <v>5.3193999999999999</v>
      </c>
      <c r="X9" s="1">
        <v>5.8841999999999999</v>
      </c>
      <c r="Y9" s="1">
        <v>7.2469999999999999</v>
      </c>
      <c r="Z9" s="1">
        <v>7.7981999999999996</v>
      </c>
      <c r="AA9" s="1">
        <v>8.7591999999999999</v>
      </c>
      <c r="AB9" s="1"/>
      <c r="AC9" s="1">
        <f t="shared" si="7"/>
        <v>75.629000000000019</v>
      </c>
      <c r="AD9" s="1">
        <f t="shared" si="8"/>
        <v>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37</v>
      </c>
      <c r="B10" s="1" t="s">
        <v>31</v>
      </c>
      <c r="C10" s="1">
        <v>356.71800000000002</v>
      </c>
      <c r="D10" s="1">
        <v>225.30699999999999</v>
      </c>
      <c r="E10" s="1">
        <v>299.57100000000003</v>
      </c>
      <c r="F10" s="1">
        <v>198.1</v>
      </c>
      <c r="G10" s="6">
        <v>1</v>
      </c>
      <c r="H10" s="1">
        <v>45</v>
      </c>
      <c r="I10" s="1"/>
      <c r="J10" s="1">
        <v>291</v>
      </c>
      <c r="K10" s="1">
        <f t="shared" si="2"/>
        <v>8.5710000000000264</v>
      </c>
      <c r="L10" s="1"/>
      <c r="M10" s="1"/>
      <c r="N10" s="1">
        <v>345.3375999999999</v>
      </c>
      <c r="O10" s="1">
        <f t="shared" si="3"/>
        <v>59.914200000000008</v>
      </c>
      <c r="P10" s="16">
        <f t="shared" si="9"/>
        <v>235.4470000000002</v>
      </c>
      <c r="Q10" s="20">
        <f t="shared" si="4"/>
        <v>235.4470000000002</v>
      </c>
      <c r="R10" s="20"/>
      <c r="S10" s="5"/>
      <c r="T10" s="1"/>
      <c r="U10" s="1">
        <f t="shared" si="5"/>
        <v>13</v>
      </c>
      <c r="V10" s="1">
        <f t="shared" si="6"/>
        <v>9.0702638105824622</v>
      </c>
      <c r="W10" s="1">
        <v>57.768799999999999</v>
      </c>
      <c r="X10" s="1">
        <v>56.158799999999999</v>
      </c>
      <c r="Y10" s="1">
        <v>54.973599999999998</v>
      </c>
      <c r="Z10" s="1">
        <v>54.985799999999998</v>
      </c>
      <c r="AA10" s="1">
        <v>89.742999999999995</v>
      </c>
      <c r="AB10" s="1"/>
      <c r="AC10" s="1">
        <f t="shared" si="7"/>
        <v>235.4470000000002</v>
      </c>
      <c r="AD10" s="1">
        <f t="shared" si="8"/>
        <v>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38</v>
      </c>
      <c r="B11" s="1" t="s">
        <v>31</v>
      </c>
      <c r="C11" s="1">
        <v>770.65499999999997</v>
      </c>
      <c r="D11" s="1">
        <v>255.85300000000001</v>
      </c>
      <c r="E11" s="1">
        <v>407.03</v>
      </c>
      <c r="F11" s="1">
        <v>420.48200000000003</v>
      </c>
      <c r="G11" s="6">
        <v>1</v>
      </c>
      <c r="H11" s="1">
        <v>45</v>
      </c>
      <c r="I11" s="1"/>
      <c r="J11" s="1">
        <v>377</v>
      </c>
      <c r="K11" s="1">
        <f t="shared" si="2"/>
        <v>30.029999999999973</v>
      </c>
      <c r="L11" s="1"/>
      <c r="M11" s="1"/>
      <c r="N11" s="1">
        <v>167.79900000000009</v>
      </c>
      <c r="O11" s="1">
        <f t="shared" si="3"/>
        <v>81.405999999999992</v>
      </c>
      <c r="P11" s="16">
        <f t="shared" si="9"/>
        <v>469.99699999999967</v>
      </c>
      <c r="Q11" s="20">
        <f t="shared" si="4"/>
        <v>219.99699999999967</v>
      </c>
      <c r="R11" s="20">
        <v>250</v>
      </c>
      <c r="S11" s="5"/>
      <c r="T11" s="1"/>
      <c r="U11" s="1">
        <f t="shared" si="5"/>
        <v>9.928973294351767</v>
      </c>
      <c r="V11" s="1">
        <f t="shared" si="6"/>
        <v>7.2265066457017939</v>
      </c>
      <c r="W11" s="1">
        <v>68.227800000000002</v>
      </c>
      <c r="X11" s="1">
        <v>83.013199999999998</v>
      </c>
      <c r="Y11" s="1">
        <v>95.243400000000008</v>
      </c>
      <c r="Z11" s="1">
        <v>68.761200000000002</v>
      </c>
      <c r="AA11" s="1">
        <v>88.401600000000002</v>
      </c>
      <c r="AB11" s="1"/>
      <c r="AC11" s="1">
        <f t="shared" si="7"/>
        <v>219.99699999999967</v>
      </c>
      <c r="AD11" s="1">
        <f t="shared" si="8"/>
        <v>250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39</v>
      </c>
      <c r="B12" s="1" t="s">
        <v>31</v>
      </c>
      <c r="C12" s="1">
        <v>672.572</v>
      </c>
      <c r="D12" s="1">
        <v>953.84400000000005</v>
      </c>
      <c r="E12" s="1">
        <v>439.589</v>
      </c>
      <c r="F12" s="1">
        <v>928.07600000000002</v>
      </c>
      <c r="G12" s="6">
        <v>1</v>
      </c>
      <c r="H12" s="1">
        <v>60</v>
      </c>
      <c r="I12" s="1"/>
      <c r="J12" s="1">
        <v>452.3</v>
      </c>
      <c r="K12" s="1">
        <f t="shared" si="2"/>
        <v>-12.711000000000013</v>
      </c>
      <c r="L12" s="1"/>
      <c r="M12" s="1"/>
      <c r="N12" s="1"/>
      <c r="O12" s="1">
        <f t="shared" si="3"/>
        <v>87.9178</v>
      </c>
      <c r="P12" s="16">
        <f t="shared" si="9"/>
        <v>214.85539999999992</v>
      </c>
      <c r="Q12" s="20">
        <f t="shared" si="4"/>
        <v>214.85539999999992</v>
      </c>
      <c r="R12" s="20"/>
      <c r="S12" s="5"/>
      <c r="T12" s="1"/>
      <c r="U12" s="1">
        <f t="shared" si="5"/>
        <v>13</v>
      </c>
      <c r="V12" s="1">
        <f t="shared" si="6"/>
        <v>10.556178612294666</v>
      </c>
      <c r="W12" s="1">
        <v>64.934600000000003</v>
      </c>
      <c r="X12" s="1">
        <v>101.961</v>
      </c>
      <c r="Y12" s="1">
        <v>90.944600000000008</v>
      </c>
      <c r="Z12" s="1">
        <v>90.8142</v>
      </c>
      <c r="AA12" s="1">
        <v>100.9782</v>
      </c>
      <c r="AB12" s="1"/>
      <c r="AC12" s="1">
        <f t="shared" si="7"/>
        <v>214.85539999999992</v>
      </c>
      <c r="AD12" s="1">
        <f t="shared" si="8"/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40</v>
      </c>
      <c r="B13" s="1" t="s">
        <v>31</v>
      </c>
      <c r="C13" s="1">
        <v>43.1</v>
      </c>
      <c r="D13" s="1">
        <v>11.928000000000001</v>
      </c>
      <c r="E13" s="1">
        <v>44</v>
      </c>
      <c r="F13" s="1"/>
      <c r="G13" s="6">
        <v>1</v>
      </c>
      <c r="H13" s="1">
        <v>120</v>
      </c>
      <c r="I13" s="1"/>
      <c r="J13" s="1">
        <v>49.9</v>
      </c>
      <c r="K13" s="1">
        <f t="shared" si="2"/>
        <v>-5.8999999999999986</v>
      </c>
      <c r="L13" s="1"/>
      <c r="M13" s="1"/>
      <c r="N13" s="1">
        <v>17.976399999999991</v>
      </c>
      <c r="O13" s="1">
        <f t="shared" si="3"/>
        <v>8.8000000000000007</v>
      </c>
      <c r="P13" s="16">
        <f>11*O13-N13-F13</f>
        <v>78.823600000000027</v>
      </c>
      <c r="Q13" s="20">
        <v>100</v>
      </c>
      <c r="R13" s="20"/>
      <c r="S13" s="14">
        <v>100</v>
      </c>
      <c r="T13" s="15"/>
      <c r="U13" s="1">
        <f t="shared" si="5"/>
        <v>13.406409090909088</v>
      </c>
      <c r="V13" s="1">
        <f t="shared" si="6"/>
        <v>2.0427727272727263</v>
      </c>
      <c r="W13" s="1">
        <v>4.0777999999999999</v>
      </c>
      <c r="X13" s="1">
        <v>3.8534000000000002</v>
      </c>
      <c r="Y13" s="1">
        <v>6.1212</v>
      </c>
      <c r="Z13" s="1">
        <v>7.2305999999999999</v>
      </c>
      <c r="AA13" s="1">
        <v>6.3542000000000014</v>
      </c>
      <c r="AB13" s="1"/>
      <c r="AC13" s="1">
        <f t="shared" si="7"/>
        <v>100</v>
      </c>
      <c r="AD13" s="1">
        <f t="shared" si="8"/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41</v>
      </c>
      <c r="B14" s="1" t="s">
        <v>31</v>
      </c>
      <c r="C14" s="1">
        <v>198.9</v>
      </c>
      <c r="D14" s="1">
        <v>0.496</v>
      </c>
      <c r="E14" s="1">
        <v>69.340999999999994</v>
      </c>
      <c r="F14" s="1">
        <v>112.396</v>
      </c>
      <c r="G14" s="6">
        <v>1</v>
      </c>
      <c r="H14" s="1">
        <v>60</v>
      </c>
      <c r="I14" s="1"/>
      <c r="J14" s="1">
        <v>77.099999999999994</v>
      </c>
      <c r="K14" s="1">
        <f t="shared" si="2"/>
        <v>-7.7590000000000003</v>
      </c>
      <c r="L14" s="1"/>
      <c r="M14" s="1"/>
      <c r="N14" s="1"/>
      <c r="O14" s="1">
        <f t="shared" si="3"/>
        <v>13.868199999999998</v>
      </c>
      <c r="P14" s="16">
        <f>12*O14-N14-F14</f>
        <v>54.022399999999962</v>
      </c>
      <c r="Q14" s="20">
        <f t="shared" si="4"/>
        <v>54.022399999999962</v>
      </c>
      <c r="R14" s="20"/>
      <c r="S14" s="5"/>
      <c r="T14" s="1"/>
      <c r="U14" s="1">
        <f t="shared" si="5"/>
        <v>11.999999999999998</v>
      </c>
      <c r="V14" s="1">
        <f t="shared" si="6"/>
        <v>8.1045845892040802</v>
      </c>
      <c r="W14" s="1">
        <v>8.0554000000000006</v>
      </c>
      <c r="X14" s="1">
        <v>10.321199999999999</v>
      </c>
      <c r="Y14" s="1">
        <v>3.5261999999999998</v>
      </c>
      <c r="Z14" s="1">
        <v>7.5843999999999996</v>
      </c>
      <c r="AA14" s="1">
        <v>23.033799999999999</v>
      </c>
      <c r="AB14" s="1"/>
      <c r="AC14" s="1">
        <f t="shared" si="7"/>
        <v>54.022399999999962</v>
      </c>
      <c r="AD14" s="1">
        <f t="shared" si="8"/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42</v>
      </c>
      <c r="B15" s="1" t="s">
        <v>31</v>
      </c>
      <c r="C15" s="1">
        <v>536.71</v>
      </c>
      <c r="D15" s="1">
        <v>648.59100000000001</v>
      </c>
      <c r="E15" s="1">
        <v>354.06299999999999</v>
      </c>
      <c r="F15" s="1">
        <v>655.25800000000004</v>
      </c>
      <c r="G15" s="6">
        <v>1</v>
      </c>
      <c r="H15" s="1">
        <v>60</v>
      </c>
      <c r="I15" s="1"/>
      <c r="J15" s="1">
        <v>363.1</v>
      </c>
      <c r="K15" s="1">
        <f t="shared" si="2"/>
        <v>-9.0370000000000346</v>
      </c>
      <c r="L15" s="1"/>
      <c r="M15" s="1"/>
      <c r="N15" s="1"/>
      <c r="O15" s="1">
        <f t="shared" si="3"/>
        <v>70.812600000000003</v>
      </c>
      <c r="P15" s="16">
        <f t="shared" si="9"/>
        <v>265.30579999999998</v>
      </c>
      <c r="Q15" s="20">
        <f t="shared" si="4"/>
        <v>265.30579999999998</v>
      </c>
      <c r="R15" s="20"/>
      <c r="S15" s="5"/>
      <c r="T15" s="1"/>
      <c r="U15" s="1">
        <f t="shared" si="5"/>
        <v>13</v>
      </c>
      <c r="V15" s="1">
        <f t="shared" si="6"/>
        <v>9.253409703922749</v>
      </c>
      <c r="W15" s="1">
        <v>49.224400000000003</v>
      </c>
      <c r="X15" s="1">
        <v>75.509</v>
      </c>
      <c r="Y15" s="1">
        <v>71.587999999999994</v>
      </c>
      <c r="Z15" s="1">
        <v>64.115799999999993</v>
      </c>
      <c r="AA15" s="1">
        <v>41.171999999999997</v>
      </c>
      <c r="AB15" s="1"/>
      <c r="AC15" s="1">
        <f t="shared" si="7"/>
        <v>265.30579999999998</v>
      </c>
      <c r="AD15" s="1">
        <f t="shared" si="8"/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43</v>
      </c>
      <c r="B16" s="1" t="s">
        <v>33</v>
      </c>
      <c r="C16" s="1">
        <v>401</v>
      </c>
      <c r="D16" s="1">
        <v>616</v>
      </c>
      <c r="E16" s="1">
        <v>486</v>
      </c>
      <c r="F16" s="1">
        <v>408</v>
      </c>
      <c r="G16" s="6">
        <v>0.25</v>
      </c>
      <c r="H16" s="1">
        <v>120</v>
      </c>
      <c r="I16" s="1"/>
      <c r="J16" s="1">
        <v>467.5</v>
      </c>
      <c r="K16" s="1">
        <f t="shared" si="2"/>
        <v>18.5</v>
      </c>
      <c r="L16" s="1"/>
      <c r="M16" s="1"/>
      <c r="N16" s="1">
        <v>376.8</v>
      </c>
      <c r="O16" s="1">
        <f t="shared" si="3"/>
        <v>97.2</v>
      </c>
      <c r="P16" s="16">
        <f t="shared" si="9"/>
        <v>478.80000000000018</v>
      </c>
      <c r="Q16" s="20">
        <f t="shared" si="4"/>
        <v>278.80000000000018</v>
      </c>
      <c r="R16" s="20">
        <v>200</v>
      </c>
      <c r="S16" s="5"/>
      <c r="T16" s="1"/>
      <c r="U16" s="1">
        <f t="shared" si="5"/>
        <v>10.942386831275721</v>
      </c>
      <c r="V16" s="1">
        <f t="shared" si="6"/>
        <v>8.0740740740740726</v>
      </c>
      <c r="W16" s="1">
        <v>77.599999999999994</v>
      </c>
      <c r="X16" s="1">
        <v>66.2</v>
      </c>
      <c r="Y16" s="1">
        <v>74</v>
      </c>
      <c r="Z16" s="1">
        <v>47.4</v>
      </c>
      <c r="AA16" s="1">
        <v>28.2</v>
      </c>
      <c r="AB16" s="1"/>
      <c r="AC16" s="1">
        <f t="shared" si="7"/>
        <v>69.700000000000045</v>
      </c>
      <c r="AD16" s="1">
        <f t="shared" si="8"/>
        <v>50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44</v>
      </c>
      <c r="B17" s="1" t="s">
        <v>33</v>
      </c>
      <c r="C17" s="1">
        <v>437</v>
      </c>
      <c r="D17" s="1"/>
      <c r="E17" s="1">
        <v>89</v>
      </c>
      <c r="F17" s="1">
        <v>315</v>
      </c>
      <c r="G17" s="6">
        <v>0.15</v>
      </c>
      <c r="H17" s="1">
        <v>60</v>
      </c>
      <c r="I17" s="1"/>
      <c r="J17" s="1">
        <v>100</v>
      </c>
      <c r="K17" s="1">
        <f t="shared" si="2"/>
        <v>-11</v>
      </c>
      <c r="L17" s="1"/>
      <c r="M17" s="1"/>
      <c r="N17" s="1"/>
      <c r="O17" s="1">
        <f t="shared" si="3"/>
        <v>17.8</v>
      </c>
      <c r="P17" s="16"/>
      <c r="Q17" s="20">
        <f t="shared" si="4"/>
        <v>0</v>
      </c>
      <c r="R17" s="20"/>
      <c r="S17" s="5"/>
      <c r="T17" s="1"/>
      <c r="U17" s="1">
        <f t="shared" si="5"/>
        <v>17.696629213483146</v>
      </c>
      <c r="V17" s="1">
        <f t="shared" si="6"/>
        <v>17.696629213483146</v>
      </c>
      <c r="W17" s="1">
        <v>14.2</v>
      </c>
      <c r="X17" s="1">
        <v>28.6</v>
      </c>
      <c r="Y17" s="1">
        <v>23.6</v>
      </c>
      <c r="Z17" s="1">
        <v>44</v>
      </c>
      <c r="AA17" s="1">
        <v>9.1999999999999993</v>
      </c>
      <c r="AB17" s="11" t="s">
        <v>36</v>
      </c>
      <c r="AC17" s="1">
        <f t="shared" si="7"/>
        <v>0</v>
      </c>
      <c r="AD17" s="1">
        <f t="shared" si="8"/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45</v>
      </c>
      <c r="B18" s="1" t="s">
        <v>33</v>
      </c>
      <c r="C18" s="1">
        <v>305</v>
      </c>
      <c r="D18" s="1">
        <v>208</v>
      </c>
      <c r="E18" s="1">
        <v>123</v>
      </c>
      <c r="F18" s="1">
        <v>339</v>
      </c>
      <c r="G18" s="6">
        <v>0.15</v>
      </c>
      <c r="H18" s="1">
        <v>60</v>
      </c>
      <c r="I18" s="1"/>
      <c r="J18" s="1">
        <v>119</v>
      </c>
      <c r="K18" s="1">
        <f t="shared" si="2"/>
        <v>4</v>
      </c>
      <c r="L18" s="1"/>
      <c r="M18" s="1"/>
      <c r="N18" s="1"/>
      <c r="O18" s="1">
        <f t="shared" si="3"/>
        <v>24.6</v>
      </c>
      <c r="P18" s="16"/>
      <c r="Q18" s="20">
        <f t="shared" si="4"/>
        <v>0</v>
      </c>
      <c r="R18" s="20"/>
      <c r="S18" s="5"/>
      <c r="T18" s="1"/>
      <c r="U18" s="1">
        <f t="shared" si="5"/>
        <v>13.780487804878048</v>
      </c>
      <c r="V18" s="1">
        <f t="shared" si="6"/>
        <v>13.780487804878048</v>
      </c>
      <c r="W18" s="1">
        <v>21.4</v>
      </c>
      <c r="X18" s="1">
        <v>33.200000000000003</v>
      </c>
      <c r="Y18" s="1">
        <v>32.200000000000003</v>
      </c>
      <c r="Z18" s="1">
        <v>40</v>
      </c>
      <c r="AA18" s="1">
        <v>31.8</v>
      </c>
      <c r="AB18" s="1"/>
      <c r="AC18" s="1">
        <f t="shared" si="7"/>
        <v>0</v>
      </c>
      <c r="AD18" s="1">
        <f t="shared" si="8"/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46</v>
      </c>
      <c r="B19" s="1" t="s">
        <v>33</v>
      </c>
      <c r="C19" s="1">
        <v>250</v>
      </c>
      <c r="D19" s="1">
        <v>128</v>
      </c>
      <c r="E19" s="1">
        <v>81</v>
      </c>
      <c r="F19" s="1">
        <v>267</v>
      </c>
      <c r="G19" s="6">
        <v>0.15</v>
      </c>
      <c r="H19" s="1">
        <v>60</v>
      </c>
      <c r="I19" s="1"/>
      <c r="J19" s="1">
        <v>87</v>
      </c>
      <c r="K19" s="1">
        <f t="shared" si="2"/>
        <v>-6</v>
      </c>
      <c r="L19" s="1"/>
      <c r="M19" s="1"/>
      <c r="N19" s="1">
        <v>66.200000000000045</v>
      </c>
      <c r="O19" s="1">
        <f t="shared" si="3"/>
        <v>16.2</v>
      </c>
      <c r="P19" s="16"/>
      <c r="Q19" s="20">
        <f t="shared" si="4"/>
        <v>0</v>
      </c>
      <c r="R19" s="20"/>
      <c r="S19" s="5"/>
      <c r="T19" s="1"/>
      <c r="U19" s="1">
        <f t="shared" si="5"/>
        <v>20.567901234567906</v>
      </c>
      <c r="V19" s="1">
        <f t="shared" si="6"/>
        <v>20.567901234567906</v>
      </c>
      <c r="W19" s="1">
        <v>24.8</v>
      </c>
      <c r="X19" s="1">
        <v>28.6</v>
      </c>
      <c r="Y19" s="1">
        <v>23</v>
      </c>
      <c r="Z19" s="1">
        <v>36.6</v>
      </c>
      <c r="AA19" s="1">
        <v>33.799999999999997</v>
      </c>
      <c r="AB19" s="1"/>
      <c r="AC19" s="1">
        <f t="shared" si="7"/>
        <v>0</v>
      </c>
      <c r="AD19" s="1">
        <f t="shared" si="8"/>
        <v>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47</v>
      </c>
      <c r="B20" s="1" t="s">
        <v>31</v>
      </c>
      <c r="C20" s="1">
        <v>28.7</v>
      </c>
      <c r="D20" s="1">
        <v>24.838000000000001</v>
      </c>
      <c r="E20" s="1">
        <v>27.2</v>
      </c>
      <c r="F20" s="1">
        <v>14.932</v>
      </c>
      <c r="G20" s="6">
        <v>1</v>
      </c>
      <c r="H20" s="1">
        <v>120</v>
      </c>
      <c r="I20" s="1"/>
      <c r="J20" s="1">
        <v>24.4</v>
      </c>
      <c r="K20" s="1">
        <f t="shared" si="2"/>
        <v>2.8000000000000007</v>
      </c>
      <c r="L20" s="1"/>
      <c r="M20" s="1"/>
      <c r="N20" s="1"/>
      <c r="O20" s="1">
        <f t="shared" si="3"/>
        <v>5.4399999999999995</v>
      </c>
      <c r="P20" s="16">
        <f>12*O20-N20-F20</f>
        <v>50.347999999999999</v>
      </c>
      <c r="Q20" s="20">
        <f t="shared" si="4"/>
        <v>50.347999999999999</v>
      </c>
      <c r="R20" s="20"/>
      <c r="S20" s="5"/>
      <c r="T20" s="1"/>
      <c r="U20" s="1">
        <f t="shared" si="5"/>
        <v>12.000000000000002</v>
      </c>
      <c r="V20" s="1">
        <f t="shared" si="6"/>
        <v>2.7448529411764708</v>
      </c>
      <c r="W20" s="1">
        <v>2.2519999999999998</v>
      </c>
      <c r="X20" s="1">
        <v>3.0131999999999999</v>
      </c>
      <c r="Y20" s="1">
        <v>3.6432000000000002</v>
      </c>
      <c r="Z20" s="1">
        <v>3.7435999999999998</v>
      </c>
      <c r="AA20" s="1">
        <v>4.3949999999999996</v>
      </c>
      <c r="AB20" s="1"/>
      <c r="AC20" s="1">
        <f t="shared" si="7"/>
        <v>50.347999999999999</v>
      </c>
      <c r="AD20" s="1">
        <f t="shared" si="8"/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48</v>
      </c>
      <c r="B21" s="1" t="s">
        <v>31</v>
      </c>
      <c r="C21" s="1">
        <v>74.5</v>
      </c>
      <c r="D21" s="1">
        <v>55.548999999999999</v>
      </c>
      <c r="E21" s="1">
        <v>69.244</v>
      </c>
      <c r="F21" s="1">
        <v>17.995999999999999</v>
      </c>
      <c r="G21" s="6">
        <v>1</v>
      </c>
      <c r="H21" s="1" t="e">
        <v>#N/A</v>
      </c>
      <c r="I21" s="1"/>
      <c r="J21" s="1">
        <v>60</v>
      </c>
      <c r="K21" s="1">
        <f t="shared" si="2"/>
        <v>9.2439999999999998</v>
      </c>
      <c r="L21" s="1"/>
      <c r="M21" s="1"/>
      <c r="N21" s="1">
        <v>68.192399999999992</v>
      </c>
      <c r="O21" s="1">
        <f t="shared" si="3"/>
        <v>13.848800000000001</v>
      </c>
      <c r="P21" s="16">
        <f t="shared" si="9"/>
        <v>93.846000000000018</v>
      </c>
      <c r="Q21" s="20">
        <f t="shared" si="4"/>
        <v>93.846000000000018</v>
      </c>
      <c r="R21" s="20"/>
      <c r="S21" s="5"/>
      <c r="T21" s="1"/>
      <c r="U21" s="1">
        <f t="shared" si="5"/>
        <v>13</v>
      </c>
      <c r="V21" s="1">
        <f t="shared" si="6"/>
        <v>6.2235283923516826</v>
      </c>
      <c r="W21" s="1">
        <v>12.109400000000001</v>
      </c>
      <c r="X21" s="1">
        <v>13.003</v>
      </c>
      <c r="Y21" s="1">
        <v>0</v>
      </c>
      <c r="Z21" s="1">
        <v>0</v>
      </c>
      <c r="AA21" s="1">
        <v>0</v>
      </c>
      <c r="AB21" s="1"/>
      <c r="AC21" s="1">
        <f t="shared" si="7"/>
        <v>93.846000000000018</v>
      </c>
      <c r="AD21" s="1">
        <f t="shared" si="8"/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49</v>
      </c>
      <c r="B22" s="1" t="s">
        <v>31</v>
      </c>
      <c r="C22" s="1">
        <v>10.199999999999999</v>
      </c>
      <c r="D22" s="1">
        <v>157.048</v>
      </c>
      <c r="E22" s="1">
        <v>45.725999999999999</v>
      </c>
      <c r="F22" s="1">
        <v>109.428</v>
      </c>
      <c r="G22" s="6">
        <v>1</v>
      </c>
      <c r="H22" s="1" t="e">
        <v>#N/A</v>
      </c>
      <c r="I22" s="1"/>
      <c r="J22" s="1">
        <v>43.6</v>
      </c>
      <c r="K22" s="1">
        <f t="shared" si="2"/>
        <v>2.1259999999999977</v>
      </c>
      <c r="L22" s="1"/>
      <c r="M22" s="1"/>
      <c r="N22" s="1"/>
      <c r="O22" s="1">
        <f t="shared" si="3"/>
        <v>9.1451999999999991</v>
      </c>
      <c r="P22" s="16">
        <f t="shared" si="9"/>
        <v>9.4595999999999947</v>
      </c>
      <c r="Q22" s="20">
        <f t="shared" si="4"/>
        <v>9.4595999999999947</v>
      </c>
      <c r="R22" s="20"/>
      <c r="S22" s="5"/>
      <c r="T22" s="1"/>
      <c r="U22" s="1">
        <f t="shared" si="5"/>
        <v>13</v>
      </c>
      <c r="V22" s="1">
        <f t="shared" si="6"/>
        <v>11.965621309539431</v>
      </c>
      <c r="W22" s="1">
        <v>3.9752000000000001</v>
      </c>
      <c r="X22" s="1">
        <v>14.6388</v>
      </c>
      <c r="Y22" s="1">
        <v>0</v>
      </c>
      <c r="Z22" s="1">
        <v>0</v>
      </c>
      <c r="AA22" s="1">
        <v>0</v>
      </c>
      <c r="AB22" s="1"/>
      <c r="AC22" s="1">
        <f t="shared" si="7"/>
        <v>9.4595999999999947</v>
      </c>
      <c r="AD22" s="1">
        <f t="shared" si="8"/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50</v>
      </c>
      <c r="B23" s="1" t="s">
        <v>31</v>
      </c>
      <c r="C23" s="1">
        <v>332.1</v>
      </c>
      <c r="D23" s="1">
        <v>257.58499999999998</v>
      </c>
      <c r="E23" s="1">
        <v>286.15100000000001</v>
      </c>
      <c r="F23" s="1">
        <v>202.68199999999999</v>
      </c>
      <c r="G23" s="6">
        <v>1</v>
      </c>
      <c r="H23" s="1">
        <v>45</v>
      </c>
      <c r="I23" s="1"/>
      <c r="J23" s="1">
        <v>263.39999999999998</v>
      </c>
      <c r="K23" s="1">
        <f t="shared" si="2"/>
        <v>22.751000000000033</v>
      </c>
      <c r="L23" s="1"/>
      <c r="M23" s="1"/>
      <c r="N23" s="1">
        <v>273.39479999999998</v>
      </c>
      <c r="O23" s="1">
        <f t="shared" si="3"/>
        <v>57.230200000000004</v>
      </c>
      <c r="P23" s="16">
        <f t="shared" si="9"/>
        <v>267.9158000000001</v>
      </c>
      <c r="Q23" s="20">
        <f t="shared" si="4"/>
        <v>117.9158000000001</v>
      </c>
      <c r="R23" s="20">
        <v>150</v>
      </c>
      <c r="S23" s="5"/>
      <c r="T23" s="1"/>
      <c r="U23" s="1">
        <f t="shared" si="5"/>
        <v>10.379006189040052</v>
      </c>
      <c r="V23" s="1">
        <f t="shared" si="6"/>
        <v>8.3186289756107765</v>
      </c>
      <c r="W23" s="1">
        <v>50.772000000000013</v>
      </c>
      <c r="X23" s="1">
        <v>55.2958</v>
      </c>
      <c r="Y23" s="1">
        <v>55.671599999999998</v>
      </c>
      <c r="Z23" s="1">
        <v>51.698999999999998</v>
      </c>
      <c r="AA23" s="1">
        <v>45.157200000000003</v>
      </c>
      <c r="AB23" s="1"/>
      <c r="AC23" s="1">
        <f t="shared" si="7"/>
        <v>117.9158000000001</v>
      </c>
      <c r="AD23" s="1">
        <f t="shared" si="8"/>
        <v>150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51</v>
      </c>
      <c r="B24" s="1" t="s">
        <v>31</v>
      </c>
      <c r="C24" s="1">
        <v>121.41</v>
      </c>
      <c r="D24" s="1">
        <v>419.66500000000002</v>
      </c>
      <c r="E24" s="1">
        <v>134.32300000000001</v>
      </c>
      <c r="F24" s="1">
        <v>378.77800000000002</v>
      </c>
      <c r="G24" s="6">
        <v>1</v>
      </c>
      <c r="H24" s="1">
        <v>60</v>
      </c>
      <c r="I24" s="1"/>
      <c r="J24" s="1">
        <v>139.30000000000001</v>
      </c>
      <c r="K24" s="1">
        <f t="shared" si="2"/>
        <v>-4.9770000000000039</v>
      </c>
      <c r="L24" s="1"/>
      <c r="M24" s="1"/>
      <c r="N24" s="1"/>
      <c r="O24" s="1">
        <f t="shared" si="3"/>
        <v>26.864600000000003</v>
      </c>
      <c r="P24" s="16"/>
      <c r="Q24" s="20">
        <f t="shared" si="4"/>
        <v>0</v>
      </c>
      <c r="R24" s="20"/>
      <c r="S24" s="5"/>
      <c r="T24" s="1"/>
      <c r="U24" s="1">
        <f t="shared" si="5"/>
        <v>14.099521303127535</v>
      </c>
      <c r="V24" s="1">
        <f t="shared" si="6"/>
        <v>14.099521303127535</v>
      </c>
      <c r="W24" s="1">
        <v>24.330200000000001</v>
      </c>
      <c r="X24" s="1">
        <v>36.767399999999988</v>
      </c>
      <c r="Y24" s="1">
        <v>28.621400000000001</v>
      </c>
      <c r="Z24" s="1">
        <v>25.335599999999999</v>
      </c>
      <c r="AA24" s="1">
        <v>17.722000000000001</v>
      </c>
      <c r="AB24" s="1"/>
      <c r="AC24" s="1">
        <f t="shared" si="7"/>
        <v>0</v>
      </c>
      <c r="AD24" s="1">
        <f t="shared" si="8"/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52</v>
      </c>
      <c r="B25" s="1" t="s">
        <v>33</v>
      </c>
      <c r="C25" s="1">
        <v>483</v>
      </c>
      <c r="D25" s="1">
        <v>634</v>
      </c>
      <c r="E25" s="1">
        <v>454</v>
      </c>
      <c r="F25" s="1">
        <v>568</v>
      </c>
      <c r="G25" s="6">
        <v>0.25</v>
      </c>
      <c r="H25" s="1">
        <v>120</v>
      </c>
      <c r="I25" s="1"/>
      <c r="J25" s="1">
        <v>437</v>
      </c>
      <c r="K25" s="1">
        <f t="shared" si="2"/>
        <v>17</v>
      </c>
      <c r="L25" s="1"/>
      <c r="M25" s="1"/>
      <c r="N25" s="1"/>
      <c r="O25" s="1">
        <f t="shared" si="3"/>
        <v>90.8</v>
      </c>
      <c r="P25" s="16">
        <f t="shared" si="9"/>
        <v>612.39999999999986</v>
      </c>
      <c r="Q25" s="20">
        <f t="shared" si="4"/>
        <v>212.39999999999986</v>
      </c>
      <c r="R25" s="20">
        <v>400</v>
      </c>
      <c r="S25" s="5"/>
      <c r="T25" s="1"/>
      <c r="U25" s="1">
        <f t="shared" si="5"/>
        <v>8.5947136563876647</v>
      </c>
      <c r="V25" s="1">
        <f t="shared" si="6"/>
        <v>6.2555066079295152</v>
      </c>
      <c r="W25" s="1">
        <v>67.2</v>
      </c>
      <c r="X25" s="1">
        <v>69</v>
      </c>
      <c r="Y25" s="1">
        <v>77.8</v>
      </c>
      <c r="Z25" s="1">
        <v>78.8</v>
      </c>
      <c r="AA25" s="1">
        <v>62.6</v>
      </c>
      <c r="AB25" s="1"/>
      <c r="AC25" s="1">
        <f t="shared" si="7"/>
        <v>53.099999999999966</v>
      </c>
      <c r="AD25" s="1">
        <f t="shared" si="8"/>
        <v>100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53</v>
      </c>
      <c r="B26" s="1" t="s">
        <v>31</v>
      </c>
      <c r="C26" s="1">
        <v>415.9</v>
      </c>
      <c r="D26" s="1">
        <v>350.89699999999999</v>
      </c>
      <c r="E26" s="1">
        <v>314.95299999999997</v>
      </c>
      <c r="F26" s="1">
        <v>235.89099999999999</v>
      </c>
      <c r="G26" s="6">
        <v>1</v>
      </c>
      <c r="H26" s="1">
        <v>45</v>
      </c>
      <c r="I26" s="1"/>
      <c r="J26" s="1">
        <v>287.39999999999998</v>
      </c>
      <c r="K26" s="1">
        <f t="shared" si="2"/>
        <v>27.552999999999997</v>
      </c>
      <c r="L26" s="1"/>
      <c r="M26" s="1"/>
      <c r="N26" s="1">
        <v>336.56759999999969</v>
      </c>
      <c r="O26" s="1">
        <f t="shared" si="3"/>
        <v>62.990599999999993</v>
      </c>
      <c r="P26" s="16">
        <f t="shared" si="9"/>
        <v>246.41920000000019</v>
      </c>
      <c r="Q26" s="20">
        <f t="shared" si="4"/>
        <v>96.419200000000188</v>
      </c>
      <c r="R26" s="20">
        <v>150</v>
      </c>
      <c r="S26" s="5"/>
      <c r="T26" s="1"/>
      <c r="U26" s="1">
        <f t="shared" si="5"/>
        <v>10.618692312821278</v>
      </c>
      <c r="V26" s="1">
        <f t="shared" si="6"/>
        <v>9.0880004318104568</v>
      </c>
      <c r="W26" s="1">
        <v>59.431599999999989</v>
      </c>
      <c r="X26" s="1">
        <v>62.668999999999997</v>
      </c>
      <c r="Y26" s="1">
        <v>62.783200000000001</v>
      </c>
      <c r="Z26" s="1">
        <v>48.106200000000001</v>
      </c>
      <c r="AA26" s="1">
        <v>38.752800000000001</v>
      </c>
      <c r="AB26" s="1"/>
      <c r="AC26" s="1">
        <f t="shared" si="7"/>
        <v>96.419200000000188</v>
      </c>
      <c r="AD26" s="1">
        <f t="shared" si="8"/>
        <v>150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54</v>
      </c>
      <c r="B27" s="1" t="s">
        <v>33</v>
      </c>
      <c r="C27" s="1">
        <v>102</v>
      </c>
      <c r="D27" s="1">
        <v>1072</v>
      </c>
      <c r="E27" s="1">
        <v>332</v>
      </c>
      <c r="F27" s="1">
        <v>737</v>
      </c>
      <c r="G27" s="6">
        <v>0.12</v>
      </c>
      <c r="H27" s="1">
        <v>120</v>
      </c>
      <c r="I27" s="1"/>
      <c r="J27" s="1">
        <v>335</v>
      </c>
      <c r="K27" s="1">
        <f t="shared" si="2"/>
        <v>-3</v>
      </c>
      <c r="L27" s="1"/>
      <c r="M27" s="1"/>
      <c r="N27" s="1"/>
      <c r="O27" s="1">
        <f t="shared" si="3"/>
        <v>66.400000000000006</v>
      </c>
      <c r="P27" s="16">
        <f t="shared" si="9"/>
        <v>126.20000000000005</v>
      </c>
      <c r="Q27" s="20">
        <f t="shared" si="4"/>
        <v>126.20000000000005</v>
      </c>
      <c r="R27" s="20"/>
      <c r="S27" s="5"/>
      <c r="T27" s="1"/>
      <c r="U27" s="1">
        <f t="shared" si="5"/>
        <v>13</v>
      </c>
      <c r="V27" s="1">
        <f t="shared" si="6"/>
        <v>11.099397590361445</v>
      </c>
      <c r="W27" s="1">
        <v>65.8</v>
      </c>
      <c r="X27" s="1">
        <v>72.2</v>
      </c>
      <c r="Y27" s="1">
        <v>52.4</v>
      </c>
      <c r="Z27" s="1">
        <v>50.2</v>
      </c>
      <c r="AA27" s="1">
        <v>82</v>
      </c>
      <c r="AB27" s="1"/>
      <c r="AC27" s="1">
        <f t="shared" si="7"/>
        <v>15.144000000000005</v>
      </c>
      <c r="AD27" s="1">
        <f t="shared" si="8"/>
        <v>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55</v>
      </c>
      <c r="B28" s="1" t="s">
        <v>33</v>
      </c>
      <c r="C28" s="1">
        <v>240</v>
      </c>
      <c r="D28" s="1">
        <v>1176</v>
      </c>
      <c r="E28" s="1">
        <v>481</v>
      </c>
      <c r="F28" s="1">
        <v>648</v>
      </c>
      <c r="G28" s="6">
        <v>0.25</v>
      </c>
      <c r="H28" s="1">
        <v>120</v>
      </c>
      <c r="I28" s="1"/>
      <c r="J28" s="1">
        <v>474</v>
      </c>
      <c r="K28" s="1">
        <f t="shared" si="2"/>
        <v>7</v>
      </c>
      <c r="L28" s="1"/>
      <c r="M28" s="1"/>
      <c r="N28" s="1"/>
      <c r="O28" s="1">
        <f t="shared" si="3"/>
        <v>96.2</v>
      </c>
      <c r="P28" s="16">
        <f t="shared" si="9"/>
        <v>602.60000000000014</v>
      </c>
      <c r="Q28" s="20">
        <f t="shared" si="4"/>
        <v>202.60000000000014</v>
      </c>
      <c r="R28" s="20">
        <v>400</v>
      </c>
      <c r="S28" s="5"/>
      <c r="T28" s="1"/>
      <c r="U28" s="1">
        <f t="shared" si="5"/>
        <v>8.8419958419958427</v>
      </c>
      <c r="V28" s="1">
        <f t="shared" si="6"/>
        <v>6.7359667359667359</v>
      </c>
      <c r="W28" s="1">
        <v>53.6</v>
      </c>
      <c r="X28" s="1">
        <v>79</v>
      </c>
      <c r="Y28" s="1">
        <v>71.599999999999994</v>
      </c>
      <c r="Z28" s="1">
        <v>47.8</v>
      </c>
      <c r="AA28" s="1">
        <v>42.4</v>
      </c>
      <c r="AB28" s="1"/>
      <c r="AC28" s="1">
        <f t="shared" si="7"/>
        <v>50.650000000000034</v>
      </c>
      <c r="AD28" s="1">
        <f t="shared" si="8"/>
        <v>100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56</v>
      </c>
      <c r="B29" s="1" t="s">
        <v>31</v>
      </c>
      <c r="C29" s="1">
        <v>96.8</v>
      </c>
      <c r="D29" s="1">
        <v>4.2270000000000003</v>
      </c>
      <c r="E29" s="1">
        <v>34.521999999999998</v>
      </c>
      <c r="F29" s="1">
        <v>60.801000000000002</v>
      </c>
      <c r="G29" s="6">
        <v>1</v>
      </c>
      <c r="H29" s="1">
        <v>120</v>
      </c>
      <c r="I29" s="1"/>
      <c r="J29" s="1">
        <v>30.5</v>
      </c>
      <c r="K29" s="1">
        <f t="shared" si="2"/>
        <v>4.0219999999999985</v>
      </c>
      <c r="L29" s="1"/>
      <c r="M29" s="1"/>
      <c r="N29" s="1"/>
      <c r="O29" s="1">
        <f t="shared" si="3"/>
        <v>6.9043999999999999</v>
      </c>
      <c r="P29" s="16">
        <f>12*O29-N29-F29</f>
        <v>22.0518</v>
      </c>
      <c r="Q29" s="20">
        <f t="shared" si="4"/>
        <v>22.0518</v>
      </c>
      <c r="R29" s="20"/>
      <c r="S29" s="5"/>
      <c r="T29" s="1"/>
      <c r="U29" s="1">
        <f t="shared" si="5"/>
        <v>12</v>
      </c>
      <c r="V29" s="1">
        <f t="shared" si="6"/>
        <v>8.8061236313075728</v>
      </c>
      <c r="W29" s="1">
        <v>2.7050000000000001</v>
      </c>
      <c r="X29" s="1">
        <v>5.4438000000000004</v>
      </c>
      <c r="Y29" s="1">
        <v>5.5335999999999999</v>
      </c>
      <c r="Z29" s="1">
        <v>3.9824000000000002</v>
      </c>
      <c r="AA29" s="1">
        <v>6.2728000000000002</v>
      </c>
      <c r="AB29" s="1"/>
      <c r="AC29" s="1">
        <f t="shared" si="7"/>
        <v>22.0518</v>
      </c>
      <c r="AD29" s="1">
        <f t="shared" si="8"/>
        <v>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57</v>
      </c>
      <c r="B30" s="1" t="s">
        <v>31</v>
      </c>
      <c r="C30" s="1">
        <v>328.1</v>
      </c>
      <c r="D30" s="1">
        <v>244.994</v>
      </c>
      <c r="E30" s="1">
        <v>249.02199999999999</v>
      </c>
      <c r="F30" s="1">
        <v>264.00599999999997</v>
      </c>
      <c r="G30" s="6">
        <v>1</v>
      </c>
      <c r="H30" s="1">
        <v>45</v>
      </c>
      <c r="I30" s="1"/>
      <c r="J30" s="1">
        <v>226</v>
      </c>
      <c r="K30" s="1">
        <f t="shared" si="2"/>
        <v>23.021999999999991</v>
      </c>
      <c r="L30" s="1"/>
      <c r="M30" s="1"/>
      <c r="N30" s="1"/>
      <c r="O30" s="1">
        <f t="shared" si="3"/>
        <v>49.804400000000001</v>
      </c>
      <c r="P30" s="16">
        <f t="shared" si="9"/>
        <v>383.45120000000009</v>
      </c>
      <c r="Q30" s="20">
        <f t="shared" si="4"/>
        <v>383.45120000000009</v>
      </c>
      <c r="R30" s="20"/>
      <c r="S30" s="5"/>
      <c r="T30" s="1"/>
      <c r="U30" s="1">
        <f t="shared" si="5"/>
        <v>13</v>
      </c>
      <c r="V30" s="1">
        <f t="shared" si="6"/>
        <v>5.3008569523977798</v>
      </c>
      <c r="W30" s="1">
        <v>35.808</v>
      </c>
      <c r="X30" s="1">
        <v>50.508400000000002</v>
      </c>
      <c r="Y30" s="1">
        <v>44.410200000000003</v>
      </c>
      <c r="Z30" s="1">
        <v>41.754600000000003</v>
      </c>
      <c r="AA30" s="1">
        <v>29.3446</v>
      </c>
      <c r="AB30" s="1"/>
      <c r="AC30" s="1">
        <f t="shared" si="7"/>
        <v>383.45120000000009</v>
      </c>
      <c r="AD30" s="1">
        <f t="shared" si="8"/>
        <v>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58</v>
      </c>
      <c r="B31" s="1" t="s">
        <v>31</v>
      </c>
      <c r="C31" s="1">
        <v>463.9</v>
      </c>
      <c r="D31" s="1">
        <v>443.61599999999999</v>
      </c>
      <c r="E31" s="1">
        <v>195.828</v>
      </c>
      <c r="F31" s="1">
        <v>574.65</v>
      </c>
      <c r="G31" s="6">
        <v>1</v>
      </c>
      <c r="H31" s="1">
        <v>60</v>
      </c>
      <c r="I31" s="1"/>
      <c r="J31" s="1">
        <v>210.6</v>
      </c>
      <c r="K31" s="1">
        <f t="shared" si="2"/>
        <v>-14.771999999999991</v>
      </c>
      <c r="L31" s="1"/>
      <c r="M31" s="1"/>
      <c r="N31" s="1"/>
      <c r="O31" s="1">
        <f t="shared" si="3"/>
        <v>39.165599999999998</v>
      </c>
      <c r="P31" s="16"/>
      <c r="Q31" s="20">
        <f t="shared" si="4"/>
        <v>0</v>
      </c>
      <c r="R31" s="20"/>
      <c r="S31" s="5"/>
      <c r="T31" s="1"/>
      <c r="U31" s="1">
        <f t="shared" si="5"/>
        <v>14.672314480053926</v>
      </c>
      <c r="V31" s="1">
        <f t="shared" si="6"/>
        <v>14.672314480053926</v>
      </c>
      <c r="W31" s="1">
        <v>30.3672</v>
      </c>
      <c r="X31" s="1">
        <v>54.6006</v>
      </c>
      <c r="Y31" s="1">
        <v>53.674599999999998</v>
      </c>
      <c r="Z31" s="1">
        <v>55.292200000000001</v>
      </c>
      <c r="AA31" s="1">
        <v>48.247</v>
      </c>
      <c r="AB31" s="1"/>
      <c r="AC31" s="1">
        <f t="shared" si="7"/>
        <v>0</v>
      </c>
      <c r="AD31" s="1">
        <f t="shared" si="8"/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59</v>
      </c>
      <c r="B32" s="1" t="s">
        <v>31</v>
      </c>
      <c r="C32" s="1">
        <v>41.9</v>
      </c>
      <c r="D32" s="1">
        <v>91.39</v>
      </c>
      <c r="E32" s="1">
        <v>74.94</v>
      </c>
      <c r="F32" s="1">
        <v>39.402000000000001</v>
      </c>
      <c r="G32" s="6">
        <v>1</v>
      </c>
      <c r="H32" s="1">
        <v>45</v>
      </c>
      <c r="I32" s="1"/>
      <c r="J32" s="1">
        <v>70</v>
      </c>
      <c r="K32" s="1">
        <f t="shared" si="2"/>
        <v>4.9399999999999977</v>
      </c>
      <c r="L32" s="1"/>
      <c r="M32" s="1"/>
      <c r="N32" s="1">
        <v>175.5256</v>
      </c>
      <c r="O32" s="1">
        <f t="shared" si="3"/>
        <v>14.988</v>
      </c>
      <c r="P32" s="16"/>
      <c r="Q32" s="20">
        <f t="shared" si="4"/>
        <v>0</v>
      </c>
      <c r="R32" s="20"/>
      <c r="S32" s="5"/>
      <c r="T32" s="1"/>
      <c r="U32" s="1">
        <f t="shared" si="5"/>
        <v>14.339978649586335</v>
      </c>
      <c r="V32" s="1">
        <f t="shared" si="6"/>
        <v>14.339978649586335</v>
      </c>
      <c r="W32" s="1">
        <v>19.378599999999999</v>
      </c>
      <c r="X32" s="1">
        <v>16.067399999999999</v>
      </c>
      <c r="Y32" s="1">
        <v>15.180400000000001</v>
      </c>
      <c r="Z32" s="1">
        <v>18.642600000000002</v>
      </c>
      <c r="AA32" s="1">
        <v>12.5678</v>
      </c>
      <c r="AB32" s="1"/>
      <c r="AC32" s="1">
        <f t="shared" si="7"/>
        <v>0</v>
      </c>
      <c r="AD32" s="1">
        <f t="shared" si="8"/>
        <v>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60</v>
      </c>
      <c r="B33" s="1" t="s">
        <v>31</v>
      </c>
      <c r="C33" s="1">
        <v>260.10000000000002</v>
      </c>
      <c r="D33" s="1"/>
      <c r="E33" s="12">
        <f>126.42+E75</f>
        <v>127.77200000000001</v>
      </c>
      <c r="F33" s="1">
        <v>119.04900000000001</v>
      </c>
      <c r="G33" s="6">
        <v>1</v>
      </c>
      <c r="H33" s="1">
        <v>60</v>
      </c>
      <c r="I33" s="1"/>
      <c r="J33" s="1">
        <v>130.4</v>
      </c>
      <c r="K33" s="1">
        <f t="shared" si="2"/>
        <v>-2.6280000000000001</v>
      </c>
      <c r="L33" s="1"/>
      <c r="M33" s="1"/>
      <c r="N33" s="1"/>
      <c r="O33" s="1">
        <f t="shared" si="3"/>
        <v>25.554400000000001</v>
      </c>
      <c r="P33" s="16">
        <f>12*O33-N33-F33</f>
        <v>187.60380000000001</v>
      </c>
      <c r="Q33" s="20">
        <f t="shared" si="4"/>
        <v>87.603800000000007</v>
      </c>
      <c r="R33" s="20">
        <v>100</v>
      </c>
      <c r="S33" s="5"/>
      <c r="T33" s="1"/>
      <c r="U33" s="1">
        <f t="shared" si="5"/>
        <v>8.0867795761199641</v>
      </c>
      <c r="V33" s="1">
        <f t="shared" si="6"/>
        <v>4.6586497824249449</v>
      </c>
      <c r="W33" s="1">
        <v>7.7522000000000002</v>
      </c>
      <c r="X33" s="1">
        <v>1.7252000000000001</v>
      </c>
      <c r="Y33" s="1">
        <v>1.8926000000000001</v>
      </c>
      <c r="Z33" s="1">
        <v>4.5987999999999998</v>
      </c>
      <c r="AA33" s="1">
        <v>17.636800000000001</v>
      </c>
      <c r="AB33" s="1"/>
      <c r="AC33" s="1">
        <f t="shared" si="7"/>
        <v>87.603800000000007</v>
      </c>
      <c r="AD33" s="1">
        <f t="shared" si="8"/>
        <v>100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61</v>
      </c>
      <c r="B34" s="1" t="s">
        <v>33</v>
      </c>
      <c r="C34" s="1">
        <v>403</v>
      </c>
      <c r="D34" s="1">
        <v>969</v>
      </c>
      <c r="E34" s="1">
        <v>630</v>
      </c>
      <c r="F34" s="1">
        <v>635</v>
      </c>
      <c r="G34" s="6">
        <v>0.4</v>
      </c>
      <c r="H34" s="1">
        <v>45</v>
      </c>
      <c r="I34" s="1"/>
      <c r="J34" s="1">
        <v>573</v>
      </c>
      <c r="K34" s="1">
        <f t="shared" si="2"/>
        <v>57</v>
      </c>
      <c r="L34" s="1"/>
      <c r="M34" s="1"/>
      <c r="N34" s="1">
        <v>441.39999999999958</v>
      </c>
      <c r="O34" s="1">
        <f t="shared" si="3"/>
        <v>126</v>
      </c>
      <c r="P34" s="16">
        <f t="shared" si="9"/>
        <v>561.60000000000036</v>
      </c>
      <c r="Q34" s="20">
        <f t="shared" si="4"/>
        <v>561.60000000000036</v>
      </c>
      <c r="R34" s="20"/>
      <c r="S34" s="5"/>
      <c r="T34" s="1"/>
      <c r="U34" s="1">
        <f t="shared" si="5"/>
        <v>13</v>
      </c>
      <c r="V34" s="1">
        <f t="shared" si="6"/>
        <v>8.5428571428571392</v>
      </c>
      <c r="W34" s="1">
        <v>113.6</v>
      </c>
      <c r="X34" s="1">
        <v>130.4</v>
      </c>
      <c r="Y34" s="1">
        <v>107.6</v>
      </c>
      <c r="Z34" s="1">
        <v>109.8</v>
      </c>
      <c r="AA34" s="1">
        <v>130.80000000000001</v>
      </c>
      <c r="AB34" s="1"/>
      <c r="AC34" s="1">
        <f t="shared" si="7"/>
        <v>224.64000000000016</v>
      </c>
      <c r="AD34" s="1">
        <f t="shared" si="8"/>
        <v>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62</v>
      </c>
      <c r="B35" s="1" t="s">
        <v>31</v>
      </c>
      <c r="C35" s="1">
        <v>1084.1849999999999</v>
      </c>
      <c r="D35" s="1">
        <v>267.983</v>
      </c>
      <c r="E35" s="1">
        <v>648.68499999999995</v>
      </c>
      <c r="F35" s="1">
        <v>281.02600000000001</v>
      </c>
      <c r="G35" s="6">
        <v>1</v>
      </c>
      <c r="H35" s="1">
        <v>45</v>
      </c>
      <c r="I35" s="1"/>
      <c r="J35" s="1">
        <v>600</v>
      </c>
      <c r="K35" s="1">
        <f t="shared" si="2"/>
        <v>48.684999999999945</v>
      </c>
      <c r="L35" s="1"/>
      <c r="M35" s="1"/>
      <c r="N35" s="1">
        <v>1485.5989999999999</v>
      </c>
      <c r="O35" s="1">
        <f t="shared" si="3"/>
        <v>129.73699999999999</v>
      </c>
      <c r="P35" s="16"/>
      <c r="Q35" s="20">
        <f t="shared" si="4"/>
        <v>0</v>
      </c>
      <c r="R35" s="20"/>
      <c r="S35" s="5"/>
      <c r="T35" s="1"/>
      <c r="U35" s="1">
        <f t="shared" si="5"/>
        <v>13.616971257235793</v>
      </c>
      <c r="V35" s="1">
        <f t="shared" si="6"/>
        <v>13.616971257235793</v>
      </c>
      <c r="W35" s="1">
        <v>161.33240000000001</v>
      </c>
      <c r="X35" s="1">
        <v>128.3228</v>
      </c>
      <c r="Y35" s="1">
        <v>151.63679999999999</v>
      </c>
      <c r="Z35" s="1">
        <v>128.26300000000001</v>
      </c>
      <c r="AA35" s="1">
        <v>262.95659999999998</v>
      </c>
      <c r="AB35" s="1"/>
      <c r="AC35" s="1">
        <f t="shared" si="7"/>
        <v>0</v>
      </c>
      <c r="AD35" s="1">
        <f t="shared" si="8"/>
        <v>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63</v>
      </c>
      <c r="B36" s="1" t="s">
        <v>31</v>
      </c>
      <c r="C36" s="1">
        <v>206.96299999999999</v>
      </c>
      <c r="D36" s="1">
        <v>187.114</v>
      </c>
      <c r="E36" s="12">
        <f>133.24+E78</f>
        <v>229.304</v>
      </c>
      <c r="F36" s="1">
        <v>133</v>
      </c>
      <c r="G36" s="6">
        <v>1</v>
      </c>
      <c r="H36" s="1">
        <v>45</v>
      </c>
      <c r="I36" s="1"/>
      <c r="J36" s="1">
        <v>127</v>
      </c>
      <c r="K36" s="1">
        <f t="shared" ref="K36:K67" si="10">E36-J36</f>
        <v>102.304</v>
      </c>
      <c r="L36" s="1"/>
      <c r="M36" s="1"/>
      <c r="N36" s="1">
        <v>104.26220000000001</v>
      </c>
      <c r="O36" s="1">
        <f t="shared" si="3"/>
        <v>45.860799999999998</v>
      </c>
      <c r="P36" s="16">
        <f t="shared" si="9"/>
        <v>358.92819999999995</v>
      </c>
      <c r="Q36" s="20">
        <f t="shared" si="4"/>
        <v>158.92819999999995</v>
      </c>
      <c r="R36" s="20">
        <v>200</v>
      </c>
      <c r="S36" s="5"/>
      <c r="T36" s="1"/>
      <c r="U36" s="1">
        <f t="shared" si="5"/>
        <v>8.6389770784635243</v>
      </c>
      <c r="V36" s="1">
        <f t="shared" si="6"/>
        <v>5.1735294630708584</v>
      </c>
      <c r="W36" s="1">
        <v>31.475999999999999</v>
      </c>
      <c r="X36" s="1">
        <v>38.392200000000003</v>
      </c>
      <c r="Y36" s="1">
        <v>31.242799999999999</v>
      </c>
      <c r="Z36" s="1">
        <v>40.338000000000001</v>
      </c>
      <c r="AA36" s="1">
        <v>57.818800000000003</v>
      </c>
      <c r="AB36" s="1"/>
      <c r="AC36" s="1">
        <f t="shared" si="7"/>
        <v>158.92819999999995</v>
      </c>
      <c r="AD36" s="1">
        <f t="shared" si="8"/>
        <v>200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64</v>
      </c>
      <c r="B37" s="1" t="s">
        <v>31</v>
      </c>
      <c r="C37" s="1">
        <v>1004.841</v>
      </c>
      <c r="D37" s="1">
        <v>495.44900000000001</v>
      </c>
      <c r="E37" s="1">
        <v>549.55799999999999</v>
      </c>
      <c r="F37" s="1">
        <v>302.94</v>
      </c>
      <c r="G37" s="6">
        <v>1</v>
      </c>
      <c r="H37" s="1">
        <v>45</v>
      </c>
      <c r="I37" s="1"/>
      <c r="J37" s="1">
        <v>511</v>
      </c>
      <c r="K37" s="1">
        <f t="shared" si="10"/>
        <v>38.557999999999993</v>
      </c>
      <c r="L37" s="1"/>
      <c r="M37" s="1"/>
      <c r="N37" s="1">
        <v>1065.5046</v>
      </c>
      <c r="O37" s="1">
        <f t="shared" si="3"/>
        <v>109.91159999999999</v>
      </c>
      <c r="P37" s="16">
        <f t="shared" si="9"/>
        <v>60.406199999999956</v>
      </c>
      <c r="Q37" s="20">
        <f t="shared" si="4"/>
        <v>60.406199999999956</v>
      </c>
      <c r="R37" s="20"/>
      <c r="S37" s="5"/>
      <c r="T37" s="1"/>
      <c r="U37" s="1">
        <f t="shared" si="5"/>
        <v>13</v>
      </c>
      <c r="V37" s="1">
        <f t="shared" si="6"/>
        <v>12.450411057613573</v>
      </c>
      <c r="W37" s="1">
        <v>129.39660000000001</v>
      </c>
      <c r="X37" s="1">
        <v>105.07040000000001</v>
      </c>
      <c r="Y37" s="1">
        <v>118.43859999999999</v>
      </c>
      <c r="Z37" s="1">
        <v>124.0706</v>
      </c>
      <c r="AA37" s="1">
        <v>270.4676</v>
      </c>
      <c r="AB37" s="1"/>
      <c r="AC37" s="1">
        <f t="shared" si="7"/>
        <v>60.406199999999956</v>
      </c>
      <c r="AD37" s="1">
        <f t="shared" si="8"/>
        <v>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65</v>
      </c>
      <c r="B38" s="1" t="s">
        <v>33</v>
      </c>
      <c r="C38" s="1">
        <v>24</v>
      </c>
      <c r="D38" s="1">
        <v>130</v>
      </c>
      <c r="E38" s="1">
        <v>130</v>
      </c>
      <c r="F38" s="1"/>
      <c r="G38" s="6">
        <v>0.36</v>
      </c>
      <c r="H38" s="1">
        <v>45</v>
      </c>
      <c r="I38" s="1"/>
      <c r="J38" s="1">
        <v>153</v>
      </c>
      <c r="K38" s="1">
        <f t="shared" si="10"/>
        <v>-23</v>
      </c>
      <c r="L38" s="1"/>
      <c r="M38" s="1"/>
      <c r="N38" s="1"/>
      <c r="O38" s="1">
        <f t="shared" ref="O38:O68" si="11">E38/5</f>
        <v>26</v>
      </c>
      <c r="P38" s="16">
        <f>9*O38-N38-F38</f>
        <v>234</v>
      </c>
      <c r="Q38" s="20">
        <v>300</v>
      </c>
      <c r="R38" s="20"/>
      <c r="S38" s="14">
        <v>300</v>
      </c>
      <c r="T38" s="15"/>
      <c r="U38" s="1">
        <f t="shared" si="5"/>
        <v>11.538461538461538</v>
      </c>
      <c r="V38" s="1">
        <f t="shared" si="6"/>
        <v>0</v>
      </c>
      <c r="W38" s="1">
        <v>8.1999999999999993</v>
      </c>
      <c r="X38" s="1">
        <v>18</v>
      </c>
      <c r="Y38" s="1">
        <v>10</v>
      </c>
      <c r="Z38" s="1">
        <v>0</v>
      </c>
      <c r="AA38" s="1">
        <v>0</v>
      </c>
      <c r="AB38" s="1" t="s">
        <v>66</v>
      </c>
      <c r="AC38" s="1">
        <f t="shared" si="7"/>
        <v>108</v>
      </c>
      <c r="AD38" s="1">
        <f t="shared" si="8"/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67</v>
      </c>
      <c r="B39" s="1" t="s">
        <v>31</v>
      </c>
      <c r="C39" s="1">
        <v>103.2</v>
      </c>
      <c r="D39" s="1">
        <v>70.37</v>
      </c>
      <c r="E39" s="1">
        <v>124.461</v>
      </c>
      <c r="F39" s="1">
        <v>30.138000000000002</v>
      </c>
      <c r="G39" s="6">
        <v>1</v>
      </c>
      <c r="H39" s="1">
        <v>45</v>
      </c>
      <c r="I39" s="1"/>
      <c r="J39" s="1">
        <v>115.4</v>
      </c>
      <c r="K39" s="1">
        <f t="shared" si="10"/>
        <v>9.0609999999999928</v>
      </c>
      <c r="L39" s="1"/>
      <c r="M39" s="1"/>
      <c r="N39" s="1"/>
      <c r="O39" s="1">
        <f t="shared" si="11"/>
        <v>24.892199999999999</v>
      </c>
      <c r="P39" s="16">
        <f>10*O39-N39-F39</f>
        <v>218.78399999999999</v>
      </c>
      <c r="Q39" s="20">
        <f t="shared" si="4"/>
        <v>118.78399999999999</v>
      </c>
      <c r="R39" s="20">
        <v>100</v>
      </c>
      <c r="S39" s="5"/>
      <c r="T39" s="1"/>
      <c r="U39" s="1">
        <f t="shared" si="5"/>
        <v>5.9826773045371642</v>
      </c>
      <c r="V39" s="1">
        <f t="shared" si="6"/>
        <v>1.2107407139585895</v>
      </c>
      <c r="W39" s="1">
        <v>7.8621999999999996</v>
      </c>
      <c r="X39" s="1">
        <v>13.308999999999999</v>
      </c>
      <c r="Y39" s="1">
        <v>13.005800000000001</v>
      </c>
      <c r="Z39" s="1">
        <v>7.2640000000000002</v>
      </c>
      <c r="AA39" s="1">
        <v>8.5894000000000013</v>
      </c>
      <c r="AB39" s="1"/>
      <c r="AC39" s="1">
        <f t="shared" si="7"/>
        <v>118.78399999999999</v>
      </c>
      <c r="AD39" s="1">
        <f t="shared" si="8"/>
        <v>100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68</v>
      </c>
      <c r="B40" s="1" t="s">
        <v>31</v>
      </c>
      <c r="C40" s="1">
        <v>16.2</v>
      </c>
      <c r="D40" s="1">
        <v>121.822</v>
      </c>
      <c r="E40" s="1">
        <v>70.372</v>
      </c>
      <c r="F40" s="1">
        <v>51.414999999999999</v>
      </c>
      <c r="G40" s="6">
        <v>1</v>
      </c>
      <c r="H40" s="1">
        <v>45</v>
      </c>
      <c r="I40" s="1"/>
      <c r="J40" s="1">
        <v>95.2</v>
      </c>
      <c r="K40" s="1">
        <f t="shared" si="10"/>
        <v>-24.828000000000003</v>
      </c>
      <c r="L40" s="1"/>
      <c r="M40" s="1"/>
      <c r="N40" s="1"/>
      <c r="O40" s="1">
        <f t="shared" si="11"/>
        <v>14.074400000000001</v>
      </c>
      <c r="P40" s="16">
        <f t="shared" si="9"/>
        <v>131.55220000000003</v>
      </c>
      <c r="Q40" s="20">
        <f t="shared" si="4"/>
        <v>131.55220000000003</v>
      </c>
      <c r="R40" s="20"/>
      <c r="S40" s="5"/>
      <c r="T40" s="1"/>
      <c r="U40" s="1">
        <f t="shared" si="5"/>
        <v>13</v>
      </c>
      <c r="V40" s="1">
        <f t="shared" si="6"/>
        <v>3.6530864548399928</v>
      </c>
      <c r="W40" s="1">
        <v>8.343</v>
      </c>
      <c r="X40" s="1">
        <v>22.785399999999999</v>
      </c>
      <c r="Y40" s="1">
        <v>11.1462</v>
      </c>
      <c r="Z40" s="1">
        <v>10.927199999999999</v>
      </c>
      <c r="AA40" s="1">
        <v>9.0695999999999994</v>
      </c>
      <c r="AB40" s="1"/>
      <c r="AC40" s="1">
        <f t="shared" si="7"/>
        <v>131.55220000000003</v>
      </c>
      <c r="AD40" s="1">
        <f t="shared" si="8"/>
        <v>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69</v>
      </c>
      <c r="B41" s="1" t="s">
        <v>33</v>
      </c>
      <c r="C41" s="1"/>
      <c r="D41" s="1">
        <v>280</v>
      </c>
      <c r="E41" s="1">
        <v>67</v>
      </c>
      <c r="F41" s="1">
        <v>213</v>
      </c>
      <c r="G41" s="6">
        <v>0.09</v>
      </c>
      <c r="H41" s="1">
        <v>45</v>
      </c>
      <c r="I41" s="1"/>
      <c r="J41" s="1">
        <v>67</v>
      </c>
      <c r="K41" s="1">
        <f t="shared" si="10"/>
        <v>0</v>
      </c>
      <c r="L41" s="1"/>
      <c r="M41" s="1"/>
      <c r="N41" s="1">
        <v>54.800000000000011</v>
      </c>
      <c r="O41" s="1">
        <f t="shared" si="11"/>
        <v>13.4</v>
      </c>
      <c r="P41" s="16"/>
      <c r="Q41" s="20">
        <f t="shared" si="4"/>
        <v>0</v>
      </c>
      <c r="R41" s="20"/>
      <c r="S41" s="5"/>
      <c r="T41" s="1"/>
      <c r="U41" s="1">
        <f t="shared" si="5"/>
        <v>19.985074626865671</v>
      </c>
      <c r="V41" s="1">
        <f t="shared" si="6"/>
        <v>19.985074626865671</v>
      </c>
      <c r="W41" s="1">
        <v>20.8</v>
      </c>
      <c r="X41" s="1">
        <v>27</v>
      </c>
      <c r="Y41" s="1">
        <v>10.4</v>
      </c>
      <c r="Z41" s="1">
        <v>11.8</v>
      </c>
      <c r="AA41" s="1">
        <v>7.4</v>
      </c>
      <c r="AB41" s="1"/>
      <c r="AC41" s="1">
        <f t="shared" si="7"/>
        <v>0</v>
      </c>
      <c r="AD41" s="1">
        <f t="shared" si="8"/>
        <v>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70</v>
      </c>
      <c r="B42" s="1" t="s">
        <v>33</v>
      </c>
      <c r="C42" s="1">
        <v>400</v>
      </c>
      <c r="D42" s="1">
        <v>798</v>
      </c>
      <c r="E42" s="1">
        <v>405</v>
      </c>
      <c r="F42" s="1">
        <v>589</v>
      </c>
      <c r="G42" s="6">
        <v>0.3</v>
      </c>
      <c r="H42" s="1">
        <v>45</v>
      </c>
      <c r="I42" s="1"/>
      <c r="J42" s="1">
        <v>411</v>
      </c>
      <c r="K42" s="1">
        <f t="shared" si="10"/>
        <v>-6</v>
      </c>
      <c r="L42" s="1"/>
      <c r="M42" s="1"/>
      <c r="N42" s="1"/>
      <c r="O42" s="1">
        <f t="shared" si="11"/>
        <v>81</v>
      </c>
      <c r="P42" s="16">
        <f t="shared" si="9"/>
        <v>464</v>
      </c>
      <c r="Q42" s="20">
        <f t="shared" si="4"/>
        <v>464</v>
      </c>
      <c r="R42" s="20"/>
      <c r="S42" s="5"/>
      <c r="T42" s="1"/>
      <c r="U42" s="1">
        <f t="shared" si="5"/>
        <v>13</v>
      </c>
      <c r="V42" s="1">
        <f t="shared" si="6"/>
        <v>7.2716049382716053</v>
      </c>
      <c r="W42" s="1">
        <v>58</v>
      </c>
      <c r="X42" s="1">
        <v>99.8</v>
      </c>
      <c r="Y42" s="1">
        <v>84.6</v>
      </c>
      <c r="Z42" s="1">
        <v>89.4</v>
      </c>
      <c r="AA42" s="1">
        <v>89.6</v>
      </c>
      <c r="AB42" s="1"/>
      <c r="AC42" s="1">
        <f t="shared" si="7"/>
        <v>139.19999999999999</v>
      </c>
      <c r="AD42" s="1">
        <f t="shared" si="8"/>
        <v>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71</v>
      </c>
      <c r="B43" s="1" t="s">
        <v>33</v>
      </c>
      <c r="C43" s="1">
        <v>272</v>
      </c>
      <c r="D43" s="1">
        <v>526</v>
      </c>
      <c r="E43" s="1">
        <v>300</v>
      </c>
      <c r="F43" s="1">
        <v>423</v>
      </c>
      <c r="G43" s="6">
        <v>0.27</v>
      </c>
      <c r="H43" s="1">
        <v>45</v>
      </c>
      <c r="I43" s="1"/>
      <c r="J43" s="1">
        <v>296</v>
      </c>
      <c r="K43" s="1">
        <f t="shared" si="10"/>
        <v>4</v>
      </c>
      <c r="L43" s="1"/>
      <c r="M43" s="1"/>
      <c r="N43" s="1">
        <v>443.60000000000008</v>
      </c>
      <c r="O43" s="1">
        <f t="shared" si="11"/>
        <v>60</v>
      </c>
      <c r="P43" s="16"/>
      <c r="Q43" s="20">
        <f t="shared" si="4"/>
        <v>0</v>
      </c>
      <c r="R43" s="20"/>
      <c r="S43" s="5"/>
      <c r="T43" s="1"/>
      <c r="U43" s="1">
        <f t="shared" si="5"/>
        <v>14.443333333333335</v>
      </c>
      <c r="V43" s="1">
        <f t="shared" si="6"/>
        <v>14.443333333333335</v>
      </c>
      <c r="W43" s="1">
        <v>77.2</v>
      </c>
      <c r="X43" s="1">
        <v>81.8</v>
      </c>
      <c r="Y43" s="1">
        <v>74.400000000000006</v>
      </c>
      <c r="Z43" s="1">
        <v>81.8</v>
      </c>
      <c r="AA43" s="1">
        <v>39.4</v>
      </c>
      <c r="AB43" s="1"/>
      <c r="AC43" s="1">
        <f t="shared" si="7"/>
        <v>0</v>
      </c>
      <c r="AD43" s="1">
        <f t="shared" si="8"/>
        <v>0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72</v>
      </c>
      <c r="B44" s="1" t="s">
        <v>31</v>
      </c>
      <c r="C44" s="1">
        <v>80.599999999999994</v>
      </c>
      <c r="D44" s="1">
        <v>47.762</v>
      </c>
      <c r="E44" s="1">
        <v>39.456000000000003</v>
      </c>
      <c r="F44" s="1">
        <v>63.002000000000002</v>
      </c>
      <c r="G44" s="6">
        <v>1</v>
      </c>
      <c r="H44" s="1" t="e">
        <v>#N/A</v>
      </c>
      <c r="I44" s="1"/>
      <c r="J44" s="1">
        <v>33</v>
      </c>
      <c r="K44" s="1">
        <f t="shared" si="10"/>
        <v>6.4560000000000031</v>
      </c>
      <c r="L44" s="1"/>
      <c r="M44" s="1"/>
      <c r="N44" s="1"/>
      <c r="O44" s="1">
        <f t="shared" si="11"/>
        <v>7.8912000000000004</v>
      </c>
      <c r="P44" s="16">
        <f>12*O44-N44-F44</f>
        <v>31.692399999999999</v>
      </c>
      <c r="Q44" s="20">
        <f t="shared" si="4"/>
        <v>31.692399999999999</v>
      </c>
      <c r="R44" s="20"/>
      <c r="S44" s="5"/>
      <c r="T44" s="1"/>
      <c r="U44" s="1">
        <f t="shared" si="5"/>
        <v>12</v>
      </c>
      <c r="V44" s="1">
        <f t="shared" si="6"/>
        <v>7.983830089213301</v>
      </c>
      <c r="W44" s="1">
        <v>4.3372000000000002</v>
      </c>
      <c r="X44" s="1">
        <v>10.4602</v>
      </c>
      <c r="Y44" s="1">
        <v>0</v>
      </c>
      <c r="Z44" s="1">
        <v>0</v>
      </c>
      <c r="AA44" s="1">
        <v>0</v>
      </c>
      <c r="AB44" s="1"/>
      <c r="AC44" s="1">
        <f t="shared" si="7"/>
        <v>31.692399999999999</v>
      </c>
      <c r="AD44" s="1">
        <f t="shared" si="8"/>
        <v>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73</v>
      </c>
      <c r="B45" s="1" t="s">
        <v>31</v>
      </c>
      <c r="C45" s="1">
        <v>317.5</v>
      </c>
      <c r="D45" s="1">
        <v>0.54100000000000004</v>
      </c>
      <c r="E45" s="1">
        <v>146.161</v>
      </c>
      <c r="F45" s="1">
        <v>135.85599999999999</v>
      </c>
      <c r="G45" s="6">
        <v>1</v>
      </c>
      <c r="H45" s="1">
        <v>45</v>
      </c>
      <c r="I45" s="1"/>
      <c r="J45" s="1">
        <v>144.5</v>
      </c>
      <c r="K45" s="1">
        <f t="shared" si="10"/>
        <v>1.6610000000000014</v>
      </c>
      <c r="L45" s="1"/>
      <c r="M45" s="1"/>
      <c r="N45" s="1"/>
      <c r="O45" s="1">
        <f t="shared" si="11"/>
        <v>29.232199999999999</v>
      </c>
      <c r="P45" s="16">
        <f t="shared" si="9"/>
        <v>244.1626</v>
      </c>
      <c r="Q45" s="20">
        <f t="shared" si="4"/>
        <v>144.1626</v>
      </c>
      <c r="R45" s="20">
        <v>100</v>
      </c>
      <c r="S45" s="5"/>
      <c r="T45" s="1"/>
      <c r="U45" s="1">
        <f t="shared" si="5"/>
        <v>9.5791148117486884</v>
      </c>
      <c r="V45" s="1">
        <f t="shared" si="6"/>
        <v>4.6474777813507027</v>
      </c>
      <c r="W45" s="1">
        <v>8.6145999999999994</v>
      </c>
      <c r="X45" s="1">
        <v>25.687799999999999</v>
      </c>
      <c r="Y45" s="1">
        <v>38.139000000000003</v>
      </c>
      <c r="Z45" s="1">
        <v>14.525399999999999</v>
      </c>
      <c r="AA45" s="1">
        <v>7.1751999999999994</v>
      </c>
      <c r="AB45" s="1"/>
      <c r="AC45" s="1">
        <f t="shared" si="7"/>
        <v>144.1626</v>
      </c>
      <c r="AD45" s="1">
        <f t="shared" si="8"/>
        <v>100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74</v>
      </c>
      <c r="B46" s="1" t="s">
        <v>33</v>
      </c>
      <c r="C46" s="1">
        <v>348</v>
      </c>
      <c r="D46" s="1">
        <v>909</v>
      </c>
      <c r="E46" s="1">
        <v>377</v>
      </c>
      <c r="F46" s="1">
        <v>766</v>
      </c>
      <c r="G46" s="6">
        <v>0.4</v>
      </c>
      <c r="H46" s="1">
        <v>60</v>
      </c>
      <c r="I46" s="1"/>
      <c r="J46" s="1">
        <v>363</v>
      </c>
      <c r="K46" s="1">
        <f t="shared" si="10"/>
        <v>14</v>
      </c>
      <c r="L46" s="1"/>
      <c r="M46" s="1"/>
      <c r="N46" s="1">
        <v>227.60000000000011</v>
      </c>
      <c r="O46" s="1">
        <f t="shared" si="11"/>
        <v>75.400000000000006</v>
      </c>
      <c r="P46" s="16"/>
      <c r="Q46" s="20">
        <f t="shared" si="4"/>
        <v>0</v>
      </c>
      <c r="R46" s="20"/>
      <c r="S46" s="5"/>
      <c r="T46" s="1"/>
      <c r="U46" s="1">
        <f t="shared" si="5"/>
        <v>13.177718832891248</v>
      </c>
      <c r="V46" s="1">
        <f t="shared" si="6"/>
        <v>13.177718832891248</v>
      </c>
      <c r="W46" s="1">
        <v>80.599999999999994</v>
      </c>
      <c r="X46" s="1">
        <v>87.6</v>
      </c>
      <c r="Y46" s="1">
        <v>63.2</v>
      </c>
      <c r="Z46" s="1">
        <v>82.6</v>
      </c>
      <c r="AA46" s="1">
        <v>103.4</v>
      </c>
      <c r="AB46" s="1"/>
      <c r="AC46" s="1">
        <f t="shared" si="7"/>
        <v>0</v>
      </c>
      <c r="AD46" s="1">
        <f t="shared" si="8"/>
        <v>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75</v>
      </c>
      <c r="B47" s="1" t="s">
        <v>33</v>
      </c>
      <c r="C47" s="1">
        <v>123</v>
      </c>
      <c r="D47" s="1">
        <v>944</v>
      </c>
      <c r="E47" s="1">
        <v>277</v>
      </c>
      <c r="F47" s="1">
        <v>750</v>
      </c>
      <c r="G47" s="6">
        <v>0.4</v>
      </c>
      <c r="H47" s="1">
        <v>60</v>
      </c>
      <c r="I47" s="1"/>
      <c r="J47" s="1">
        <v>262</v>
      </c>
      <c r="K47" s="1">
        <f t="shared" si="10"/>
        <v>15</v>
      </c>
      <c r="L47" s="1"/>
      <c r="M47" s="1"/>
      <c r="N47" s="1"/>
      <c r="O47" s="1">
        <f t="shared" si="11"/>
        <v>55.4</v>
      </c>
      <c r="P47" s="16"/>
      <c r="Q47" s="20">
        <f t="shared" si="4"/>
        <v>0</v>
      </c>
      <c r="R47" s="20"/>
      <c r="S47" s="5"/>
      <c r="T47" s="1"/>
      <c r="U47" s="1">
        <f t="shared" si="5"/>
        <v>13.537906137184116</v>
      </c>
      <c r="V47" s="1">
        <f t="shared" si="6"/>
        <v>13.537906137184116</v>
      </c>
      <c r="W47" s="1">
        <v>59.2</v>
      </c>
      <c r="X47" s="1">
        <v>75.8</v>
      </c>
      <c r="Y47" s="1">
        <v>51.4</v>
      </c>
      <c r="Z47" s="1">
        <v>63.2</v>
      </c>
      <c r="AA47" s="1">
        <v>85.2</v>
      </c>
      <c r="AB47" s="1"/>
      <c r="AC47" s="1">
        <f t="shared" si="7"/>
        <v>0</v>
      </c>
      <c r="AD47" s="1">
        <f t="shared" si="8"/>
        <v>0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76</v>
      </c>
      <c r="B48" s="1" t="s">
        <v>33</v>
      </c>
      <c r="C48" s="1"/>
      <c r="D48" s="1">
        <v>2</v>
      </c>
      <c r="E48" s="1"/>
      <c r="F48" s="1"/>
      <c r="G48" s="6">
        <v>0</v>
      </c>
      <c r="H48" s="1" t="e">
        <v>#N/A</v>
      </c>
      <c r="I48" s="1"/>
      <c r="J48" s="1"/>
      <c r="K48" s="1">
        <f t="shared" si="10"/>
        <v>0</v>
      </c>
      <c r="L48" s="1"/>
      <c r="M48" s="1"/>
      <c r="N48" s="1"/>
      <c r="O48" s="1">
        <f t="shared" si="11"/>
        <v>0</v>
      </c>
      <c r="P48" s="16"/>
      <c r="Q48" s="20">
        <f t="shared" si="4"/>
        <v>0</v>
      </c>
      <c r="R48" s="20"/>
      <c r="S48" s="5"/>
      <c r="T48" s="1"/>
      <c r="U48" s="1" t="e">
        <f t="shared" si="5"/>
        <v>#DIV/0!</v>
      </c>
      <c r="V48" s="1" t="e">
        <f t="shared" si="6"/>
        <v>#DIV/0!</v>
      </c>
      <c r="W48" s="1">
        <v>-0.6</v>
      </c>
      <c r="X48" s="1">
        <v>0</v>
      </c>
      <c r="Y48" s="1">
        <v>0</v>
      </c>
      <c r="Z48" s="1">
        <v>0</v>
      </c>
      <c r="AA48" s="1">
        <v>0</v>
      </c>
      <c r="AB48" s="1"/>
      <c r="AC48" s="1">
        <f t="shared" si="7"/>
        <v>0</v>
      </c>
      <c r="AD48" s="1">
        <f t="shared" si="8"/>
        <v>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77</v>
      </c>
      <c r="B49" s="1" t="s">
        <v>33</v>
      </c>
      <c r="C49" s="1">
        <v>354</v>
      </c>
      <c r="D49" s="1">
        <v>801</v>
      </c>
      <c r="E49" s="1">
        <v>381</v>
      </c>
      <c r="F49" s="1">
        <v>732</v>
      </c>
      <c r="G49" s="6">
        <v>0.4</v>
      </c>
      <c r="H49" s="1">
        <v>60</v>
      </c>
      <c r="I49" s="1"/>
      <c r="J49" s="1">
        <v>366</v>
      </c>
      <c r="K49" s="1">
        <f t="shared" si="10"/>
        <v>15</v>
      </c>
      <c r="L49" s="1"/>
      <c r="M49" s="1"/>
      <c r="N49" s="1"/>
      <c r="O49" s="1">
        <f t="shared" si="11"/>
        <v>76.2</v>
      </c>
      <c r="P49" s="16">
        <f t="shared" ref="P49:P73" si="12">13*O49-N49-F49</f>
        <v>258.60000000000002</v>
      </c>
      <c r="Q49" s="20">
        <f t="shared" si="4"/>
        <v>258.60000000000002</v>
      </c>
      <c r="R49" s="20"/>
      <c r="S49" s="5"/>
      <c r="T49" s="1"/>
      <c r="U49" s="1">
        <f t="shared" si="5"/>
        <v>13</v>
      </c>
      <c r="V49" s="1">
        <f t="shared" si="6"/>
        <v>9.6062992125984241</v>
      </c>
      <c r="W49" s="1">
        <v>64.8</v>
      </c>
      <c r="X49" s="1">
        <v>80.599999999999994</v>
      </c>
      <c r="Y49" s="1">
        <v>69.400000000000006</v>
      </c>
      <c r="Z49" s="1">
        <v>73.599999999999994</v>
      </c>
      <c r="AA49" s="1">
        <v>86.6</v>
      </c>
      <c r="AB49" s="1"/>
      <c r="AC49" s="1">
        <f t="shared" si="7"/>
        <v>103.44000000000001</v>
      </c>
      <c r="AD49" s="1">
        <f t="shared" si="8"/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78</v>
      </c>
      <c r="B50" s="1" t="s">
        <v>31</v>
      </c>
      <c r="C50" s="1">
        <v>169.7</v>
      </c>
      <c r="D50" s="1">
        <v>74.567999999999998</v>
      </c>
      <c r="E50" s="1">
        <v>166.01</v>
      </c>
      <c r="F50" s="1">
        <v>37.298000000000002</v>
      </c>
      <c r="G50" s="6">
        <v>1</v>
      </c>
      <c r="H50" s="1">
        <v>60</v>
      </c>
      <c r="I50" s="1"/>
      <c r="J50" s="1">
        <v>137.6</v>
      </c>
      <c r="K50" s="1">
        <f t="shared" si="10"/>
        <v>28.409999999999997</v>
      </c>
      <c r="L50" s="1"/>
      <c r="M50" s="1"/>
      <c r="N50" s="1">
        <v>168.57199999999989</v>
      </c>
      <c r="O50" s="1">
        <f t="shared" si="11"/>
        <v>33.201999999999998</v>
      </c>
      <c r="P50" s="16">
        <f t="shared" si="12"/>
        <v>225.75600000000009</v>
      </c>
      <c r="Q50" s="20">
        <f t="shared" si="4"/>
        <v>125.75600000000009</v>
      </c>
      <c r="R50" s="20">
        <v>100</v>
      </c>
      <c r="S50" s="5"/>
      <c r="T50" s="1"/>
      <c r="U50" s="1">
        <f t="shared" si="5"/>
        <v>9.9881332449852422</v>
      </c>
      <c r="V50" s="1">
        <f t="shared" si="6"/>
        <v>6.2005300885488799</v>
      </c>
      <c r="W50" s="1">
        <v>23.041599999999999</v>
      </c>
      <c r="X50" s="1">
        <v>20.447800000000001</v>
      </c>
      <c r="Y50" s="1">
        <v>26.610199999999999</v>
      </c>
      <c r="Z50" s="1">
        <v>17.360600000000002</v>
      </c>
      <c r="AA50" s="1">
        <v>0</v>
      </c>
      <c r="AB50" s="1"/>
      <c r="AC50" s="1">
        <f t="shared" si="7"/>
        <v>125.75600000000009</v>
      </c>
      <c r="AD50" s="1">
        <f t="shared" si="8"/>
        <v>100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79</v>
      </c>
      <c r="B51" s="1" t="s">
        <v>31</v>
      </c>
      <c r="C51" s="1">
        <v>217.3</v>
      </c>
      <c r="D51" s="1">
        <v>212.58199999999999</v>
      </c>
      <c r="E51" s="1">
        <v>222.411</v>
      </c>
      <c r="F51" s="1">
        <v>157.71899999999999</v>
      </c>
      <c r="G51" s="6">
        <v>1</v>
      </c>
      <c r="H51" s="1">
        <v>60</v>
      </c>
      <c r="I51" s="1"/>
      <c r="J51" s="1">
        <v>210.4</v>
      </c>
      <c r="K51" s="1">
        <f t="shared" si="10"/>
        <v>12.010999999999996</v>
      </c>
      <c r="L51" s="1"/>
      <c r="M51" s="1"/>
      <c r="N51" s="1">
        <v>116.0795999999998</v>
      </c>
      <c r="O51" s="1">
        <f t="shared" si="11"/>
        <v>44.482199999999999</v>
      </c>
      <c r="P51" s="16">
        <f t="shared" si="12"/>
        <v>304.4700000000002</v>
      </c>
      <c r="Q51" s="20">
        <f t="shared" si="4"/>
        <v>104.4700000000002</v>
      </c>
      <c r="R51" s="20">
        <v>200</v>
      </c>
      <c r="S51" s="5"/>
      <c r="T51" s="1"/>
      <c r="U51" s="1">
        <f t="shared" si="5"/>
        <v>8.5038195053302221</v>
      </c>
      <c r="V51" s="1">
        <f t="shared" si="6"/>
        <v>6.1552396239394591</v>
      </c>
      <c r="W51" s="1">
        <v>30.134</v>
      </c>
      <c r="X51" s="1">
        <v>31.2896</v>
      </c>
      <c r="Y51" s="1">
        <v>34.168199999999999</v>
      </c>
      <c r="Z51" s="1">
        <v>32.3048</v>
      </c>
      <c r="AA51" s="1">
        <v>24.293199999999999</v>
      </c>
      <c r="AB51" s="1"/>
      <c r="AC51" s="1">
        <f t="shared" si="7"/>
        <v>104.4700000000002</v>
      </c>
      <c r="AD51" s="1">
        <f t="shared" si="8"/>
        <v>200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80</v>
      </c>
      <c r="B52" s="1" t="s">
        <v>31</v>
      </c>
      <c r="C52" s="1">
        <v>457.613</v>
      </c>
      <c r="D52" s="1">
        <v>62.308</v>
      </c>
      <c r="E52" s="1">
        <v>224.94200000000001</v>
      </c>
      <c r="F52" s="1">
        <v>234.95099999999999</v>
      </c>
      <c r="G52" s="6">
        <v>1</v>
      </c>
      <c r="H52" s="1">
        <v>45</v>
      </c>
      <c r="I52" s="1"/>
      <c r="J52" s="1">
        <v>222.3</v>
      </c>
      <c r="K52" s="1">
        <f t="shared" si="10"/>
        <v>2.6419999999999959</v>
      </c>
      <c r="L52" s="1"/>
      <c r="M52" s="1"/>
      <c r="N52" s="1">
        <v>104.29000000000011</v>
      </c>
      <c r="O52" s="1">
        <f t="shared" si="11"/>
        <v>44.988399999999999</v>
      </c>
      <c r="P52" s="16">
        <f t="shared" si="12"/>
        <v>245.60819999999993</v>
      </c>
      <c r="Q52" s="20">
        <f t="shared" si="4"/>
        <v>145.60819999999993</v>
      </c>
      <c r="R52" s="20">
        <v>100</v>
      </c>
      <c r="S52" s="5"/>
      <c r="T52" s="1"/>
      <c r="U52" s="1">
        <f t="shared" si="5"/>
        <v>10.777204790568236</v>
      </c>
      <c r="V52" s="1">
        <f t="shared" si="6"/>
        <v>7.5406326964284149</v>
      </c>
      <c r="W52" s="1">
        <v>38.730200000000004</v>
      </c>
      <c r="X52" s="1">
        <v>48.058599999999998</v>
      </c>
      <c r="Y52" s="1">
        <v>53.306199999999997</v>
      </c>
      <c r="Z52" s="1">
        <v>49.889600000000002</v>
      </c>
      <c r="AA52" s="1">
        <v>40.33</v>
      </c>
      <c r="AB52" s="1"/>
      <c r="AC52" s="1">
        <f t="shared" si="7"/>
        <v>145.60819999999993</v>
      </c>
      <c r="AD52" s="1">
        <f t="shared" si="8"/>
        <v>100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81</v>
      </c>
      <c r="B53" s="1" t="s">
        <v>31</v>
      </c>
      <c r="C53" s="1"/>
      <c r="D53" s="1">
        <v>94.858999999999995</v>
      </c>
      <c r="E53" s="1">
        <v>16.094999999999999</v>
      </c>
      <c r="F53" s="1">
        <v>77.412000000000006</v>
      </c>
      <c r="G53" s="6">
        <v>1</v>
      </c>
      <c r="H53" s="1">
        <v>45</v>
      </c>
      <c r="I53" s="1"/>
      <c r="J53" s="1">
        <v>14</v>
      </c>
      <c r="K53" s="1">
        <f t="shared" si="10"/>
        <v>2.0949999999999989</v>
      </c>
      <c r="L53" s="1"/>
      <c r="M53" s="1"/>
      <c r="N53" s="1"/>
      <c r="O53" s="1">
        <f t="shared" si="11"/>
        <v>3.2189999999999999</v>
      </c>
      <c r="P53" s="16"/>
      <c r="Q53" s="20">
        <f t="shared" si="4"/>
        <v>0</v>
      </c>
      <c r="R53" s="20"/>
      <c r="S53" s="5"/>
      <c r="T53" s="1"/>
      <c r="U53" s="1">
        <f t="shared" si="5"/>
        <v>24.04846225535881</v>
      </c>
      <c r="V53" s="1">
        <f t="shared" si="6"/>
        <v>24.04846225535881</v>
      </c>
      <c r="W53" s="1">
        <v>0</v>
      </c>
      <c r="X53" s="1">
        <v>9.5578000000000003</v>
      </c>
      <c r="Y53" s="1">
        <v>3.4346000000000001</v>
      </c>
      <c r="Z53" s="1">
        <v>4.3026</v>
      </c>
      <c r="AA53" s="1">
        <v>4.3575999999999997</v>
      </c>
      <c r="AB53" s="1"/>
      <c r="AC53" s="1">
        <f t="shared" si="7"/>
        <v>0</v>
      </c>
      <c r="AD53" s="1">
        <f t="shared" si="8"/>
        <v>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82</v>
      </c>
      <c r="B54" s="1" t="s">
        <v>33</v>
      </c>
      <c r="C54" s="1">
        <v>90</v>
      </c>
      <c r="D54" s="1">
        <v>230</v>
      </c>
      <c r="E54" s="1">
        <v>108</v>
      </c>
      <c r="F54" s="1">
        <v>165</v>
      </c>
      <c r="G54" s="6">
        <v>0.09</v>
      </c>
      <c r="H54" s="1">
        <v>60</v>
      </c>
      <c r="I54" s="1"/>
      <c r="J54" s="1">
        <v>103</v>
      </c>
      <c r="K54" s="1">
        <f t="shared" si="10"/>
        <v>5</v>
      </c>
      <c r="L54" s="1"/>
      <c r="M54" s="1"/>
      <c r="N54" s="1"/>
      <c r="O54" s="1">
        <f t="shared" si="11"/>
        <v>21.6</v>
      </c>
      <c r="P54" s="16">
        <f t="shared" si="12"/>
        <v>115.80000000000001</v>
      </c>
      <c r="Q54" s="20">
        <f t="shared" si="4"/>
        <v>115.80000000000001</v>
      </c>
      <c r="R54" s="20"/>
      <c r="S54" s="5"/>
      <c r="T54" s="1"/>
      <c r="U54" s="1">
        <f t="shared" si="5"/>
        <v>13</v>
      </c>
      <c r="V54" s="1">
        <f t="shared" si="6"/>
        <v>7.6388888888888884</v>
      </c>
      <c r="W54" s="1">
        <v>2</v>
      </c>
      <c r="X54" s="1">
        <v>0</v>
      </c>
      <c r="Y54" s="1">
        <v>0</v>
      </c>
      <c r="Z54" s="1">
        <v>0</v>
      </c>
      <c r="AA54" s="1">
        <v>0</v>
      </c>
      <c r="AB54" s="1"/>
      <c r="AC54" s="1">
        <f t="shared" si="7"/>
        <v>10.422000000000001</v>
      </c>
      <c r="AD54" s="1">
        <f t="shared" si="8"/>
        <v>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83</v>
      </c>
      <c r="B55" s="1" t="s">
        <v>31</v>
      </c>
      <c r="C55" s="1">
        <v>4.0999999999999996</v>
      </c>
      <c r="D55" s="1">
        <v>65.119</v>
      </c>
      <c r="E55" s="1">
        <v>32.549999999999997</v>
      </c>
      <c r="F55" s="1">
        <v>35.893999999999998</v>
      </c>
      <c r="G55" s="6">
        <v>1</v>
      </c>
      <c r="H55" s="1">
        <v>60</v>
      </c>
      <c r="I55" s="1"/>
      <c r="J55" s="1">
        <v>30</v>
      </c>
      <c r="K55" s="1">
        <f t="shared" si="10"/>
        <v>2.5499999999999972</v>
      </c>
      <c r="L55" s="1"/>
      <c r="M55" s="1"/>
      <c r="N55" s="1"/>
      <c r="O55" s="1">
        <f t="shared" si="11"/>
        <v>6.51</v>
      </c>
      <c r="P55" s="16">
        <f t="shared" si="12"/>
        <v>48.735999999999997</v>
      </c>
      <c r="Q55" s="20">
        <f t="shared" si="4"/>
        <v>48.735999999999997</v>
      </c>
      <c r="R55" s="20"/>
      <c r="S55" s="5"/>
      <c r="T55" s="1"/>
      <c r="U55" s="1">
        <f t="shared" si="5"/>
        <v>13</v>
      </c>
      <c r="V55" s="1">
        <f t="shared" si="6"/>
        <v>5.513671274961597</v>
      </c>
      <c r="W55" s="1">
        <v>1.4194</v>
      </c>
      <c r="X55" s="1">
        <v>4.6398000000000001</v>
      </c>
      <c r="Y55" s="1">
        <v>2.1884000000000001</v>
      </c>
      <c r="Z55" s="1">
        <v>1.3608</v>
      </c>
      <c r="AA55" s="1">
        <v>3.3054000000000001</v>
      </c>
      <c r="AB55" s="1"/>
      <c r="AC55" s="1">
        <f t="shared" si="7"/>
        <v>48.735999999999997</v>
      </c>
      <c r="AD55" s="1">
        <f t="shared" si="8"/>
        <v>0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84</v>
      </c>
      <c r="B56" s="1" t="s">
        <v>31</v>
      </c>
      <c r="C56" s="1">
        <v>16.3</v>
      </c>
      <c r="D56" s="1">
        <v>88.978999999999999</v>
      </c>
      <c r="E56" s="1">
        <v>28.442</v>
      </c>
      <c r="F56" s="1">
        <v>76.355000000000004</v>
      </c>
      <c r="G56" s="6">
        <v>1</v>
      </c>
      <c r="H56" s="1">
        <v>60</v>
      </c>
      <c r="I56" s="1"/>
      <c r="J56" s="1">
        <v>27.3</v>
      </c>
      <c r="K56" s="1">
        <f t="shared" si="10"/>
        <v>1.1419999999999995</v>
      </c>
      <c r="L56" s="1"/>
      <c r="M56" s="1"/>
      <c r="N56" s="1"/>
      <c r="O56" s="1">
        <f t="shared" si="11"/>
        <v>5.6883999999999997</v>
      </c>
      <c r="P56" s="16"/>
      <c r="Q56" s="20">
        <f t="shared" si="4"/>
        <v>0</v>
      </c>
      <c r="R56" s="20"/>
      <c r="S56" s="5"/>
      <c r="T56" s="1"/>
      <c r="U56" s="1">
        <f t="shared" si="5"/>
        <v>13.422930876872233</v>
      </c>
      <c r="V56" s="1">
        <f t="shared" si="6"/>
        <v>13.422930876872233</v>
      </c>
      <c r="W56" s="1">
        <v>0</v>
      </c>
      <c r="X56" s="1">
        <v>6.4964000000000004</v>
      </c>
      <c r="Y56" s="1">
        <v>3.5175999999999998</v>
      </c>
      <c r="Z56" s="1">
        <v>1.3520000000000001</v>
      </c>
      <c r="AA56" s="1">
        <v>3.7582</v>
      </c>
      <c r="AB56" s="1"/>
      <c r="AC56" s="1">
        <f t="shared" si="7"/>
        <v>0</v>
      </c>
      <c r="AD56" s="1">
        <f t="shared" si="8"/>
        <v>0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85</v>
      </c>
      <c r="B57" s="1" t="s">
        <v>31</v>
      </c>
      <c r="C57" s="1"/>
      <c r="D57" s="1">
        <v>45</v>
      </c>
      <c r="E57" s="1">
        <v>4.0460000000000003</v>
      </c>
      <c r="F57" s="1">
        <v>40.954000000000001</v>
      </c>
      <c r="G57" s="6">
        <v>1</v>
      </c>
      <c r="H57" s="1" t="e">
        <v>#N/A</v>
      </c>
      <c r="I57" s="1"/>
      <c r="J57" s="1">
        <v>3</v>
      </c>
      <c r="K57" s="1">
        <f t="shared" si="10"/>
        <v>1.0460000000000003</v>
      </c>
      <c r="L57" s="1"/>
      <c r="M57" s="1"/>
      <c r="N57" s="1"/>
      <c r="O57" s="1">
        <f t="shared" si="11"/>
        <v>0.80920000000000003</v>
      </c>
      <c r="P57" s="16"/>
      <c r="Q57" s="20">
        <f t="shared" si="4"/>
        <v>0</v>
      </c>
      <c r="R57" s="20"/>
      <c r="S57" s="5"/>
      <c r="T57" s="1"/>
      <c r="U57" s="1">
        <f t="shared" si="5"/>
        <v>50.610479485912009</v>
      </c>
      <c r="V57" s="1">
        <f t="shared" si="6"/>
        <v>50.610479485912009</v>
      </c>
      <c r="W57" s="1">
        <v>2.1756000000000002</v>
      </c>
      <c r="X57" s="1">
        <v>4.3658000000000001</v>
      </c>
      <c r="Y57" s="1">
        <v>0.54720000000000002</v>
      </c>
      <c r="Z57" s="1">
        <v>0</v>
      </c>
      <c r="AA57" s="1">
        <v>0</v>
      </c>
      <c r="AB57" s="1"/>
      <c r="AC57" s="1">
        <f t="shared" si="7"/>
        <v>0</v>
      </c>
      <c r="AD57" s="1">
        <f t="shared" si="8"/>
        <v>0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86</v>
      </c>
      <c r="B58" s="1" t="s">
        <v>33</v>
      </c>
      <c r="C58" s="1">
        <v>51</v>
      </c>
      <c r="D58" s="1">
        <v>36</v>
      </c>
      <c r="E58" s="1">
        <v>48</v>
      </c>
      <c r="F58" s="1">
        <v>13</v>
      </c>
      <c r="G58" s="6">
        <v>0.33</v>
      </c>
      <c r="H58" s="1">
        <v>45</v>
      </c>
      <c r="I58" s="1"/>
      <c r="J58" s="1">
        <v>60</v>
      </c>
      <c r="K58" s="1">
        <f t="shared" si="10"/>
        <v>-12</v>
      </c>
      <c r="L58" s="1"/>
      <c r="M58" s="1"/>
      <c r="N58" s="1">
        <v>182.8</v>
      </c>
      <c r="O58" s="1">
        <f t="shared" si="11"/>
        <v>9.6</v>
      </c>
      <c r="P58" s="16"/>
      <c r="Q58" s="20">
        <f t="shared" si="4"/>
        <v>0</v>
      </c>
      <c r="R58" s="20"/>
      <c r="S58" s="5"/>
      <c r="T58" s="1"/>
      <c r="U58" s="1">
        <f t="shared" si="5"/>
        <v>20.395833333333336</v>
      </c>
      <c r="V58" s="1">
        <f t="shared" si="6"/>
        <v>20.395833333333336</v>
      </c>
      <c r="W58" s="1">
        <v>17</v>
      </c>
      <c r="X58" s="1">
        <v>9.8000000000000007</v>
      </c>
      <c r="Y58" s="1">
        <v>4.4000000000000004</v>
      </c>
      <c r="Z58" s="1">
        <v>11.4</v>
      </c>
      <c r="AA58" s="1">
        <v>18.8</v>
      </c>
      <c r="AB58" s="1"/>
      <c r="AC58" s="1">
        <f t="shared" si="7"/>
        <v>0</v>
      </c>
      <c r="AD58" s="1">
        <f t="shared" si="8"/>
        <v>0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87</v>
      </c>
      <c r="B59" s="1" t="s">
        <v>31</v>
      </c>
      <c r="C59" s="1">
        <v>271</v>
      </c>
      <c r="D59" s="1"/>
      <c r="E59" s="1">
        <v>122.816</v>
      </c>
      <c r="F59" s="1">
        <v>118.49</v>
      </c>
      <c r="G59" s="6">
        <v>1</v>
      </c>
      <c r="H59" s="1">
        <v>45</v>
      </c>
      <c r="I59" s="1"/>
      <c r="J59" s="1">
        <v>116</v>
      </c>
      <c r="K59" s="1">
        <f t="shared" si="10"/>
        <v>6.8160000000000025</v>
      </c>
      <c r="L59" s="1"/>
      <c r="M59" s="1"/>
      <c r="N59" s="1">
        <v>50.481599999999958</v>
      </c>
      <c r="O59" s="1">
        <f t="shared" si="11"/>
        <v>24.563200000000002</v>
      </c>
      <c r="P59" s="16">
        <f t="shared" si="12"/>
        <v>150.35000000000008</v>
      </c>
      <c r="Q59" s="20">
        <f t="shared" si="4"/>
        <v>150.35000000000008</v>
      </c>
      <c r="R59" s="20"/>
      <c r="S59" s="5"/>
      <c r="T59" s="1"/>
      <c r="U59" s="1">
        <f t="shared" si="5"/>
        <v>13</v>
      </c>
      <c r="V59" s="1">
        <f t="shared" si="6"/>
        <v>6.8790548462740988</v>
      </c>
      <c r="W59" s="1">
        <v>20.092600000000001</v>
      </c>
      <c r="X59" s="1">
        <v>16.617599999999999</v>
      </c>
      <c r="Y59" s="1">
        <v>30.3352</v>
      </c>
      <c r="Z59" s="1">
        <v>20.282599999999999</v>
      </c>
      <c r="AA59" s="1">
        <v>14.6</v>
      </c>
      <c r="AB59" s="1"/>
      <c r="AC59" s="1">
        <f t="shared" si="7"/>
        <v>150.35000000000008</v>
      </c>
      <c r="AD59" s="1">
        <f t="shared" si="8"/>
        <v>0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88</v>
      </c>
      <c r="B60" s="1" t="s">
        <v>33</v>
      </c>
      <c r="C60" s="1">
        <v>534</v>
      </c>
      <c r="D60" s="1">
        <v>459</v>
      </c>
      <c r="E60" s="1">
        <v>480</v>
      </c>
      <c r="F60" s="1">
        <v>217</v>
      </c>
      <c r="G60" s="6">
        <v>0.28000000000000003</v>
      </c>
      <c r="H60" s="1">
        <v>45</v>
      </c>
      <c r="I60" s="1"/>
      <c r="J60" s="1">
        <v>487</v>
      </c>
      <c r="K60" s="1">
        <f t="shared" si="10"/>
        <v>-7</v>
      </c>
      <c r="L60" s="1"/>
      <c r="M60" s="1"/>
      <c r="N60" s="1">
        <v>545</v>
      </c>
      <c r="O60" s="1">
        <f t="shared" si="11"/>
        <v>96</v>
      </c>
      <c r="P60" s="16">
        <f t="shared" si="12"/>
        <v>486</v>
      </c>
      <c r="Q60" s="20">
        <f t="shared" si="4"/>
        <v>486</v>
      </c>
      <c r="R60" s="20"/>
      <c r="S60" s="5"/>
      <c r="T60" s="1"/>
      <c r="U60" s="1">
        <f t="shared" si="5"/>
        <v>13</v>
      </c>
      <c r="V60" s="1">
        <f t="shared" si="6"/>
        <v>7.9375</v>
      </c>
      <c r="W60" s="1">
        <v>85.8</v>
      </c>
      <c r="X60" s="1">
        <v>85</v>
      </c>
      <c r="Y60" s="1">
        <v>94.8</v>
      </c>
      <c r="Z60" s="1">
        <v>113.6</v>
      </c>
      <c r="AA60" s="1">
        <v>155.19999999999999</v>
      </c>
      <c r="AB60" s="1"/>
      <c r="AC60" s="1">
        <f t="shared" si="7"/>
        <v>136.08000000000001</v>
      </c>
      <c r="AD60" s="1">
        <f t="shared" si="8"/>
        <v>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89</v>
      </c>
      <c r="B61" s="1" t="s">
        <v>33</v>
      </c>
      <c r="C61" s="1">
        <v>495</v>
      </c>
      <c r="D61" s="1">
        <v>81</v>
      </c>
      <c r="E61" s="1">
        <v>303</v>
      </c>
      <c r="F61" s="1">
        <v>112</v>
      </c>
      <c r="G61" s="6">
        <v>0.28000000000000003</v>
      </c>
      <c r="H61" s="1">
        <v>45</v>
      </c>
      <c r="I61" s="1"/>
      <c r="J61" s="1">
        <v>318</v>
      </c>
      <c r="K61" s="1">
        <f t="shared" si="10"/>
        <v>-15</v>
      </c>
      <c r="L61" s="1"/>
      <c r="M61" s="1"/>
      <c r="N61" s="1">
        <v>397.8</v>
      </c>
      <c r="O61" s="1">
        <f t="shared" si="11"/>
        <v>60.6</v>
      </c>
      <c r="P61" s="16">
        <f t="shared" si="12"/>
        <v>278.00000000000006</v>
      </c>
      <c r="Q61" s="20">
        <f t="shared" si="4"/>
        <v>278.00000000000006</v>
      </c>
      <c r="R61" s="20"/>
      <c r="S61" s="5"/>
      <c r="T61" s="1"/>
      <c r="U61" s="1">
        <f t="shared" si="5"/>
        <v>13</v>
      </c>
      <c r="V61" s="1">
        <f t="shared" si="6"/>
        <v>8.4125412541254132</v>
      </c>
      <c r="W61" s="1">
        <v>55.8</v>
      </c>
      <c r="X61" s="1">
        <v>44.6</v>
      </c>
      <c r="Y61" s="1">
        <v>51.4</v>
      </c>
      <c r="Z61" s="1">
        <v>49.8</v>
      </c>
      <c r="AA61" s="1">
        <v>36.799999999999997</v>
      </c>
      <c r="AB61" s="1"/>
      <c r="AC61" s="1">
        <f t="shared" si="7"/>
        <v>77.840000000000018</v>
      </c>
      <c r="AD61" s="1">
        <f t="shared" si="8"/>
        <v>0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90</v>
      </c>
      <c r="B62" s="1" t="s">
        <v>33</v>
      </c>
      <c r="C62" s="1">
        <v>554</v>
      </c>
      <c r="D62" s="1">
        <v>528</v>
      </c>
      <c r="E62" s="1">
        <v>477</v>
      </c>
      <c r="F62" s="1">
        <v>390</v>
      </c>
      <c r="G62" s="6">
        <v>0.35</v>
      </c>
      <c r="H62" s="1">
        <v>45</v>
      </c>
      <c r="I62" s="1"/>
      <c r="J62" s="1">
        <v>463</v>
      </c>
      <c r="K62" s="1">
        <f t="shared" si="10"/>
        <v>14</v>
      </c>
      <c r="L62" s="1"/>
      <c r="M62" s="1"/>
      <c r="N62" s="1">
        <v>248.39999999999989</v>
      </c>
      <c r="O62" s="1">
        <f t="shared" si="11"/>
        <v>95.4</v>
      </c>
      <c r="P62" s="16">
        <f t="shared" si="12"/>
        <v>601.80000000000018</v>
      </c>
      <c r="Q62" s="20">
        <f t="shared" si="4"/>
        <v>601.80000000000018</v>
      </c>
      <c r="R62" s="20"/>
      <c r="S62" s="5"/>
      <c r="T62" s="1"/>
      <c r="U62" s="1">
        <f t="shared" si="5"/>
        <v>13</v>
      </c>
      <c r="V62" s="1">
        <f t="shared" si="6"/>
        <v>6.6918238993710677</v>
      </c>
      <c r="W62" s="1">
        <v>75.599999999999994</v>
      </c>
      <c r="X62" s="1">
        <v>89.8</v>
      </c>
      <c r="Y62" s="1">
        <v>81.8</v>
      </c>
      <c r="Z62" s="1">
        <v>115</v>
      </c>
      <c r="AA62" s="1">
        <v>86.8</v>
      </c>
      <c r="AB62" s="1"/>
      <c r="AC62" s="1">
        <f t="shared" si="7"/>
        <v>210.63000000000005</v>
      </c>
      <c r="AD62" s="1">
        <f t="shared" si="8"/>
        <v>0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91</v>
      </c>
      <c r="B63" s="1" t="s">
        <v>33</v>
      </c>
      <c r="C63" s="1">
        <v>560</v>
      </c>
      <c r="D63" s="1">
        <v>464</v>
      </c>
      <c r="E63" s="1">
        <v>418</v>
      </c>
      <c r="F63" s="1">
        <v>336</v>
      </c>
      <c r="G63" s="6">
        <v>0.28000000000000003</v>
      </c>
      <c r="H63" s="1">
        <v>45</v>
      </c>
      <c r="I63" s="1"/>
      <c r="J63" s="1">
        <v>406</v>
      </c>
      <c r="K63" s="1">
        <f t="shared" si="10"/>
        <v>12</v>
      </c>
      <c r="L63" s="1"/>
      <c r="M63" s="1"/>
      <c r="N63" s="1">
        <v>595.00000000000023</v>
      </c>
      <c r="O63" s="1">
        <f t="shared" si="11"/>
        <v>83.6</v>
      </c>
      <c r="P63" s="16">
        <f t="shared" si="12"/>
        <v>155.79999999999973</v>
      </c>
      <c r="Q63" s="20">
        <f t="shared" si="4"/>
        <v>155.79999999999973</v>
      </c>
      <c r="R63" s="20"/>
      <c r="S63" s="5"/>
      <c r="T63" s="1"/>
      <c r="U63" s="1">
        <f t="shared" si="5"/>
        <v>13</v>
      </c>
      <c r="V63" s="1">
        <f t="shared" si="6"/>
        <v>11.13636363636364</v>
      </c>
      <c r="W63" s="1">
        <v>91.4</v>
      </c>
      <c r="X63" s="1">
        <v>87.6</v>
      </c>
      <c r="Y63" s="1">
        <v>81</v>
      </c>
      <c r="Z63" s="1">
        <v>112.4</v>
      </c>
      <c r="AA63" s="1">
        <v>61</v>
      </c>
      <c r="AB63" s="1"/>
      <c r="AC63" s="1">
        <f t="shared" si="7"/>
        <v>43.623999999999931</v>
      </c>
      <c r="AD63" s="1">
        <f t="shared" si="8"/>
        <v>0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92</v>
      </c>
      <c r="B64" s="1" t="s">
        <v>33</v>
      </c>
      <c r="C64" s="1">
        <v>468</v>
      </c>
      <c r="D64" s="1">
        <v>560</v>
      </c>
      <c r="E64" s="1">
        <v>558</v>
      </c>
      <c r="F64" s="1">
        <v>342</v>
      </c>
      <c r="G64" s="6">
        <v>0.35</v>
      </c>
      <c r="H64" s="1">
        <v>45</v>
      </c>
      <c r="I64" s="1"/>
      <c r="J64" s="1">
        <v>555</v>
      </c>
      <c r="K64" s="1">
        <f t="shared" si="10"/>
        <v>3</v>
      </c>
      <c r="L64" s="1"/>
      <c r="M64" s="1"/>
      <c r="N64" s="1">
        <v>741.40000000000009</v>
      </c>
      <c r="O64" s="1">
        <f t="shared" si="11"/>
        <v>111.6</v>
      </c>
      <c r="P64" s="16">
        <f t="shared" si="12"/>
        <v>367.39999999999986</v>
      </c>
      <c r="Q64" s="20">
        <f t="shared" si="4"/>
        <v>367.39999999999986</v>
      </c>
      <c r="R64" s="20"/>
      <c r="S64" s="5"/>
      <c r="T64" s="1"/>
      <c r="U64" s="1">
        <f t="shared" si="5"/>
        <v>13</v>
      </c>
      <c r="V64" s="1">
        <f t="shared" si="6"/>
        <v>9.7078853046595004</v>
      </c>
      <c r="W64" s="1">
        <v>110.8</v>
      </c>
      <c r="X64" s="1">
        <v>103.6</v>
      </c>
      <c r="Y64" s="1">
        <v>100</v>
      </c>
      <c r="Z64" s="1">
        <v>101.6</v>
      </c>
      <c r="AA64" s="1">
        <v>132.6</v>
      </c>
      <c r="AB64" s="1"/>
      <c r="AC64" s="1">
        <f t="shared" si="7"/>
        <v>128.58999999999995</v>
      </c>
      <c r="AD64" s="1">
        <f t="shared" si="8"/>
        <v>0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93</v>
      </c>
      <c r="B65" s="1" t="s">
        <v>33</v>
      </c>
      <c r="C65" s="1">
        <v>176</v>
      </c>
      <c r="D65" s="1">
        <v>552</v>
      </c>
      <c r="E65" s="1">
        <v>228</v>
      </c>
      <c r="F65" s="1">
        <v>359</v>
      </c>
      <c r="G65" s="6">
        <v>0.28000000000000003</v>
      </c>
      <c r="H65" s="1">
        <v>45</v>
      </c>
      <c r="I65" s="1"/>
      <c r="J65" s="1">
        <v>240</v>
      </c>
      <c r="K65" s="1">
        <f t="shared" si="10"/>
        <v>-12</v>
      </c>
      <c r="L65" s="1"/>
      <c r="M65" s="1"/>
      <c r="N65" s="1">
        <v>215.2</v>
      </c>
      <c r="O65" s="1">
        <f t="shared" si="11"/>
        <v>45.6</v>
      </c>
      <c r="P65" s="16">
        <f t="shared" si="12"/>
        <v>18.60000000000008</v>
      </c>
      <c r="Q65" s="20">
        <f t="shared" si="4"/>
        <v>18.60000000000008</v>
      </c>
      <c r="R65" s="20"/>
      <c r="S65" s="5"/>
      <c r="T65" s="1"/>
      <c r="U65" s="1">
        <f t="shared" si="5"/>
        <v>13.000000000000004</v>
      </c>
      <c r="V65" s="1">
        <f t="shared" si="6"/>
        <v>12.592105263157896</v>
      </c>
      <c r="W65" s="1">
        <v>54.2</v>
      </c>
      <c r="X65" s="1">
        <v>59</v>
      </c>
      <c r="Y65" s="1">
        <v>39.6</v>
      </c>
      <c r="Z65" s="1">
        <v>34.6</v>
      </c>
      <c r="AA65" s="1">
        <v>67.2</v>
      </c>
      <c r="AB65" s="1"/>
      <c r="AC65" s="1">
        <f t="shared" si="7"/>
        <v>5.2080000000000224</v>
      </c>
      <c r="AD65" s="1">
        <f t="shared" si="8"/>
        <v>0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94</v>
      </c>
      <c r="B66" s="1" t="s">
        <v>33</v>
      </c>
      <c r="C66" s="1">
        <v>234</v>
      </c>
      <c r="D66" s="1">
        <v>1157</v>
      </c>
      <c r="E66" s="1">
        <v>623</v>
      </c>
      <c r="F66" s="1">
        <v>560</v>
      </c>
      <c r="G66" s="6">
        <v>0.35</v>
      </c>
      <c r="H66" s="1">
        <v>45</v>
      </c>
      <c r="I66" s="1"/>
      <c r="J66" s="1">
        <v>611</v>
      </c>
      <c r="K66" s="1">
        <f t="shared" si="10"/>
        <v>12</v>
      </c>
      <c r="L66" s="1"/>
      <c r="M66" s="1"/>
      <c r="N66" s="1">
        <v>645</v>
      </c>
      <c r="O66" s="1">
        <f t="shared" si="11"/>
        <v>124.6</v>
      </c>
      <c r="P66" s="16">
        <f t="shared" si="12"/>
        <v>414.79999999999995</v>
      </c>
      <c r="Q66" s="20">
        <f t="shared" si="4"/>
        <v>414.79999999999995</v>
      </c>
      <c r="R66" s="20"/>
      <c r="S66" s="5"/>
      <c r="T66" s="1"/>
      <c r="U66" s="1">
        <f t="shared" si="5"/>
        <v>13</v>
      </c>
      <c r="V66" s="1">
        <f t="shared" si="6"/>
        <v>9.670947030497592</v>
      </c>
      <c r="W66" s="1">
        <v>122</v>
      </c>
      <c r="X66" s="1">
        <v>126.8</v>
      </c>
      <c r="Y66" s="1">
        <v>95.8</v>
      </c>
      <c r="Z66" s="1">
        <v>113.8</v>
      </c>
      <c r="AA66" s="1">
        <v>147</v>
      </c>
      <c r="AB66" s="1"/>
      <c r="AC66" s="1">
        <f t="shared" si="7"/>
        <v>145.17999999999998</v>
      </c>
      <c r="AD66" s="1">
        <f t="shared" si="8"/>
        <v>0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95</v>
      </c>
      <c r="B67" s="1" t="s">
        <v>33</v>
      </c>
      <c r="C67" s="1"/>
      <c r="D67" s="1">
        <v>184</v>
      </c>
      <c r="E67" s="1">
        <v>167</v>
      </c>
      <c r="F67" s="1">
        <v>17</v>
      </c>
      <c r="G67" s="6">
        <v>0.28000000000000003</v>
      </c>
      <c r="H67" s="1">
        <v>45</v>
      </c>
      <c r="I67" s="1"/>
      <c r="J67" s="1">
        <v>162</v>
      </c>
      <c r="K67" s="1">
        <f t="shared" si="10"/>
        <v>5</v>
      </c>
      <c r="L67" s="1"/>
      <c r="M67" s="1"/>
      <c r="N67" s="1"/>
      <c r="O67" s="1">
        <f t="shared" si="11"/>
        <v>33.4</v>
      </c>
      <c r="P67" s="16">
        <f>10*O67-N67-F67</f>
        <v>317</v>
      </c>
      <c r="Q67" s="20">
        <f t="shared" si="4"/>
        <v>317</v>
      </c>
      <c r="R67" s="20"/>
      <c r="S67" s="5"/>
      <c r="T67" s="1"/>
      <c r="U67" s="1">
        <f t="shared" si="5"/>
        <v>10</v>
      </c>
      <c r="V67" s="1">
        <f t="shared" si="6"/>
        <v>0.50898203592814373</v>
      </c>
      <c r="W67" s="1">
        <v>3.2</v>
      </c>
      <c r="X67" s="1">
        <v>20.8</v>
      </c>
      <c r="Y67" s="1">
        <v>9</v>
      </c>
      <c r="Z67" s="1">
        <v>10.199999999999999</v>
      </c>
      <c r="AA67" s="1">
        <v>0</v>
      </c>
      <c r="AB67" s="1"/>
      <c r="AC67" s="1">
        <f t="shared" si="7"/>
        <v>88.76</v>
      </c>
      <c r="AD67" s="1">
        <f t="shared" si="8"/>
        <v>0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96</v>
      </c>
      <c r="B68" s="1" t="s">
        <v>33</v>
      </c>
      <c r="C68" s="1">
        <v>106</v>
      </c>
      <c r="D68" s="1">
        <v>203</v>
      </c>
      <c r="E68" s="12">
        <f>85+E76</f>
        <v>88</v>
      </c>
      <c r="F68" s="1">
        <v>200</v>
      </c>
      <c r="G68" s="6">
        <v>0.5</v>
      </c>
      <c r="H68" s="1">
        <v>45</v>
      </c>
      <c r="I68" s="1"/>
      <c r="J68" s="1">
        <v>98</v>
      </c>
      <c r="K68" s="1">
        <f t="shared" ref="K68:K78" si="13">E68-J68</f>
        <v>-10</v>
      </c>
      <c r="L68" s="1"/>
      <c r="M68" s="1"/>
      <c r="N68" s="1">
        <v>94</v>
      </c>
      <c r="O68" s="1">
        <f t="shared" si="11"/>
        <v>17.600000000000001</v>
      </c>
      <c r="P68" s="16"/>
      <c r="Q68" s="20">
        <f t="shared" si="4"/>
        <v>0</v>
      </c>
      <c r="R68" s="20"/>
      <c r="S68" s="5"/>
      <c r="T68" s="1"/>
      <c r="U68" s="1">
        <f t="shared" si="5"/>
        <v>16.704545454545453</v>
      </c>
      <c r="V68" s="1">
        <f t="shared" si="6"/>
        <v>16.704545454545453</v>
      </c>
      <c r="W68" s="1">
        <v>25</v>
      </c>
      <c r="X68" s="1">
        <v>27.8</v>
      </c>
      <c r="Y68" s="1">
        <v>21.8</v>
      </c>
      <c r="Z68" s="1">
        <v>7.2</v>
      </c>
      <c r="AA68" s="1">
        <v>10</v>
      </c>
      <c r="AB68" s="1"/>
      <c r="AC68" s="1">
        <f t="shared" si="7"/>
        <v>0</v>
      </c>
      <c r="AD68" s="1">
        <f t="shared" si="8"/>
        <v>0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97</v>
      </c>
      <c r="B69" s="1" t="s">
        <v>33</v>
      </c>
      <c r="C69" s="1">
        <v>871</v>
      </c>
      <c r="D69" s="1">
        <v>700</v>
      </c>
      <c r="E69" s="12">
        <f>573+E77</f>
        <v>654</v>
      </c>
      <c r="F69" s="1">
        <v>698</v>
      </c>
      <c r="G69" s="6">
        <v>0.41</v>
      </c>
      <c r="H69" s="1">
        <v>45</v>
      </c>
      <c r="I69" s="1"/>
      <c r="J69" s="1">
        <v>570</v>
      </c>
      <c r="K69" s="1">
        <f t="shared" si="13"/>
        <v>84</v>
      </c>
      <c r="L69" s="1"/>
      <c r="M69" s="1"/>
      <c r="N69" s="1"/>
      <c r="O69" s="1">
        <f t="shared" ref="O69:O78" si="14">E69/5</f>
        <v>130.80000000000001</v>
      </c>
      <c r="P69" s="16">
        <f t="shared" si="12"/>
        <v>1002.4000000000001</v>
      </c>
      <c r="Q69" s="20">
        <f t="shared" si="4"/>
        <v>502.40000000000009</v>
      </c>
      <c r="R69" s="20">
        <v>500</v>
      </c>
      <c r="S69" s="5"/>
      <c r="T69" s="1"/>
      <c r="U69" s="1">
        <f t="shared" si="5"/>
        <v>9.1773700305810397</v>
      </c>
      <c r="V69" s="1">
        <f t="shared" si="6"/>
        <v>5.3363914373088681</v>
      </c>
      <c r="W69" s="1">
        <v>54.4</v>
      </c>
      <c r="X69" s="1">
        <v>126.8</v>
      </c>
      <c r="Y69" s="1">
        <v>115.6</v>
      </c>
      <c r="Z69" s="1">
        <v>84.4</v>
      </c>
      <c r="AA69" s="1">
        <v>80.8</v>
      </c>
      <c r="AB69" s="1"/>
      <c r="AC69" s="1">
        <f t="shared" si="7"/>
        <v>205.98400000000004</v>
      </c>
      <c r="AD69" s="1">
        <f t="shared" si="8"/>
        <v>205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98</v>
      </c>
      <c r="B70" s="1" t="s">
        <v>33</v>
      </c>
      <c r="C70" s="1">
        <v>10</v>
      </c>
      <c r="D70" s="1">
        <v>40</v>
      </c>
      <c r="E70" s="1">
        <v>38</v>
      </c>
      <c r="F70" s="1">
        <v>3</v>
      </c>
      <c r="G70" s="6">
        <v>0.5</v>
      </c>
      <c r="H70" s="1">
        <v>45</v>
      </c>
      <c r="I70" s="1"/>
      <c r="J70" s="1">
        <v>47</v>
      </c>
      <c r="K70" s="1">
        <f t="shared" si="13"/>
        <v>-9</v>
      </c>
      <c r="L70" s="1"/>
      <c r="M70" s="1"/>
      <c r="N70" s="1">
        <v>114.6</v>
      </c>
      <c r="O70" s="1">
        <f t="shared" si="14"/>
        <v>7.6</v>
      </c>
      <c r="P70" s="16"/>
      <c r="Q70" s="20">
        <f t="shared" si="4"/>
        <v>0</v>
      </c>
      <c r="R70" s="20"/>
      <c r="S70" s="5"/>
      <c r="T70" s="1"/>
      <c r="U70" s="1">
        <f t="shared" si="5"/>
        <v>15.473684210526315</v>
      </c>
      <c r="V70" s="1">
        <f t="shared" si="6"/>
        <v>15.473684210526315</v>
      </c>
      <c r="W70" s="1">
        <v>10.6</v>
      </c>
      <c r="X70" s="1">
        <v>6.6</v>
      </c>
      <c r="Y70" s="1">
        <v>6</v>
      </c>
      <c r="Z70" s="1">
        <v>2.6</v>
      </c>
      <c r="AA70" s="1">
        <v>0</v>
      </c>
      <c r="AB70" s="1"/>
      <c r="AC70" s="1">
        <f t="shared" si="7"/>
        <v>0</v>
      </c>
      <c r="AD70" s="1">
        <f t="shared" si="8"/>
        <v>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99</v>
      </c>
      <c r="B71" s="1" t="s">
        <v>33</v>
      </c>
      <c r="C71" s="1">
        <v>13</v>
      </c>
      <c r="D71" s="1">
        <v>440</v>
      </c>
      <c r="E71" s="1">
        <v>122</v>
      </c>
      <c r="F71" s="1">
        <v>318</v>
      </c>
      <c r="G71" s="6">
        <v>0.41</v>
      </c>
      <c r="H71" s="1">
        <v>45</v>
      </c>
      <c r="I71" s="1"/>
      <c r="J71" s="1">
        <v>124</v>
      </c>
      <c r="K71" s="1">
        <f t="shared" si="13"/>
        <v>-2</v>
      </c>
      <c r="L71" s="1"/>
      <c r="M71" s="1"/>
      <c r="N71" s="1">
        <v>207</v>
      </c>
      <c r="O71" s="1">
        <f t="shared" si="14"/>
        <v>24.4</v>
      </c>
      <c r="P71" s="16"/>
      <c r="Q71" s="20">
        <f t="shared" ref="Q71:Q78" si="15">P71-R71</f>
        <v>0</v>
      </c>
      <c r="R71" s="20"/>
      <c r="S71" s="5"/>
      <c r="T71" s="1"/>
      <c r="U71" s="1">
        <f t="shared" ref="U71:U78" si="16">(F71+N71+Q71)/O71</f>
        <v>21.516393442622952</v>
      </c>
      <c r="V71" s="1">
        <f t="shared" ref="V71:V78" si="17">(F71+N71)/O71</f>
        <v>21.516393442622952</v>
      </c>
      <c r="W71" s="1">
        <v>41.6</v>
      </c>
      <c r="X71" s="1">
        <v>43.4</v>
      </c>
      <c r="Y71" s="1">
        <v>0</v>
      </c>
      <c r="Z71" s="1">
        <v>32</v>
      </c>
      <c r="AA71" s="1">
        <v>0</v>
      </c>
      <c r="AB71" s="1"/>
      <c r="AC71" s="1">
        <f t="shared" ref="AC71:AD78" si="18">Q71*G71</f>
        <v>0</v>
      </c>
      <c r="AD71" s="1">
        <f t="shared" ref="AD71:AD78" si="19">R71*G71</f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100</v>
      </c>
      <c r="B72" s="1" t="s">
        <v>33</v>
      </c>
      <c r="C72" s="1"/>
      <c r="D72" s="1">
        <v>20</v>
      </c>
      <c r="E72" s="1">
        <v>20</v>
      </c>
      <c r="F72" s="1"/>
      <c r="G72" s="6">
        <v>0.4</v>
      </c>
      <c r="H72" s="1">
        <v>60</v>
      </c>
      <c r="I72" s="1"/>
      <c r="J72" s="1">
        <v>31</v>
      </c>
      <c r="K72" s="1">
        <f t="shared" si="13"/>
        <v>-11</v>
      </c>
      <c r="L72" s="1"/>
      <c r="M72" s="1"/>
      <c r="N72" s="1"/>
      <c r="O72" s="1">
        <f t="shared" si="14"/>
        <v>4</v>
      </c>
      <c r="P72" s="16">
        <f>9*O72-N72-F72</f>
        <v>36</v>
      </c>
      <c r="Q72" s="20">
        <f t="shared" si="15"/>
        <v>36</v>
      </c>
      <c r="R72" s="20"/>
      <c r="S72" s="5"/>
      <c r="T72" s="1"/>
      <c r="U72" s="1">
        <f t="shared" si="16"/>
        <v>9</v>
      </c>
      <c r="V72" s="1">
        <f t="shared" si="17"/>
        <v>0</v>
      </c>
      <c r="W72" s="1">
        <v>0</v>
      </c>
      <c r="X72" s="1">
        <v>2</v>
      </c>
      <c r="Y72" s="1">
        <v>0</v>
      </c>
      <c r="Z72" s="1">
        <v>0</v>
      </c>
      <c r="AA72" s="1">
        <v>0.4</v>
      </c>
      <c r="AB72" s="1"/>
      <c r="AC72" s="1">
        <f t="shared" si="18"/>
        <v>14.4</v>
      </c>
      <c r="AD72" s="1">
        <f t="shared" si="19"/>
        <v>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101</v>
      </c>
      <c r="B73" s="1" t="s">
        <v>31</v>
      </c>
      <c r="C73" s="1">
        <v>618.6</v>
      </c>
      <c r="D73" s="1">
        <v>48.44</v>
      </c>
      <c r="E73" s="1">
        <v>179.976</v>
      </c>
      <c r="F73" s="1">
        <v>428.387</v>
      </c>
      <c r="G73" s="6">
        <v>1</v>
      </c>
      <c r="H73" s="1">
        <v>60</v>
      </c>
      <c r="I73" s="1"/>
      <c r="J73" s="1">
        <v>164.9</v>
      </c>
      <c r="K73" s="1">
        <f t="shared" si="13"/>
        <v>15.075999999999993</v>
      </c>
      <c r="L73" s="1"/>
      <c r="M73" s="1"/>
      <c r="N73" s="1"/>
      <c r="O73" s="1">
        <f t="shared" si="14"/>
        <v>35.995199999999997</v>
      </c>
      <c r="P73" s="16">
        <f t="shared" si="12"/>
        <v>39.550599999999974</v>
      </c>
      <c r="Q73" s="20">
        <v>0</v>
      </c>
      <c r="R73" s="20"/>
      <c r="S73" s="13">
        <v>0</v>
      </c>
      <c r="T73" s="11"/>
      <c r="U73" s="1">
        <f t="shared" si="16"/>
        <v>11.901225718984755</v>
      </c>
      <c r="V73" s="1">
        <f t="shared" si="17"/>
        <v>11.901225718984755</v>
      </c>
      <c r="W73" s="1">
        <v>30.628799999999998</v>
      </c>
      <c r="X73" s="1">
        <v>51.630399999999987</v>
      </c>
      <c r="Y73" s="1">
        <v>62.421199999999999</v>
      </c>
      <c r="Z73" s="1">
        <v>43.811</v>
      </c>
      <c r="AA73" s="1">
        <v>47.504399999999997</v>
      </c>
      <c r="AB73" s="1"/>
      <c r="AC73" s="1">
        <f t="shared" si="18"/>
        <v>0</v>
      </c>
      <c r="AD73" s="1">
        <f t="shared" si="19"/>
        <v>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102</v>
      </c>
      <c r="B74" s="1" t="s">
        <v>33</v>
      </c>
      <c r="C74" s="1">
        <v>3</v>
      </c>
      <c r="D74" s="1"/>
      <c r="E74" s="1">
        <v>1</v>
      </c>
      <c r="F74" s="1">
        <v>1</v>
      </c>
      <c r="G74" s="6">
        <v>0.31</v>
      </c>
      <c r="H74" s="1" t="e">
        <v>#N/A</v>
      </c>
      <c r="I74" s="1"/>
      <c r="J74" s="1">
        <v>46</v>
      </c>
      <c r="K74" s="1">
        <f t="shared" si="13"/>
        <v>-45</v>
      </c>
      <c r="L74" s="1"/>
      <c r="M74" s="1"/>
      <c r="N74" s="1">
        <v>477</v>
      </c>
      <c r="O74" s="1">
        <f t="shared" si="14"/>
        <v>0.2</v>
      </c>
      <c r="P74" s="16"/>
      <c r="Q74" s="20">
        <f t="shared" si="15"/>
        <v>0</v>
      </c>
      <c r="R74" s="20"/>
      <c r="S74" s="5"/>
      <c r="T74" s="1"/>
      <c r="U74" s="1">
        <f t="shared" si="16"/>
        <v>2390</v>
      </c>
      <c r="V74" s="1">
        <f t="shared" si="17"/>
        <v>2390</v>
      </c>
      <c r="W74" s="1">
        <v>48</v>
      </c>
      <c r="X74" s="1">
        <v>21.6</v>
      </c>
      <c r="Y74" s="1">
        <v>0</v>
      </c>
      <c r="Z74" s="1">
        <v>0</v>
      </c>
      <c r="AA74" s="1">
        <v>0</v>
      </c>
      <c r="AB74" s="1"/>
      <c r="AC74" s="1">
        <f t="shared" si="18"/>
        <v>0</v>
      </c>
      <c r="AD74" s="1">
        <f t="shared" si="19"/>
        <v>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0" t="s">
        <v>103</v>
      </c>
      <c r="B75" s="1" t="s">
        <v>31</v>
      </c>
      <c r="C75" s="1"/>
      <c r="D75" s="1">
        <v>1.3520000000000001</v>
      </c>
      <c r="E75" s="12">
        <v>1.3520000000000001</v>
      </c>
      <c r="F75" s="1"/>
      <c r="G75" s="6">
        <v>0</v>
      </c>
      <c r="H75" s="1" t="e">
        <v>#N/A</v>
      </c>
      <c r="I75" s="1"/>
      <c r="J75" s="1">
        <v>1</v>
      </c>
      <c r="K75" s="1">
        <f t="shared" si="13"/>
        <v>0.35200000000000009</v>
      </c>
      <c r="L75" s="1"/>
      <c r="M75" s="1"/>
      <c r="N75" s="1"/>
      <c r="O75" s="1">
        <f t="shared" si="14"/>
        <v>0.27040000000000003</v>
      </c>
      <c r="P75" s="16"/>
      <c r="Q75" s="20">
        <f t="shared" si="15"/>
        <v>0</v>
      </c>
      <c r="R75" s="20"/>
      <c r="S75" s="5"/>
      <c r="T75" s="1"/>
      <c r="U75" s="1">
        <f t="shared" si="16"/>
        <v>0</v>
      </c>
      <c r="V75" s="1">
        <f t="shared" si="17"/>
        <v>0</v>
      </c>
      <c r="W75" s="1">
        <v>0.27200000000000002</v>
      </c>
      <c r="X75" s="1">
        <v>0</v>
      </c>
      <c r="Y75" s="1">
        <v>0</v>
      </c>
      <c r="Z75" s="1">
        <v>0</v>
      </c>
      <c r="AA75" s="1">
        <v>0</v>
      </c>
      <c r="AB75" s="1"/>
      <c r="AC75" s="1">
        <f t="shared" si="18"/>
        <v>0</v>
      </c>
      <c r="AD75" s="1">
        <f t="shared" si="19"/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104</v>
      </c>
      <c r="B76" s="1" t="s">
        <v>33</v>
      </c>
      <c r="C76" s="1"/>
      <c r="D76" s="1">
        <v>7</v>
      </c>
      <c r="E76" s="12">
        <v>3</v>
      </c>
      <c r="F76" s="1"/>
      <c r="G76" s="6">
        <v>0</v>
      </c>
      <c r="H76" s="1" t="e">
        <v>#N/A</v>
      </c>
      <c r="I76" s="1"/>
      <c r="J76" s="1">
        <v>5</v>
      </c>
      <c r="K76" s="1">
        <f t="shared" si="13"/>
        <v>-2</v>
      </c>
      <c r="L76" s="1"/>
      <c r="M76" s="1"/>
      <c r="N76" s="1"/>
      <c r="O76" s="1">
        <f t="shared" si="14"/>
        <v>0.6</v>
      </c>
      <c r="P76" s="16"/>
      <c r="Q76" s="20">
        <f t="shared" si="15"/>
        <v>0</v>
      </c>
      <c r="R76" s="20"/>
      <c r="S76" s="5"/>
      <c r="T76" s="1"/>
      <c r="U76" s="1">
        <f t="shared" si="16"/>
        <v>0</v>
      </c>
      <c r="V76" s="1">
        <f t="shared" si="17"/>
        <v>0</v>
      </c>
      <c r="W76" s="1">
        <v>1.4</v>
      </c>
      <c r="X76" s="1">
        <v>1.2</v>
      </c>
      <c r="Y76" s="1">
        <v>3</v>
      </c>
      <c r="Z76" s="1">
        <v>0.2</v>
      </c>
      <c r="AA76" s="1">
        <v>0</v>
      </c>
      <c r="AB76" s="1"/>
      <c r="AC76" s="1">
        <f t="shared" si="18"/>
        <v>0</v>
      </c>
      <c r="AD76" s="1">
        <f t="shared" si="19"/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0" t="s">
        <v>105</v>
      </c>
      <c r="B77" s="1" t="s">
        <v>33</v>
      </c>
      <c r="C77" s="1"/>
      <c r="D77" s="1">
        <v>88</v>
      </c>
      <c r="E77" s="12">
        <v>81</v>
      </c>
      <c r="F77" s="1"/>
      <c r="G77" s="6">
        <v>0</v>
      </c>
      <c r="H77" s="1" t="e">
        <v>#N/A</v>
      </c>
      <c r="I77" s="1"/>
      <c r="J77" s="1">
        <v>92</v>
      </c>
      <c r="K77" s="1">
        <f t="shared" si="13"/>
        <v>-11</v>
      </c>
      <c r="L77" s="1"/>
      <c r="M77" s="1"/>
      <c r="N77" s="1"/>
      <c r="O77" s="1">
        <f t="shared" si="14"/>
        <v>16.2</v>
      </c>
      <c r="P77" s="16"/>
      <c r="Q77" s="20">
        <f t="shared" si="15"/>
        <v>0</v>
      </c>
      <c r="R77" s="20"/>
      <c r="S77" s="5"/>
      <c r="T77" s="1"/>
      <c r="U77" s="1">
        <f t="shared" si="16"/>
        <v>0</v>
      </c>
      <c r="V77" s="1">
        <f t="shared" si="17"/>
        <v>0</v>
      </c>
      <c r="W77" s="1">
        <v>4.4000000000000004</v>
      </c>
      <c r="X77" s="1">
        <v>11.4</v>
      </c>
      <c r="Y77" s="1">
        <v>10</v>
      </c>
      <c r="Z77" s="1">
        <v>0</v>
      </c>
      <c r="AA77" s="1">
        <v>0</v>
      </c>
      <c r="AB77" s="1"/>
      <c r="AC77" s="1">
        <f t="shared" si="18"/>
        <v>0</v>
      </c>
      <c r="AD77" s="1">
        <f t="shared" si="19"/>
        <v>0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ht="15.75" thickBot="1" x14ac:dyDescent="0.3">
      <c r="A78" s="10" t="s">
        <v>106</v>
      </c>
      <c r="B78" s="1" t="s">
        <v>31</v>
      </c>
      <c r="C78" s="1"/>
      <c r="D78" s="1">
        <v>112.72799999999999</v>
      </c>
      <c r="E78" s="12">
        <v>96.063999999999993</v>
      </c>
      <c r="F78" s="1"/>
      <c r="G78" s="6">
        <v>0</v>
      </c>
      <c r="H78" s="1" t="e">
        <v>#N/A</v>
      </c>
      <c r="I78" s="1"/>
      <c r="J78" s="1">
        <v>93</v>
      </c>
      <c r="K78" s="1">
        <f t="shared" si="13"/>
        <v>3.063999999999993</v>
      </c>
      <c r="L78" s="1"/>
      <c r="M78" s="1"/>
      <c r="N78" s="1"/>
      <c r="O78" s="1">
        <f t="shared" si="14"/>
        <v>19.212799999999998</v>
      </c>
      <c r="P78" s="16"/>
      <c r="Q78" s="21">
        <f t="shared" si="15"/>
        <v>0</v>
      </c>
      <c r="R78" s="21"/>
      <c r="S78" s="5"/>
      <c r="T78" s="1"/>
      <c r="U78" s="1">
        <f t="shared" si="16"/>
        <v>0</v>
      </c>
      <c r="V78" s="1">
        <f t="shared" si="17"/>
        <v>0</v>
      </c>
      <c r="W78" s="1">
        <v>11.0916</v>
      </c>
      <c r="X78" s="1">
        <v>13.302</v>
      </c>
      <c r="Y78" s="1">
        <v>11.926399999999999</v>
      </c>
      <c r="Z78" s="1">
        <v>7.5319999999999991</v>
      </c>
      <c r="AA78" s="1">
        <v>6.8436000000000003</v>
      </c>
      <c r="AB78" s="1"/>
      <c r="AC78" s="1">
        <f t="shared" si="18"/>
        <v>0</v>
      </c>
      <c r="AD78" s="1">
        <f t="shared" si="19"/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C78" xr:uid="{14DB8133-37EF-41A7-8912-C0F65DF9793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2024-03-12T11:47:21Z</dcterms:created>
  <dcterms:modified xsi:type="dcterms:W3CDTF">2024-03-13T08:30:28Z</dcterms:modified>
</cp:coreProperties>
</file>