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4,25 Ост КИ филиалы\"/>
    </mc:Choice>
  </mc:AlternateContent>
  <xr:revisionPtr revIDLastSave="0" documentId="13_ncr:1_{EFC1294C-2C09-4C24-9499-5BAF8B53AE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2" i="1" l="1"/>
  <c r="O82" i="1" s="1"/>
  <c r="E78" i="1"/>
  <c r="K78" i="1" s="1"/>
  <c r="O6" i="1"/>
  <c r="P6" i="1" s="1"/>
  <c r="O7" i="1"/>
  <c r="O8" i="1"/>
  <c r="O9" i="1"/>
  <c r="O10" i="1"/>
  <c r="O11" i="1"/>
  <c r="P11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S25" i="1" s="1"/>
  <c r="O26" i="1"/>
  <c r="O27" i="1"/>
  <c r="O28" i="1"/>
  <c r="O29" i="1"/>
  <c r="O30" i="1"/>
  <c r="O31" i="1"/>
  <c r="S31" i="1" s="1"/>
  <c r="O32" i="1"/>
  <c r="O33" i="1"/>
  <c r="O34" i="1"/>
  <c r="P34" i="1" s="1"/>
  <c r="O35" i="1"/>
  <c r="O36" i="1"/>
  <c r="O37" i="1"/>
  <c r="O38" i="1"/>
  <c r="S38" i="1" s="1"/>
  <c r="O39" i="1"/>
  <c r="O40" i="1"/>
  <c r="O41" i="1"/>
  <c r="O42" i="1"/>
  <c r="O43" i="1"/>
  <c r="O44" i="1"/>
  <c r="O45" i="1"/>
  <c r="O46" i="1"/>
  <c r="O47" i="1"/>
  <c r="O48" i="1"/>
  <c r="O49" i="1"/>
  <c r="O50" i="1"/>
  <c r="S50" i="1" s="1"/>
  <c r="O51" i="1"/>
  <c r="O52" i="1"/>
  <c r="S52" i="1" s="1"/>
  <c r="O53" i="1"/>
  <c r="O54" i="1"/>
  <c r="S54" i="1" s="1"/>
  <c r="O55" i="1"/>
  <c r="O56" i="1"/>
  <c r="S56" i="1" s="1"/>
  <c r="O57" i="1"/>
  <c r="O58" i="1"/>
  <c r="O59" i="1"/>
  <c r="O60" i="1"/>
  <c r="S60" i="1" s="1"/>
  <c r="O61" i="1"/>
  <c r="S61" i="1" s="1"/>
  <c r="O62" i="1"/>
  <c r="O63" i="1"/>
  <c r="O64" i="1"/>
  <c r="S64" i="1" s="1"/>
  <c r="O65" i="1"/>
  <c r="O66" i="1"/>
  <c r="S66" i="1" s="1"/>
  <c r="O68" i="1"/>
  <c r="O69" i="1"/>
  <c r="O70" i="1"/>
  <c r="O71" i="1"/>
  <c r="O72" i="1"/>
  <c r="S72" i="1" s="1"/>
  <c r="O73" i="1"/>
  <c r="S73" i="1" s="1"/>
  <c r="O74" i="1"/>
  <c r="O75" i="1"/>
  <c r="S75" i="1" s="1"/>
  <c r="O76" i="1"/>
  <c r="O77" i="1"/>
  <c r="O78" i="1"/>
  <c r="O79" i="1"/>
  <c r="O80" i="1"/>
  <c r="O81" i="1"/>
  <c r="O83" i="1"/>
  <c r="O84" i="1"/>
  <c r="O85" i="1"/>
  <c r="O86" i="1"/>
  <c r="O87" i="1"/>
  <c r="O88" i="1"/>
  <c r="O89" i="1"/>
  <c r="O90" i="1"/>
  <c r="T90" i="1" s="1"/>
  <c r="O91" i="1"/>
  <c r="T91" i="1" s="1"/>
  <c r="O92" i="1"/>
  <c r="T92" i="1" s="1"/>
  <c r="O67" i="1"/>
  <c r="O93" i="1"/>
  <c r="T93" i="1" s="1"/>
  <c r="O94" i="1"/>
  <c r="O95" i="1"/>
  <c r="O96" i="1"/>
  <c r="O97" i="1"/>
  <c r="O98" i="1"/>
  <c r="K98" i="1"/>
  <c r="K97" i="1"/>
  <c r="K96" i="1"/>
  <c r="K95" i="1"/>
  <c r="K94" i="1"/>
  <c r="K93" i="1"/>
  <c r="K67" i="1"/>
  <c r="K92" i="1"/>
  <c r="AF91" i="1"/>
  <c r="K91" i="1"/>
  <c r="K90" i="1"/>
  <c r="K89" i="1"/>
  <c r="K88" i="1"/>
  <c r="K87" i="1"/>
  <c r="K86" i="1"/>
  <c r="K85" i="1"/>
  <c r="K84" i="1"/>
  <c r="K83" i="1"/>
  <c r="K81" i="1"/>
  <c r="K80" i="1"/>
  <c r="K79" i="1"/>
  <c r="K77" i="1"/>
  <c r="K76" i="1"/>
  <c r="AF75" i="1"/>
  <c r="K75" i="1"/>
  <c r="K74" i="1"/>
  <c r="K73" i="1"/>
  <c r="K72" i="1"/>
  <c r="K71" i="1"/>
  <c r="K70" i="1"/>
  <c r="K69" i="1"/>
  <c r="K68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AF38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T97" i="1" l="1"/>
  <c r="P97" i="1"/>
  <c r="AF97" i="1" s="1"/>
  <c r="T95" i="1"/>
  <c r="AF95" i="1"/>
  <c r="AF88" i="1"/>
  <c r="AF86" i="1"/>
  <c r="AF84" i="1"/>
  <c r="AF81" i="1"/>
  <c r="AF79" i="1"/>
  <c r="AF77" i="1"/>
  <c r="AF71" i="1"/>
  <c r="AF69" i="1"/>
  <c r="AF62" i="1"/>
  <c r="P58" i="1"/>
  <c r="AF58" i="1" s="1"/>
  <c r="P48" i="1"/>
  <c r="AF48" i="1" s="1"/>
  <c r="P46" i="1"/>
  <c r="AF46" i="1" s="1"/>
  <c r="AF44" i="1"/>
  <c r="AF42" i="1"/>
  <c r="AF40" i="1"/>
  <c r="AF36" i="1"/>
  <c r="AF34" i="1"/>
  <c r="P32" i="1"/>
  <c r="AF32" i="1" s="1"/>
  <c r="AF30" i="1"/>
  <c r="AF28" i="1"/>
  <c r="AF26" i="1"/>
  <c r="P24" i="1"/>
  <c r="AF24" i="1" s="1"/>
  <c r="P22" i="1"/>
  <c r="AF22" i="1" s="1"/>
  <c r="AF20" i="1"/>
  <c r="AF18" i="1"/>
  <c r="P16" i="1"/>
  <c r="AF16" i="1" s="1"/>
  <c r="AF14" i="1"/>
  <c r="P12" i="1"/>
  <c r="AF12" i="1" s="1"/>
  <c r="AF10" i="1"/>
  <c r="AF8" i="1"/>
  <c r="P82" i="1"/>
  <c r="AF82" i="1" s="1"/>
  <c r="T98" i="1"/>
  <c r="AF98" i="1"/>
  <c r="T96" i="1"/>
  <c r="P96" i="1"/>
  <c r="AF96" i="1" s="1"/>
  <c r="T94" i="1"/>
  <c r="AF94" i="1"/>
  <c r="T67" i="1"/>
  <c r="AF67" i="1"/>
  <c r="AF89" i="1"/>
  <c r="P87" i="1"/>
  <c r="AF87" i="1" s="1"/>
  <c r="P85" i="1"/>
  <c r="AF85" i="1" s="1"/>
  <c r="P83" i="1"/>
  <c r="AF83" i="1" s="1"/>
  <c r="P80" i="1"/>
  <c r="AF80" i="1" s="1"/>
  <c r="P78" i="1"/>
  <c r="AF78" i="1" s="1"/>
  <c r="AF76" i="1"/>
  <c r="P74" i="1"/>
  <c r="AF74" i="1" s="1"/>
  <c r="P70" i="1"/>
  <c r="AF70" i="1" s="1"/>
  <c r="AF68" i="1"/>
  <c r="AF65" i="1"/>
  <c r="AF63" i="1"/>
  <c r="AF59" i="1"/>
  <c r="P57" i="1"/>
  <c r="AF57" i="1" s="1"/>
  <c r="P55" i="1"/>
  <c r="AF55" i="1" s="1"/>
  <c r="AF53" i="1"/>
  <c r="AF51" i="1"/>
  <c r="P49" i="1"/>
  <c r="AF49" i="1" s="1"/>
  <c r="AF47" i="1"/>
  <c r="AF45" i="1"/>
  <c r="AF43" i="1"/>
  <c r="P41" i="1"/>
  <c r="AF41" i="1" s="1"/>
  <c r="AF39" i="1"/>
  <c r="AF37" i="1"/>
  <c r="AF35" i="1"/>
  <c r="P33" i="1"/>
  <c r="AF33" i="1" s="1"/>
  <c r="P29" i="1"/>
  <c r="AF29" i="1" s="1"/>
  <c r="P27" i="1"/>
  <c r="AF27" i="1" s="1"/>
  <c r="AF23" i="1"/>
  <c r="AF21" i="1"/>
  <c r="AF19" i="1"/>
  <c r="P17" i="1"/>
  <c r="AF17" i="1" s="1"/>
  <c r="AF15" i="1"/>
  <c r="AF13" i="1"/>
  <c r="AF11" i="1"/>
  <c r="AF9" i="1"/>
  <c r="AF7" i="1"/>
  <c r="E5" i="1"/>
  <c r="K82" i="1"/>
  <c r="S92" i="1"/>
  <c r="T84" i="1"/>
  <c r="T76" i="1"/>
  <c r="T68" i="1"/>
  <c r="T59" i="1"/>
  <c r="T51" i="1"/>
  <c r="T45" i="1"/>
  <c r="T37" i="1"/>
  <c r="T29" i="1"/>
  <c r="T21" i="1"/>
  <c r="T13" i="1"/>
  <c r="S95" i="1"/>
  <c r="T88" i="1"/>
  <c r="T80" i="1"/>
  <c r="T72" i="1"/>
  <c r="T63" i="1"/>
  <c r="T55" i="1"/>
  <c r="T47" i="1"/>
  <c r="T41" i="1"/>
  <c r="T33" i="1"/>
  <c r="T25" i="1"/>
  <c r="T17" i="1"/>
  <c r="T9" i="1"/>
  <c r="K5" i="1"/>
  <c r="S93" i="1"/>
  <c r="S90" i="1"/>
  <c r="T86" i="1"/>
  <c r="T82" i="1"/>
  <c r="T78" i="1"/>
  <c r="T74" i="1"/>
  <c r="T70" i="1"/>
  <c r="T65" i="1"/>
  <c r="T61" i="1"/>
  <c r="T57" i="1"/>
  <c r="T53" i="1"/>
  <c r="T49" i="1"/>
  <c r="T43" i="1"/>
  <c r="T39" i="1"/>
  <c r="T35" i="1"/>
  <c r="T31" i="1"/>
  <c r="T27" i="1"/>
  <c r="T23" i="1"/>
  <c r="T19" i="1"/>
  <c r="T15" i="1"/>
  <c r="T11" i="1"/>
  <c r="T7" i="1"/>
  <c r="S98" i="1"/>
  <c r="S91" i="1"/>
  <c r="T89" i="1"/>
  <c r="T87" i="1"/>
  <c r="T85" i="1"/>
  <c r="T83" i="1"/>
  <c r="T81" i="1"/>
  <c r="T79" i="1"/>
  <c r="T77" i="1"/>
  <c r="T75" i="1"/>
  <c r="T73" i="1"/>
  <c r="T71" i="1"/>
  <c r="T69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6" i="1"/>
  <c r="O5" i="1"/>
  <c r="P5" i="1" l="1"/>
  <c r="S94" i="1"/>
  <c r="AF6" i="1"/>
  <c r="AF5" i="1" s="1"/>
  <c r="S67" i="1"/>
  <c r="S96" i="1"/>
  <c r="S97" i="1"/>
  <c r="S7" i="1"/>
  <c r="S9" i="1"/>
  <c r="S11" i="1"/>
  <c r="S13" i="1"/>
  <c r="S15" i="1"/>
  <c r="S17" i="1"/>
  <c r="S19" i="1"/>
  <c r="S21" i="1"/>
  <c r="S23" i="1"/>
  <c r="S27" i="1"/>
  <c r="S29" i="1"/>
  <c r="S33" i="1"/>
  <c r="S35" i="1"/>
  <c r="S37" i="1"/>
  <c r="S39" i="1"/>
  <c r="S41" i="1"/>
  <c r="S43" i="1"/>
  <c r="S45" i="1"/>
  <c r="S47" i="1"/>
  <c r="S49" i="1"/>
  <c r="S51" i="1"/>
  <c r="S53" i="1"/>
  <c r="S55" i="1"/>
  <c r="S57" i="1"/>
  <c r="S59" i="1"/>
  <c r="S63" i="1"/>
  <c r="S65" i="1"/>
  <c r="S68" i="1"/>
  <c r="S70" i="1"/>
  <c r="S74" i="1"/>
  <c r="S76" i="1"/>
  <c r="S78" i="1"/>
  <c r="S80" i="1"/>
  <c r="S83" i="1"/>
  <c r="S85" i="1"/>
  <c r="S87" i="1"/>
  <c r="S89" i="1"/>
  <c r="S82" i="1"/>
  <c r="S6" i="1"/>
  <c r="S8" i="1"/>
  <c r="S10" i="1"/>
  <c r="S12" i="1"/>
  <c r="S14" i="1"/>
  <c r="S16" i="1"/>
  <c r="S18" i="1"/>
  <c r="S20" i="1"/>
  <c r="S22" i="1"/>
  <c r="S24" i="1"/>
  <c r="S26" i="1"/>
  <c r="S28" i="1"/>
  <c r="S30" i="1"/>
  <c r="S32" i="1"/>
  <c r="S34" i="1"/>
  <c r="S36" i="1"/>
  <c r="S40" i="1"/>
  <c r="S42" i="1"/>
  <c r="S44" i="1"/>
  <c r="S46" i="1"/>
  <c r="S48" i="1"/>
  <c r="S58" i="1"/>
  <c r="S62" i="1"/>
  <c r="S69" i="1"/>
  <c r="S71" i="1"/>
  <c r="S77" i="1"/>
  <c r="S79" i="1"/>
  <c r="S81" i="1"/>
  <c r="S84" i="1"/>
  <c r="S86" i="1"/>
  <c r="S88" i="1"/>
</calcChain>
</file>

<file path=xl/sharedStrings.xml><?xml version="1.0" encoding="utf-8"?>
<sst xmlns="http://schemas.openxmlformats.org/spreadsheetml/2006/main" count="382" uniqueCount="168">
  <si>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</si>
  <si>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</si>
  <si>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</si>
  <si>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</si>
  <si>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</si>
  <si>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</si>
  <si>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</si>
  <si>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</si>
  <si>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</si>
  <si>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</si>
  <si>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</si>
  <si>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</si>
  <si>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</si>
  <si>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</si>
  <si>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</si>
  <si>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</si>
  <si>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</si>
  <si>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</si>
  <si>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</si>
  <si>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</si>
  <si>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</si>
  <si>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</si>
  <si>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</si>
  <si>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31,03,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</si>
  <si>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</si>
  <si>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</si>
  <si>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</si>
  <si>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</si>
  <si>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</si>
  <si>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</si>
  <si>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</si>
  <si>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</si>
  <si>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</si>
  <si>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</si>
  <si>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</si>
  <si>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</si>
  <si>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</si>
  <si>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</si>
  <si>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</si>
  <si>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</si>
  <si>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</si>
  <si>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нужно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</si>
  <si>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</si>
  <si>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</si>
  <si>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</si>
  <si>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</si>
  <si>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</si>
  <si>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</si>
  <si>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</si>
  <si>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нужно увеличить продажи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</si>
  <si>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</si>
  <si>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</si>
  <si>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</si>
  <si>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</si>
  <si>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</si>
  <si>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</si>
  <si>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</si>
  <si>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</si>
  <si>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</si>
  <si>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</si>
  <si>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</si>
  <si>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</si>
  <si>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</si>
  <si>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</si>
  <si>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</si>
  <si>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</si>
  <si>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с 19,02,25 заказываем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</si>
  <si>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</si>
  <si>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</si>
  <si>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</si>
  <si>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нет потребности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</si>
  <si>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</si>
  <si>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</si>
  <si>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</si>
  <si>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</si>
  <si>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</si>
  <si>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</si>
  <si>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</si>
  <si>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</si>
  <si>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</si>
  <si>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</si>
  <si>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</si>
  <si>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</si>
  <si>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</si>
  <si>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</si>
  <si>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</si>
  <si>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</si>
  <si>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6684 СЕРВЕЛАТ КАРЕЛЬСКИЙ ПМ в/к в/у 0,28кг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</si>
  <si>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</si>
  <si>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</si>
  <si>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</si>
  <si>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</si>
  <si>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</si>
  <si>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</si>
  <si>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</si>
  <si>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</si>
  <si>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</si>
  <si>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</si>
  <si>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</si>
  <si>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</si>
  <si>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</si>
  <si>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</si>
  <si>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дубль на 7077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</si>
  <si>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</si>
  <si>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</si>
  <si>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</si>
  <si>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</si>
  <si>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</si>
  <si>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</si>
  <si>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6795 ОСТАНКИНСКАЯ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</si>
  <si>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</si>
  <si>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</si>
  <si>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</si>
  <si>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</si>
  <si>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с 26,02,25 заказываем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</si>
  <si>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</si>
  <si>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</si>
  <si>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</si>
  <si>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ГРУДИНКОЙ вар б/о в/у срез 0.4кг 8шт.</t>
  </si>
  <si>
    <t>6909 ДЛЯ ДЕТЕЙ сос п/о мгс 0,33кг 8шт  Останкино</t>
  </si>
  <si>
    <t>27,12,24 в уценку 46 шт.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</si>
  <si>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</si>
  <si>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</si>
  <si>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</si>
  <si>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7070 СОЧНЫЕ ПМ сос п/о 1,5*4_А_50с  Останкино</t>
  </si>
  <si>
    <t>вместо 6955</t>
  </si>
  <si>
    <t>7073 МОЛОЧ.ПРЕМИУМ ПМ сос п/о в/у 1/350_50с  Останкино</t>
  </si>
  <si>
    <t>7075 МОЛОЧ.ПРЕМИУМ ПМ сос п/о мгс 1,5*4_О_50с  Останкино</t>
  </si>
  <si>
    <t>нужно увеличить продажи / с 26,02,25 заказываем</t>
  </si>
  <si>
    <t>7077 МЯСНЫЕ С ГОВЯД. ПМ сос п/о мгс 0,4кг_50с  Останкино</t>
  </si>
  <si>
    <t>новинка / есть дубль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</si>
  <si>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</si>
  <si>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</si>
  <si>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</si>
  <si>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</si>
  <si>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</si>
  <si>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</si>
  <si>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7125 МОЛОЧНАЯ Останкино вар п/о  Останкино</t>
  </si>
  <si>
    <t>с 05,03,25 заказываем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</si>
  <si>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</si>
  <si>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</si>
  <si>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0.84кг</t>
  </si>
  <si>
    <t>7134 САЛЯМИ ВЕНСКАЯ п/к в/у 0.84кг 6шт.</t>
  </si>
  <si>
    <t>7135 СЕРВЕЛАТ КРЕМЛЕВСКИЙ в/к в/у 0.84кг 6шт.</t>
  </si>
  <si>
    <t>7144 МРАМОРНАЯ ПРЕМИУМ в/к в/у 0.33кг 8шт.</t>
  </si>
  <si>
    <t>вместо 6795</t>
  </si>
  <si>
    <t>7146 МРАМОРНАЯ ПРЕМИУМ в/к в/у</t>
  </si>
  <si>
    <t>7149 БАЛЫКОВАЯ Коровино п/к в/у 0,84кг_50с  Останкино</t>
  </si>
  <si>
    <t>7154 СЕРВЕЛАТ ЗЕРНИСТЫЙ ПМ в/к в/у 0,35кг_50с  Останкино</t>
  </si>
  <si>
    <t>вместо 6683 / 26,02,25 Зверев обнулил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</si>
  <si>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</si>
  <si>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</si>
  <si>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</si>
  <si>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</si>
  <si>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</si>
  <si>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</si>
  <si>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t>дубль на 7066</t>
  </si>
  <si>
    <t>новинка / вместо 6722 / есть дубль</t>
  </si>
  <si>
    <t>вместо 2675 / 29,03,25 завод не отгрузил</t>
  </si>
  <si>
    <t>с 19,03,25 заказываем / 29,03,25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</si>
  <si>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7144</t>
    </r>
  </si>
  <si>
    <t>нужно увеличить продажи / с 19,02,25 заказываем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</si>
  <si>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 26,02,25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</si>
  <si>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6951</t>
    </r>
  </si>
  <si>
    <t>нужно увеличить продажи / вместо 6919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</si>
  <si>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6794</t>
    </r>
  </si>
  <si>
    <t>позиция на вывод, продали по уценке</t>
  </si>
  <si>
    <t xml:space="preserve">позиция на вывод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</si>
</sst>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5" fillId="5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6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0" fontId="0" fillId="6" borderId="0" xfId="0" applyFill="1"/>
    <xf numFmtId="164" fontId="6" fillId="6" borderId="1" xfId="1" applyNumberFormat="1" applyFon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5" fillId="6" borderId="6" xfId="1" applyNumberFormat="1" applyFont="1" applyFill="1" applyBorder="1"/>
  </cellXfs>
  <cellStyles count="2">
    <cellStyle name="Arial10px" xfId="1" xr:uid="{00000000-0005-0000-0000-000000000000}"/>
    <cellStyle name="Обычный" xfId="0" builtinId="0"/>
  </cellStyles>
  <dxfs count="1">
    <dxf>
      <fill>
        <patternFill patternType="solid">
          <fgColor rgb="FFA6A6A6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W494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R104" sqref="R10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7" width="7" customWidth="1"/>
    <col min="18" max="18" width="42.7109375" customWidth="1"/>
    <col min="19" max="20" width="5" customWidth="1"/>
    <col min="21" max="30" width="6" customWidth="1"/>
    <col min="31" max="31" width="53.710937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hidden="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hidden="1" x14ac:dyDescent="0.25">
      <c r="A5" s="1"/>
      <c r="B5" s="1"/>
      <c r="C5" s="1"/>
      <c r="D5" s="1"/>
      <c r="E5" s="4">
        <f>SUM(E6:E494)</f>
        <v>2349.5239999999999</v>
      </c>
      <c r="F5" s="4">
        <f>SUM(F6:F494)</f>
        <v>4415.8690000000006</v>
      </c>
      <c r="G5" s="7"/>
      <c r="H5" s="1"/>
      <c r="I5" s="1"/>
      <c r="J5" s="4">
        <f t="shared" ref="J5:Q5" si="0">SUM(J6:J494)</f>
        <v>2422.7399999999998</v>
      </c>
      <c r="K5" s="4">
        <f t="shared" si="0"/>
        <v>-73.216000000000008</v>
      </c>
      <c r="L5" s="4">
        <f t="shared" si="0"/>
        <v>0</v>
      </c>
      <c r="M5" s="4">
        <f t="shared" si="0"/>
        <v>0</v>
      </c>
      <c r="N5" s="4">
        <f t="shared" si="0"/>
        <v>1394</v>
      </c>
      <c r="O5" s="4">
        <f t="shared" si="0"/>
        <v>469.90479999999991</v>
      </c>
      <c r="P5" s="4">
        <f>SUM(P6:P494)</f>
        <v>2081.2995999999998</v>
      </c>
      <c r="Q5" s="4">
        <f t="shared" si="0"/>
        <v>0</v>
      </c>
      <c r="R5" s="1"/>
      <c r="S5" s="1"/>
      <c r="T5" s="1"/>
      <c r="U5" s="4">
        <f t="shared" ref="U5:AD5" si="1">SUM(U6:U494)</f>
        <v>552.42360000000019</v>
      </c>
      <c r="V5" s="4">
        <f t="shared" si="1"/>
        <v>417.45720000000017</v>
      </c>
      <c r="W5" s="4">
        <f t="shared" si="1"/>
        <v>465.07260000000002</v>
      </c>
      <c r="X5" s="4">
        <f t="shared" si="1"/>
        <v>357.19699999999989</v>
      </c>
      <c r="Y5" s="4">
        <f t="shared" si="1"/>
        <v>306.37420000000003</v>
      </c>
      <c r="Z5" s="4">
        <f t="shared" si="1"/>
        <v>385.72559999999999</v>
      </c>
      <c r="AA5" s="4">
        <f t="shared" si="1"/>
        <v>311.42140000000001</v>
      </c>
      <c r="AB5" s="4">
        <f t="shared" si="1"/>
        <v>251.285</v>
      </c>
      <c r="AC5" s="4">
        <f t="shared" si="1"/>
        <v>295.32200000000006</v>
      </c>
      <c r="AD5" s="4">
        <f t="shared" si="1"/>
        <v>198.87119999999996</v>
      </c>
      <c r="AE5" s="1"/>
      <c r="AF5" s="4">
        <f>SUM(AF6:AF494)</f>
        <v>1582.5076000000001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hidden="1" x14ac:dyDescent="0.25">
      <c r="A6" s="1" t="s">
        <v>37</v>
      </c>
      <c r="B6" s="1" t="s">
        <v>38</v>
      </c>
      <c r="C6" s="1">
        <v>9</v>
      </c>
      <c r="D6" s="1">
        <v>40</v>
      </c>
      <c r="E6" s="1">
        <v>17</v>
      </c>
      <c r="F6" s="1">
        <v>28</v>
      </c>
      <c r="G6" s="7">
        <v>0.4</v>
      </c>
      <c r="H6" s="1">
        <v>60</v>
      </c>
      <c r="I6" s="1" t="s">
        <v>39</v>
      </c>
      <c r="J6" s="1">
        <v>18</v>
      </c>
      <c r="K6" s="1">
        <f t="shared" ref="K6:K36" si="2">E6-J6</f>
        <v>-1</v>
      </c>
      <c r="L6" s="1"/>
      <c r="M6" s="1"/>
      <c r="N6" s="1"/>
      <c r="O6" s="1">
        <f t="shared" ref="O6:O68" si="3">E6/5</f>
        <v>3.4</v>
      </c>
      <c r="P6" s="5">
        <f>14*O6-N6-F6</f>
        <v>19.600000000000001</v>
      </c>
      <c r="Q6" s="5"/>
      <c r="R6" s="1"/>
      <c r="S6" s="1">
        <f t="shared" ref="S6:S68" si="4">(F6+N6+P6)/O6</f>
        <v>14</v>
      </c>
      <c r="T6" s="1">
        <f t="shared" ref="T6:T68" si="5">(F6+N6)/O6</f>
        <v>8.2352941176470598</v>
      </c>
      <c r="U6" s="1">
        <v>3</v>
      </c>
      <c r="V6" s="1">
        <v>4.4000000000000004</v>
      </c>
      <c r="W6" s="1">
        <v>3.2</v>
      </c>
      <c r="X6" s="1">
        <v>2.6</v>
      </c>
      <c r="Y6" s="1">
        <v>5.0671999999999997</v>
      </c>
      <c r="Z6" s="1">
        <v>4</v>
      </c>
      <c r="AA6" s="1">
        <v>1.4</v>
      </c>
      <c r="AB6" s="1">
        <v>3.2</v>
      </c>
      <c r="AC6" s="1">
        <v>3.2</v>
      </c>
      <c r="AD6" s="1">
        <v>0.4</v>
      </c>
      <c r="AE6" s="1"/>
      <c r="AF6" s="1">
        <f t="shared" ref="AF6:AF24" si="6">G6*P6</f>
        <v>7.8400000000000007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idden="1" x14ac:dyDescent="0.25">
      <c r="A7" s="1" t="s">
        <v>40</v>
      </c>
      <c r="B7" s="1" t="s">
        <v>35</v>
      </c>
      <c r="C7" s="1">
        <v>33.411000000000001</v>
      </c>
      <c r="D7" s="1"/>
      <c r="E7" s="1">
        <v>2.58</v>
      </c>
      <c r="F7" s="1">
        <v>29.347999999999999</v>
      </c>
      <c r="G7" s="7">
        <v>1</v>
      </c>
      <c r="H7" s="1">
        <v>120</v>
      </c>
      <c r="I7" s="1" t="s">
        <v>39</v>
      </c>
      <c r="J7" s="1">
        <v>2.5</v>
      </c>
      <c r="K7" s="1">
        <f t="shared" si="2"/>
        <v>8.0000000000000071E-2</v>
      </c>
      <c r="L7" s="1"/>
      <c r="M7" s="1"/>
      <c r="N7" s="1"/>
      <c r="O7" s="1">
        <f t="shared" si="3"/>
        <v>0.51600000000000001</v>
      </c>
      <c r="P7" s="5"/>
      <c r="Q7" s="5"/>
      <c r="R7" s="1"/>
      <c r="S7" s="1">
        <f t="shared" si="4"/>
        <v>56.875968992248062</v>
      </c>
      <c r="T7" s="1">
        <f t="shared" si="5"/>
        <v>56.875968992248062</v>
      </c>
      <c r="U7" s="1">
        <v>0.39760000000000001</v>
      </c>
      <c r="V7" s="1">
        <v>2.4676</v>
      </c>
      <c r="W7" s="1">
        <v>0</v>
      </c>
      <c r="X7" s="1">
        <v>2.8736000000000002</v>
      </c>
      <c r="Y7" s="1">
        <v>0.19500000000000001</v>
      </c>
      <c r="Z7" s="1">
        <v>2.3839999999999999</v>
      </c>
      <c r="AA7" s="1">
        <v>9.7199999999999995E-2</v>
      </c>
      <c r="AB7" s="1">
        <v>0.19400000000000001</v>
      </c>
      <c r="AC7" s="1">
        <v>0</v>
      </c>
      <c r="AD7" s="1">
        <v>0</v>
      </c>
      <c r="AE7" s="14" t="s">
        <v>41</v>
      </c>
      <c r="AF7" s="1">
        <f t="shared" si="6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hidden="1" x14ac:dyDescent="0.25">
      <c r="A8" s="1" t="s">
        <v>42</v>
      </c>
      <c r="B8" s="1" t="s">
        <v>35</v>
      </c>
      <c r="C8" s="1">
        <v>275.279</v>
      </c>
      <c r="D8" s="1">
        <v>351.07799999999997</v>
      </c>
      <c r="E8" s="1">
        <v>159.952</v>
      </c>
      <c r="F8" s="1">
        <v>388.32600000000002</v>
      </c>
      <c r="G8" s="7">
        <v>1</v>
      </c>
      <c r="H8" s="1">
        <v>60</v>
      </c>
      <c r="I8" s="1" t="s">
        <v>43</v>
      </c>
      <c r="J8" s="1">
        <v>158</v>
      </c>
      <c r="K8" s="1">
        <f t="shared" si="2"/>
        <v>1.9519999999999982</v>
      </c>
      <c r="L8" s="1"/>
      <c r="M8" s="1"/>
      <c r="N8" s="1">
        <v>200</v>
      </c>
      <c r="O8" s="1">
        <f t="shared" si="3"/>
        <v>31.990400000000001</v>
      </c>
      <c r="P8" s="5"/>
      <c r="Q8" s="5"/>
      <c r="R8" s="1"/>
      <c r="S8" s="1">
        <f t="shared" si="4"/>
        <v>18.390704711413424</v>
      </c>
      <c r="T8" s="1">
        <f t="shared" si="5"/>
        <v>18.390704711413424</v>
      </c>
      <c r="U8" s="1">
        <v>52.000599999999999</v>
      </c>
      <c r="V8" s="1">
        <v>36.299400000000013</v>
      </c>
      <c r="W8" s="1">
        <v>35.775199999999998</v>
      </c>
      <c r="X8" s="1">
        <v>49.311799999999998</v>
      </c>
      <c r="Y8" s="1">
        <v>38.749200000000002</v>
      </c>
      <c r="Z8" s="1">
        <v>32.105600000000003</v>
      </c>
      <c r="AA8" s="1">
        <v>24.135200000000001</v>
      </c>
      <c r="AB8" s="1">
        <v>26.949200000000001</v>
      </c>
      <c r="AC8" s="1">
        <v>44.363999999999997</v>
      </c>
      <c r="AD8" s="1">
        <v>28.104600000000001</v>
      </c>
      <c r="AE8" s="12" t="s">
        <v>49</v>
      </c>
      <c r="AF8" s="1">
        <f t="shared" si="6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s="18" customFormat="1" x14ac:dyDescent="0.25">
      <c r="A9" s="20" t="s">
        <v>44</v>
      </c>
      <c r="B9" s="15" t="s">
        <v>35</v>
      </c>
      <c r="C9" s="15"/>
      <c r="D9" s="15">
        <v>23.628</v>
      </c>
      <c r="E9" s="15">
        <v>0.98699999999999999</v>
      </c>
      <c r="F9" s="15">
        <v>22.640999999999998</v>
      </c>
      <c r="G9" s="16">
        <v>1</v>
      </c>
      <c r="H9" s="15">
        <v>120</v>
      </c>
      <c r="I9" s="15" t="s">
        <v>39</v>
      </c>
      <c r="J9" s="15">
        <v>1</v>
      </c>
      <c r="K9" s="15">
        <f t="shared" si="2"/>
        <v>-1.3000000000000012E-2</v>
      </c>
      <c r="L9" s="15"/>
      <c r="M9" s="15"/>
      <c r="N9" s="15"/>
      <c r="O9" s="15">
        <f t="shared" si="3"/>
        <v>0.19739999999999999</v>
      </c>
      <c r="P9" s="17"/>
      <c r="Q9" s="17"/>
      <c r="R9" s="15"/>
      <c r="S9" s="15">
        <f t="shared" si="4"/>
        <v>114.69604863221885</v>
      </c>
      <c r="T9" s="15">
        <f t="shared" si="5"/>
        <v>114.69604863221885</v>
      </c>
      <c r="U9" s="15">
        <v>0.10100000000000001</v>
      </c>
      <c r="V9" s="15">
        <v>2.7145999999999999</v>
      </c>
      <c r="W9" s="15">
        <v>0.71160000000000001</v>
      </c>
      <c r="X9" s="15">
        <v>2.6501999999999999</v>
      </c>
      <c r="Y9" s="15">
        <v>0.40820000000000001</v>
      </c>
      <c r="Z9" s="15">
        <v>2.7433999999999998</v>
      </c>
      <c r="AA9" s="15">
        <v>0</v>
      </c>
      <c r="AB9" s="15">
        <v>0.40539999999999998</v>
      </c>
      <c r="AC9" s="15">
        <v>2.4422000000000001</v>
      </c>
      <c r="AD9" s="15">
        <v>0</v>
      </c>
      <c r="AE9" s="15"/>
      <c r="AF9" s="15">
        <f t="shared" si="6"/>
        <v>0</v>
      </c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</row>
    <row r="10" spans="1:49" hidden="1" x14ac:dyDescent="0.25">
      <c r="A10" s="1" t="s">
        <v>45</v>
      </c>
      <c r="B10" s="1" t="s">
        <v>35</v>
      </c>
      <c r="C10" s="1">
        <v>120.59099999999999</v>
      </c>
      <c r="D10" s="1">
        <v>114.78100000000001</v>
      </c>
      <c r="E10" s="1">
        <v>44.697000000000003</v>
      </c>
      <c r="F10" s="1">
        <v>121.518</v>
      </c>
      <c r="G10" s="7">
        <v>1</v>
      </c>
      <c r="H10" s="1" t="e">
        <v>#N/A</v>
      </c>
      <c r="I10" s="1" t="s">
        <v>39</v>
      </c>
      <c r="J10" s="1">
        <v>44</v>
      </c>
      <c r="K10" s="1">
        <f t="shared" si="2"/>
        <v>0.69700000000000273</v>
      </c>
      <c r="L10" s="1"/>
      <c r="M10" s="1"/>
      <c r="N10" s="1">
        <v>90</v>
      </c>
      <c r="O10" s="1">
        <f t="shared" si="3"/>
        <v>8.9394000000000009</v>
      </c>
      <c r="P10" s="5"/>
      <c r="Q10" s="5"/>
      <c r="R10" s="1"/>
      <c r="S10" s="1">
        <f t="shared" si="4"/>
        <v>23.661319551647761</v>
      </c>
      <c r="T10" s="1">
        <f t="shared" si="5"/>
        <v>23.661319551647761</v>
      </c>
      <c r="U10" s="1">
        <v>20.0656</v>
      </c>
      <c r="V10" s="1">
        <v>10.5594</v>
      </c>
      <c r="W10" s="1">
        <v>16.727399999999999</v>
      </c>
      <c r="X10" s="1">
        <v>8.8811999999999998</v>
      </c>
      <c r="Y10" s="1">
        <v>4.3137999999999996</v>
      </c>
      <c r="Z10" s="1">
        <v>17.114000000000001</v>
      </c>
      <c r="AA10" s="1">
        <v>7.0039999999999996</v>
      </c>
      <c r="AB10" s="1">
        <v>9.6999999999999993</v>
      </c>
      <c r="AC10" s="1">
        <v>9.7268000000000008</v>
      </c>
      <c r="AD10" s="1">
        <v>7.0492000000000008</v>
      </c>
      <c r="AE10" s="12" t="s">
        <v>49</v>
      </c>
      <c r="AF10" s="1">
        <f t="shared" si="6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idden="1" x14ac:dyDescent="0.25">
      <c r="A11" s="1" t="s">
        <v>46</v>
      </c>
      <c r="B11" s="1" t="s">
        <v>35</v>
      </c>
      <c r="C11" s="1">
        <v>103.71899999999999</v>
      </c>
      <c r="D11" s="1">
        <v>208.83799999999999</v>
      </c>
      <c r="E11" s="1">
        <v>113.911</v>
      </c>
      <c r="F11" s="1">
        <v>176.76400000000001</v>
      </c>
      <c r="G11" s="7">
        <v>1</v>
      </c>
      <c r="H11" s="1">
        <v>60</v>
      </c>
      <c r="I11" s="1" t="s">
        <v>43</v>
      </c>
      <c r="J11" s="1">
        <v>111.8</v>
      </c>
      <c r="K11" s="1">
        <f t="shared" si="2"/>
        <v>2.1110000000000042</v>
      </c>
      <c r="L11" s="1"/>
      <c r="M11" s="1"/>
      <c r="N11" s="1"/>
      <c r="O11" s="1">
        <f t="shared" si="3"/>
        <v>22.7822</v>
      </c>
      <c r="P11" s="5">
        <f>14*O11-N11-F11</f>
        <v>142.18680000000001</v>
      </c>
      <c r="Q11" s="5"/>
      <c r="R11" s="1"/>
      <c r="S11" s="1">
        <f t="shared" si="4"/>
        <v>14.000000000000002</v>
      </c>
      <c r="T11" s="1">
        <f t="shared" si="5"/>
        <v>7.758864376574695</v>
      </c>
      <c r="U11" s="1">
        <v>20.273800000000001</v>
      </c>
      <c r="V11" s="1">
        <v>21.057400000000001</v>
      </c>
      <c r="W11" s="1">
        <v>23.621400000000001</v>
      </c>
      <c r="X11" s="1">
        <v>13.1768</v>
      </c>
      <c r="Y11" s="1">
        <v>9.2664000000000009</v>
      </c>
      <c r="Z11" s="1">
        <v>19.180199999999999</v>
      </c>
      <c r="AA11" s="1">
        <v>10.8202</v>
      </c>
      <c r="AB11" s="1">
        <v>14.7704</v>
      </c>
      <c r="AC11" s="1">
        <v>17.055399999999999</v>
      </c>
      <c r="AD11" s="1">
        <v>6.8102</v>
      </c>
      <c r="AE11" s="1"/>
      <c r="AF11" s="1">
        <f t="shared" si="6"/>
        <v>142.18680000000001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hidden="1" x14ac:dyDescent="0.25">
      <c r="A12" s="1" t="s">
        <v>47</v>
      </c>
      <c r="B12" s="1" t="s">
        <v>35</v>
      </c>
      <c r="C12" s="1">
        <v>133.422</v>
      </c>
      <c r="D12" s="1">
        <v>134.65700000000001</v>
      </c>
      <c r="E12" s="1">
        <v>131.93</v>
      </c>
      <c r="F12" s="1">
        <v>118.262</v>
      </c>
      <c r="G12" s="7">
        <v>1</v>
      </c>
      <c r="H12" s="1">
        <v>60</v>
      </c>
      <c r="I12" s="1" t="s">
        <v>43</v>
      </c>
      <c r="J12" s="1">
        <v>130.30000000000001</v>
      </c>
      <c r="K12" s="1">
        <f t="shared" si="2"/>
        <v>1.6299999999999955</v>
      </c>
      <c r="L12" s="1"/>
      <c r="M12" s="1"/>
      <c r="N12" s="1">
        <v>70</v>
      </c>
      <c r="O12" s="1">
        <f t="shared" si="3"/>
        <v>26.386000000000003</v>
      </c>
      <c r="P12" s="5">
        <f t="shared" ref="P12:P24" si="7">14*O12-N12-F12</f>
        <v>181.14200000000005</v>
      </c>
      <c r="Q12" s="5"/>
      <c r="R12" s="1"/>
      <c r="S12" s="1">
        <f t="shared" si="4"/>
        <v>14</v>
      </c>
      <c r="T12" s="1">
        <f t="shared" si="5"/>
        <v>7.134920033351019</v>
      </c>
      <c r="U12" s="1">
        <v>22.084800000000001</v>
      </c>
      <c r="V12" s="1">
        <v>15.5932</v>
      </c>
      <c r="W12" s="1">
        <v>20.723800000000001</v>
      </c>
      <c r="X12" s="1">
        <v>19.486999999999998</v>
      </c>
      <c r="Y12" s="1">
        <v>15.445600000000001</v>
      </c>
      <c r="Z12" s="1">
        <v>32.295000000000002</v>
      </c>
      <c r="AA12" s="1">
        <v>12.235799999999999</v>
      </c>
      <c r="AB12" s="1">
        <v>20.197399999999998</v>
      </c>
      <c r="AC12" s="1">
        <v>18.891999999999999</v>
      </c>
      <c r="AD12" s="1">
        <v>8.6723999999999997</v>
      </c>
      <c r="AE12" s="1"/>
      <c r="AF12" s="1">
        <f t="shared" si="6"/>
        <v>181.14200000000005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idden="1" x14ac:dyDescent="0.25">
      <c r="A13" s="1" t="s">
        <v>48</v>
      </c>
      <c r="B13" s="1" t="s">
        <v>38</v>
      </c>
      <c r="C13" s="1">
        <v>33</v>
      </c>
      <c r="D13" s="1"/>
      <c r="E13" s="1">
        <v>7</v>
      </c>
      <c r="F13" s="1">
        <v>25</v>
      </c>
      <c r="G13" s="7">
        <v>0.25</v>
      </c>
      <c r="H13" s="1">
        <v>120</v>
      </c>
      <c r="I13" s="1" t="s">
        <v>39</v>
      </c>
      <c r="J13" s="1">
        <v>8</v>
      </c>
      <c r="K13" s="1">
        <f t="shared" si="2"/>
        <v>-1</v>
      </c>
      <c r="L13" s="1"/>
      <c r="M13" s="1"/>
      <c r="N13" s="1"/>
      <c r="O13" s="1">
        <f t="shared" si="3"/>
        <v>1.4</v>
      </c>
      <c r="P13" s="5"/>
      <c r="Q13" s="5"/>
      <c r="R13" s="1"/>
      <c r="S13" s="1">
        <f t="shared" si="4"/>
        <v>17.857142857142858</v>
      </c>
      <c r="T13" s="1">
        <f t="shared" si="5"/>
        <v>17.857142857142858</v>
      </c>
      <c r="U13" s="1">
        <v>1.4</v>
      </c>
      <c r="V13" s="1">
        <v>0</v>
      </c>
      <c r="W13" s="1">
        <v>1</v>
      </c>
      <c r="X13" s="1">
        <v>0.8</v>
      </c>
      <c r="Y13" s="1">
        <v>0</v>
      </c>
      <c r="Z13" s="1">
        <v>3.4</v>
      </c>
      <c r="AA13" s="1">
        <v>1</v>
      </c>
      <c r="AB13" s="1">
        <v>0.4</v>
      </c>
      <c r="AC13" s="1">
        <v>1.8</v>
      </c>
      <c r="AD13" s="1">
        <v>0.2</v>
      </c>
      <c r="AE13" s="12" t="s">
        <v>49</v>
      </c>
      <c r="AF13" s="1">
        <f t="shared" si="6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idden="1" x14ac:dyDescent="0.25">
      <c r="A14" s="1" t="s">
        <v>50</v>
      </c>
      <c r="B14" s="1" t="s">
        <v>35</v>
      </c>
      <c r="C14" s="1">
        <v>20.834</v>
      </c>
      <c r="D14" s="1">
        <v>149.71700000000001</v>
      </c>
      <c r="E14" s="1">
        <v>29.311</v>
      </c>
      <c r="F14" s="1">
        <v>122.871</v>
      </c>
      <c r="G14" s="7">
        <v>1</v>
      </c>
      <c r="H14" s="1">
        <v>60</v>
      </c>
      <c r="I14" s="1" t="s">
        <v>39</v>
      </c>
      <c r="J14" s="1">
        <v>28.7</v>
      </c>
      <c r="K14" s="1">
        <f t="shared" si="2"/>
        <v>0.61100000000000065</v>
      </c>
      <c r="L14" s="1"/>
      <c r="M14" s="1"/>
      <c r="N14" s="1"/>
      <c r="O14" s="1">
        <f t="shared" si="3"/>
        <v>5.8621999999999996</v>
      </c>
      <c r="P14" s="5"/>
      <c r="Q14" s="5"/>
      <c r="R14" s="1"/>
      <c r="S14" s="1">
        <f t="shared" si="4"/>
        <v>20.959878543891371</v>
      </c>
      <c r="T14" s="1">
        <f t="shared" si="5"/>
        <v>20.959878543891371</v>
      </c>
      <c r="U14" s="1">
        <v>8.8965999999999994</v>
      </c>
      <c r="V14" s="1">
        <v>14.3368</v>
      </c>
      <c r="W14" s="1">
        <v>4.3393999999999986</v>
      </c>
      <c r="X14" s="1">
        <v>10.0482</v>
      </c>
      <c r="Y14" s="1">
        <v>5.1634000000000002</v>
      </c>
      <c r="Z14" s="1">
        <v>4.3635999999999999</v>
      </c>
      <c r="AA14" s="1">
        <v>9.4888000000000012</v>
      </c>
      <c r="AB14" s="1">
        <v>9.7489999999999988</v>
      </c>
      <c r="AC14" s="1">
        <v>9.7720000000000002</v>
      </c>
      <c r="AD14" s="1">
        <v>3.8108</v>
      </c>
      <c r="AE14" s="1"/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s="29" customFormat="1" hidden="1" x14ac:dyDescent="0.25">
      <c r="A15" s="27" t="s">
        <v>51</v>
      </c>
      <c r="B15" s="27" t="s">
        <v>38</v>
      </c>
      <c r="C15" s="15">
        <v>25</v>
      </c>
      <c r="D15" s="15"/>
      <c r="E15" s="27">
        <v>5</v>
      </c>
      <c r="F15" s="27">
        <v>19</v>
      </c>
      <c r="G15" s="16">
        <v>0.25</v>
      </c>
      <c r="H15" s="15">
        <v>120</v>
      </c>
      <c r="I15" s="15" t="s">
        <v>39</v>
      </c>
      <c r="J15" s="15">
        <v>6.5</v>
      </c>
      <c r="K15" s="15">
        <f t="shared" si="2"/>
        <v>-1.5</v>
      </c>
      <c r="L15" s="15"/>
      <c r="M15" s="15"/>
      <c r="N15" s="27"/>
      <c r="O15" s="27">
        <f t="shared" si="3"/>
        <v>1</v>
      </c>
      <c r="P15" s="28"/>
      <c r="Q15" s="28"/>
      <c r="R15" s="27"/>
      <c r="S15" s="27">
        <f t="shared" si="4"/>
        <v>19</v>
      </c>
      <c r="T15" s="27">
        <f t="shared" si="5"/>
        <v>19</v>
      </c>
      <c r="U15" s="27">
        <v>1.2</v>
      </c>
      <c r="V15" s="27">
        <v>1</v>
      </c>
      <c r="W15" s="27">
        <v>2</v>
      </c>
      <c r="X15" s="27">
        <v>1</v>
      </c>
      <c r="Y15" s="27">
        <v>1.8</v>
      </c>
      <c r="Z15" s="27">
        <v>1.6</v>
      </c>
      <c r="AA15" s="27">
        <v>1</v>
      </c>
      <c r="AB15" s="27">
        <v>0</v>
      </c>
      <c r="AC15" s="27">
        <v>2</v>
      </c>
      <c r="AD15" s="27">
        <v>0.4</v>
      </c>
      <c r="AE15" s="27" t="s">
        <v>49</v>
      </c>
      <c r="AF15" s="27">
        <f t="shared" si="6"/>
        <v>0</v>
      </c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</row>
    <row r="16" spans="1:49" hidden="1" x14ac:dyDescent="0.25">
      <c r="A16" s="1" t="s">
        <v>52</v>
      </c>
      <c r="B16" s="1" t="s">
        <v>38</v>
      </c>
      <c r="C16" s="1">
        <v>33</v>
      </c>
      <c r="D16" s="1">
        <v>12</v>
      </c>
      <c r="E16" s="1">
        <v>20</v>
      </c>
      <c r="F16" s="1">
        <v>24</v>
      </c>
      <c r="G16" s="7">
        <v>0.4</v>
      </c>
      <c r="H16" s="1">
        <v>60</v>
      </c>
      <c r="I16" s="1" t="s">
        <v>39</v>
      </c>
      <c r="J16" s="1">
        <v>22</v>
      </c>
      <c r="K16" s="1">
        <f t="shared" si="2"/>
        <v>-2</v>
      </c>
      <c r="L16" s="1"/>
      <c r="M16" s="1"/>
      <c r="N16" s="1"/>
      <c r="O16" s="1">
        <f t="shared" si="3"/>
        <v>4</v>
      </c>
      <c r="P16" s="5">
        <f t="shared" si="7"/>
        <v>32</v>
      </c>
      <c r="Q16" s="5"/>
      <c r="R16" s="1"/>
      <c r="S16" s="1">
        <f t="shared" si="4"/>
        <v>14</v>
      </c>
      <c r="T16" s="1">
        <f t="shared" si="5"/>
        <v>6</v>
      </c>
      <c r="U16" s="1">
        <v>0.8</v>
      </c>
      <c r="V16" s="1">
        <v>3.6</v>
      </c>
      <c r="W16" s="1">
        <v>4.2</v>
      </c>
      <c r="X16" s="1">
        <v>2.6</v>
      </c>
      <c r="Y16" s="1">
        <v>3.2</v>
      </c>
      <c r="Z16" s="1">
        <v>3.2</v>
      </c>
      <c r="AA16" s="1">
        <v>1.6</v>
      </c>
      <c r="AB16" s="1">
        <v>1.4</v>
      </c>
      <c r="AC16" s="1">
        <v>4</v>
      </c>
      <c r="AD16" s="1">
        <v>1.4</v>
      </c>
      <c r="AE16" s="1"/>
      <c r="AF16" s="1">
        <f t="shared" si="6"/>
        <v>12.8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idden="1" x14ac:dyDescent="0.25">
      <c r="A17" s="1" t="s">
        <v>53</v>
      </c>
      <c r="B17" s="1" t="s">
        <v>35</v>
      </c>
      <c r="C17" s="1">
        <v>147.07300000000001</v>
      </c>
      <c r="D17" s="1">
        <v>112.113</v>
      </c>
      <c r="E17" s="1">
        <v>115.658</v>
      </c>
      <c r="F17" s="1">
        <v>105.587</v>
      </c>
      <c r="G17" s="7">
        <v>1</v>
      </c>
      <c r="H17" s="1">
        <v>45</v>
      </c>
      <c r="I17" s="1" t="s">
        <v>54</v>
      </c>
      <c r="J17" s="1">
        <v>108.5</v>
      </c>
      <c r="K17" s="1">
        <f t="shared" si="2"/>
        <v>7.1580000000000013</v>
      </c>
      <c r="L17" s="1"/>
      <c r="M17" s="1"/>
      <c r="N17" s="1"/>
      <c r="O17" s="1">
        <f t="shared" si="3"/>
        <v>23.131599999999999</v>
      </c>
      <c r="P17" s="5">
        <f t="shared" si="7"/>
        <v>218.25540000000001</v>
      </c>
      <c r="Q17" s="5"/>
      <c r="R17" s="1"/>
      <c r="S17" s="1">
        <f t="shared" si="4"/>
        <v>14</v>
      </c>
      <c r="T17" s="1">
        <f t="shared" si="5"/>
        <v>4.5646215566584241</v>
      </c>
      <c r="U17" s="1">
        <v>14.1936</v>
      </c>
      <c r="V17" s="1">
        <v>18.3522</v>
      </c>
      <c r="W17" s="1">
        <v>18.0824</v>
      </c>
      <c r="X17" s="1">
        <v>2.8142</v>
      </c>
      <c r="Y17" s="1">
        <v>17.812200000000001</v>
      </c>
      <c r="Z17" s="1">
        <v>3.1551999999999998</v>
      </c>
      <c r="AA17" s="1">
        <v>9.5852000000000004</v>
      </c>
      <c r="AB17" s="1">
        <v>5.6246</v>
      </c>
      <c r="AC17" s="1">
        <v>9.8760000000000012</v>
      </c>
      <c r="AD17" s="1">
        <v>4</v>
      </c>
      <c r="AE17" s="1"/>
      <c r="AF17" s="1">
        <f t="shared" si="6"/>
        <v>218.25540000000001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idden="1" x14ac:dyDescent="0.25">
      <c r="A18" s="1" t="s">
        <v>55</v>
      </c>
      <c r="B18" s="1" t="s">
        <v>38</v>
      </c>
      <c r="C18" s="1">
        <v>4</v>
      </c>
      <c r="D18" s="1">
        <v>80</v>
      </c>
      <c r="E18" s="1">
        <v>14</v>
      </c>
      <c r="F18" s="1">
        <v>69</v>
      </c>
      <c r="G18" s="7">
        <v>0.12</v>
      </c>
      <c r="H18" s="1">
        <v>60</v>
      </c>
      <c r="I18" s="1" t="s">
        <v>39</v>
      </c>
      <c r="J18" s="1">
        <v>14</v>
      </c>
      <c r="K18" s="1">
        <f t="shared" si="2"/>
        <v>0</v>
      </c>
      <c r="L18" s="1"/>
      <c r="M18" s="1"/>
      <c r="N18" s="1"/>
      <c r="O18" s="1">
        <f t="shared" si="3"/>
        <v>2.8</v>
      </c>
      <c r="P18" s="5"/>
      <c r="Q18" s="5"/>
      <c r="R18" s="1"/>
      <c r="S18" s="1">
        <f t="shared" si="4"/>
        <v>24.642857142857146</v>
      </c>
      <c r="T18" s="1">
        <f t="shared" si="5"/>
        <v>24.642857142857146</v>
      </c>
      <c r="U18" s="1">
        <v>1.8</v>
      </c>
      <c r="V18" s="1">
        <v>8.8000000000000007</v>
      </c>
      <c r="W18" s="1">
        <v>1.8</v>
      </c>
      <c r="X18" s="1">
        <v>5</v>
      </c>
      <c r="Y18" s="1">
        <v>1.2</v>
      </c>
      <c r="Z18" s="1">
        <v>2.8</v>
      </c>
      <c r="AA18" s="1">
        <v>7</v>
      </c>
      <c r="AB18" s="1">
        <v>4</v>
      </c>
      <c r="AC18" s="1">
        <v>4</v>
      </c>
      <c r="AD18" s="1">
        <v>1.4</v>
      </c>
      <c r="AE18" s="1"/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idden="1" x14ac:dyDescent="0.25">
      <c r="A19" s="1" t="s">
        <v>56</v>
      </c>
      <c r="B19" s="1" t="s">
        <v>38</v>
      </c>
      <c r="C19" s="1">
        <v>47</v>
      </c>
      <c r="D19" s="1"/>
      <c r="E19" s="1">
        <v>5</v>
      </c>
      <c r="F19" s="1">
        <v>34</v>
      </c>
      <c r="G19" s="7">
        <v>0.25</v>
      </c>
      <c r="H19" s="1">
        <v>120</v>
      </c>
      <c r="I19" s="1" t="s">
        <v>39</v>
      </c>
      <c r="J19" s="1">
        <v>8</v>
      </c>
      <c r="K19" s="1">
        <f t="shared" si="2"/>
        <v>-3</v>
      </c>
      <c r="L19" s="1"/>
      <c r="M19" s="1"/>
      <c r="N19" s="1"/>
      <c r="O19" s="1">
        <f t="shared" si="3"/>
        <v>1</v>
      </c>
      <c r="P19" s="5"/>
      <c r="Q19" s="5"/>
      <c r="R19" s="1"/>
      <c r="S19" s="1">
        <f t="shared" si="4"/>
        <v>34</v>
      </c>
      <c r="T19" s="1">
        <f t="shared" si="5"/>
        <v>34</v>
      </c>
      <c r="U19" s="1">
        <v>1.6</v>
      </c>
      <c r="V19" s="1">
        <v>0</v>
      </c>
      <c r="W19" s="1">
        <v>3.2</v>
      </c>
      <c r="X19" s="1">
        <v>0.8</v>
      </c>
      <c r="Y19" s="1">
        <v>1.4</v>
      </c>
      <c r="Z19" s="1">
        <v>2.6</v>
      </c>
      <c r="AA19" s="1">
        <v>0.8</v>
      </c>
      <c r="AB19" s="1">
        <v>2.2000000000000002</v>
      </c>
      <c r="AC19" s="1">
        <v>1</v>
      </c>
      <c r="AD19" s="1">
        <v>0</v>
      </c>
      <c r="AE19" s="14" t="s">
        <v>41</v>
      </c>
      <c r="AF19" s="1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s="18" customFormat="1" x14ac:dyDescent="0.25">
      <c r="A20" s="20" t="s">
        <v>57</v>
      </c>
      <c r="B20" s="15" t="s">
        <v>35</v>
      </c>
      <c r="C20" s="15">
        <v>11.156000000000001</v>
      </c>
      <c r="D20" s="15">
        <v>40.866999999999997</v>
      </c>
      <c r="E20" s="15">
        <v>1.524</v>
      </c>
      <c r="F20" s="15">
        <v>50.499000000000002</v>
      </c>
      <c r="G20" s="16">
        <v>1</v>
      </c>
      <c r="H20" s="15">
        <v>120</v>
      </c>
      <c r="I20" s="15" t="s">
        <v>39</v>
      </c>
      <c r="J20" s="15">
        <v>1.5</v>
      </c>
      <c r="K20" s="15">
        <f t="shared" si="2"/>
        <v>2.4000000000000021E-2</v>
      </c>
      <c r="L20" s="15"/>
      <c r="M20" s="15"/>
      <c r="N20" s="15"/>
      <c r="O20" s="15">
        <f t="shared" si="3"/>
        <v>0.30480000000000002</v>
      </c>
      <c r="P20" s="17"/>
      <c r="Q20" s="17"/>
      <c r="R20" s="15"/>
      <c r="S20" s="15">
        <f t="shared" si="4"/>
        <v>165.6791338582677</v>
      </c>
      <c r="T20" s="15">
        <f t="shared" si="5"/>
        <v>165.6791338582677</v>
      </c>
      <c r="U20" s="15">
        <v>3.6204000000000001</v>
      </c>
      <c r="V20" s="15">
        <v>0.20300000000000001</v>
      </c>
      <c r="W20" s="15">
        <v>0.40539999999999998</v>
      </c>
      <c r="X20" s="15">
        <v>1.7208000000000001</v>
      </c>
      <c r="Y20" s="15">
        <v>1.0753999999999999</v>
      </c>
      <c r="Z20" s="15">
        <v>3.1858</v>
      </c>
      <c r="AA20" s="15">
        <v>0</v>
      </c>
      <c r="AB20" s="15">
        <v>0.58979999999999999</v>
      </c>
      <c r="AC20" s="15">
        <v>2.6833999999999998</v>
      </c>
      <c r="AD20" s="15">
        <v>9.6799999999999997E-2</v>
      </c>
      <c r="AE20" s="19" t="s">
        <v>41</v>
      </c>
      <c r="AF20" s="15">
        <f t="shared" si="6"/>
        <v>0</v>
      </c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</row>
    <row r="21" spans="1:49" hidden="1" x14ac:dyDescent="0.25">
      <c r="A21" s="1" t="s">
        <v>58</v>
      </c>
      <c r="B21" s="1" t="s">
        <v>38</v>
      </c>
      <c r="C21" s="1">
        <v>24</v>
      </c>
      <c r="D21" s="1">
        <v>56</v>
      </c>
      <c r="E21" s="1">
        <v>19</v>
      </c>
      <c r="F21" s="1">
        <v>49</v>
      </c>
      <c r="G21" s="7">
        <v>0.4</v>
      </c>
      <c r="H21" s="1">
        <v>45</v>
      </c>
      <c r="I21" s="1" t="s">
        <v>39</v>
      </c>
      <c r="J21" s="1">
        <v>20</v>
      </c>
      <c r="K21" s="1">
        <f t="shared" si="2"/>
        <v>-1</v>
      </c>
      <c r="L21" s="1"/>
      <c r="M21" s="1"/>
      <c r="N21" s="1">
        <v>20</v>
      </c>
      <c r="O21" s="1">
        <f t="shared" si="3"/>
        <v>3.8</v>
      </c>
      <c r="P21" s="5"/>
      <c r="Q21" s="5"/>
      <c r="R21" s="1"/>
      <c r="S21" s="1">
        <f t="shared" si="4"/>
        <v>18.157894736842106</v>
      </c>
      <c r="T21" s="1">
        <f t="shared" si="5"/>
        <v>18.157894736842106</v>
      </c>
      <c r="U21" s="1">
        <v>8</v>
      </c>
      <c r="V21" s="1">
        <v>2</v>
      </c>
      <c r="W21" s="1">
        <v>4.8</v>
      </c>
      <c r="X21" s="1">
        <v>3</v>
      </c>
      <c r="Y21" s="1">
        <v>2.6</v>
      </c>
      <c r="Z21" s="1">
        <v>3</v>
      </c>
      <c r="AA21" s="1">
        <v>2</v>
      </c>
      <c r="AB21" s="1">
        <v>0.6</v>
      </c>
      <c r="AC21" s="1">
        <v>5</v>
      </c>
      <c r="AD21" s="1">
        <v>2.8</v>
      </c>
      <c r="AE21" s="1"/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idden="1" x14ac:dyDescent="0.25">
      <c r="A22" s="1" t="s">
        <v>59</v>
      </c>
      <c r="B22" s="1" t="s">
        <v>35</v>
      </c>
      <c r="C22" s="1">
        <v>148.5</v>
      </c>
      <c r="D22" s="1">
        <v>97.926000000000002</v>
      </c>
      <c r="E22" s="1">
        <v>116.309</v>
      </c>
      <c r="F22" s="1">
        <v>112.678</v>
      </c>
      <c r="G22" s="7">
        <v>1</v>
      </c>
      <c r="H22" s="1">
        <v>60</v>
      </c>
      <c r="I22" s="1" t="s">
        <v>43</v>
      </c>
      <c r="J22" s="1">
        <v>113.9</v>
      </c>
      <c r="K22" s="1">
        <f t="shared" si="2"/>
        <v>2.4089999999999918</v>
      </c>
      <c r="L22" s="1"/>
      <c r="M22" s="1"/>
      <c r="N22" s="1">
        <v>40</v>
      </c>
      <c r="O22" s="1">
        <f t="shared" si="3"/>
        <v>23.261800000000001</v>
      </c>
      <c r="P22" s="5">
        <f t="shared" si="7"/>
        <v>172.98720000000003</v>
      </c>
      <c r="Q22" s="5"/>
      <c r="R22" s="1"/>
      <c r="S22" s="1">
        <f t="shared" si="4"/>
        <v>14</v>
      </c>
      <c r="T22" s="1">
        <f t="shared" si="5"/>
        <v>6.5634645642211691</v>
      </c>
      <c r="U22" s="1">
        <v>18.846800000000002</v>
      </c>
      <c r="V22" s="1">
        <v>17.975200000000001</v>
      </c>
      <c r="W22" s="1">
        <v>24.857199999999999</v>
      </c>
      <c r="X22" s="1">
        <v>15.5128</v>
      </c>
      <c r="Y22" s="1">
        <v>11.1134</v>
      </c>
      <c r="Z22" s="1">
        <v>22.655999999999999</v>
      </c>
      <c r="AA22" s="1">
        <v>16.5688</v>
      </c>
      <c r="AB22" s="1">
        <v>15.9556</v>
      </c>
      <c r="AC22" s="1">
        <v>13.730600000000001</v>
      </c>
      <c r="AD22" s="1">
        <v>13.1828</v>
      </c>
      <c r="AE22" s="1"/>
      <c r="AF22" s="1">
        <f t="shared" si="6"/>
        <v>172.98720000000003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idden="1" x14ac:dyDescent="0.25">
      <c r="A23" s="1" t="s">
        <v>60</v>
      </c>
      <c r="B23" s="1" t="s">
        <v>38</v>
      </c>
      <c r="C23" s="1">
        <v>2</v>
      </c>
      <c r="D23" s="1">
        <v>72</v>
      </c>
      <c r="E23" s="1">
        <v>11</v>
      </c>
      <c r="F23" s="1">
        <v>61</v>
      </c>
      <c r="G23" s="7">
        <v>0.22</v>
      </c>
      <c r="H23" s="1">
        <v>120</v>
      </c>
      <c r="I23" s="1" t="s">
        <v>39</v>
      </c>
      <c r="J23" s="1">
        <v>12</v>
      </c>
      <c r="K23" s="1">
        <f t="shared" si="2"/>
        <v>-1</v>
      </c>
      <c r="L23" s="1"/>
      <c r="M23" s="1"/>
      <c r="N23" s="1"/>
      <c r="O23" s="1">
        <f t="shared" si="3"/>
        <v>2.2000000000000002</v>
      </c>
      <c r="P23" s="5"/>
      <c r="Q23" s="5"/>
      <c r="R23" s="1"/>
      <c r="S23" s="1">
        <f t="shared" si="4"/>
        <v>27.727272727272727</v>
      </c>
      <c r="T23" s="1">
        <f t="shared" si="5"/>
        <v>27.727272727272727</v>
      </c>
      <c r="U23" s="1">
        <v>5</v>
      </c>
      <c r="V23" s="1">
        <v>4</v>
      </c>
      <c r="W23" s="1">
        <v>2.8</v>
      </c>
      <c r="X23" s="1">
        <v>2.4</v>
      </c>
      <c r="Y23" s="1">
        <v>1.4</v>
      </c>
      <c r="Z23" s="1">
        <v>3.2</v>
      </c>
      <c r="AA23" s="1">
        <v>0.8</v>
      </c>
      <c r="AB23" s="1">
        <v>1.6</v>
      </c>
      <c r="AC23" s="1">
        <v>1</v>
      </c>
      <c r="AD23" s="1">
        <v>0.6</v>
      </c>
      <c r="AE23" s="1"/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idden="1" x14ac:dyDescent="0.25">
      <c r="A24" s="1" t="s">
        <v>61</v>
      </c>
      <c r="B24" s="1" t="s">
        <v>38</v>
      </c>
      <c r="C24" s="1">
        <v>9</v>
      </c>
      <c r="D24" s="1">
        <v>16</v>
      </c>
      <c r="E24" s="1">
        <v>9</v>
      </c>
      <c r="F24" s="1">
        <v>13</v>
      </c>
      <c r="G24" s="7">
        <v>0.33</v>
      </c>
      <c r="H24" s="1">
        <v>45</v>
      </c>
      <c r="I24" s="1" t="s">
        <v>39</v>
      </c>
      <c r="J24" s="1">
        <v>10</v>
      </c>
      <c r="K24" s="1">
        <f t="shared" si="2"/>
        <v>-1</v>
      </c>
      <c r="L24" s="1"/>
      <c r="M24" s="1"/>
      <c r="N24" s="1"/>
      <c r="O24" s="1">
        <f t="shared" si="3"/>
        <v>1.8</v>
      </c>
      <c r="P24" s="5">
        <f t="shared" si="7"/>
        <v>12.2</v>
      </c>
      <c r="Q24" s="5"/>
      <c r="R24" s="1"/>
      <c r="S24" s="1">
        <f t="shared" si="4"/>
        <v>14</v>
      </c>
      <c r="T24" s="1">
        <f t="shared" si="5"/>
        <v>7.2222222222222223</v>
      </c>
      <c r="U24" s="1">
        <v>1.8</v>
      </c>
      <c r="V24" s="1">
        <v>1.4</v>
      </c>
      <c r="W24" s="1">
        <v>1.8</v>
      </c>
      <c r="X24" s="1">
        <v>1.2</v>
      </c>
      <c r="Y24" s="1">
        <v>0.8</v>
      </c>
      <c r="Z24" s="1">
        <v>3</v>
      </c>
      <c r="AA24" s="1">
        <v>-0.2</v>
      </c>
      <c r="AB24" s="1">
        <v>0.6</v>
      </c>
      <c r="AC24" s="1">
        <v>1.8</v>
      </c>
      <c r="AD24" s="1">
        <v>1.6</v>
      </c>
      <c r="AE24" s="1"/>
      <c r="AF24" s="1">
        <f t="shared" si="6"/>
        <v>4.0259999999999998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s="18" customFormat="1" x14ac:dyDescent="0.25">
      <c r="A25" s="15" t="s">
        <v>62</v>
      </c>
      <c r="B25" s="15" t="s">
        <v>38</v>
      </c>
      <c r="C25" s="15"/>
      <c r="D25" s="15">
        <v>3</v>
      </c>
      <c r="E25" s="15">
        <v>2</v>
      </c>
      <c r="F25" s="15"/>
      <c r="G25" s="16">
        <v>0</v>
      </c>
      <c r="H25" s="15" t="e">
        <v>#N/A</v>
      </c>
      <c r="I25" s="15" t="s">
        <v>36</v>
      </c>
      <c r="J25" s="15">
        <v>4</v>
      </c>
      <c r="K25" s="15">
        <f t="shared" si="2"/>
        <v>-2</v>
      </c>
      <c r="L25" s="15"/>
      <c r="M25" s="15"/>
      <c r="N25" s="15"/>
      <c r="O25" s="15">
        <f t="shared" si="3"/>
        <v>0.4</v>
      </c>
      <c r="P25" s="17"/>
      <c r="Q25" s="17"/>
      <c r="R25" s="15"/>
      <c r="S25" s="15">
        <f t="shared" si="4"/>
        <v>0</v>
      </c>
      <c r="T25" s="15">
        <f t="shared" si="5"/>
        <v>0</v>
      </c>
      <c r="U25" s="15">
        <v>-0.2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</row>
    <row r="26" spans="1:49" hidden="1" x14ac:dyDescent="0.25">
      <c r="A26" s="1" t="s">
        <v>63</v>
      </c>
      <c r="B26" s="1" t="s">
        <v>38</v>
      </c>
      <c r="C26" s="1">
        <v>19</v>
      </c>
      <c r="D26" s="1">
        <v>30</v>
      </c>
      <c r="E26" s="1">
        <v>9</v>
      </c>
      <c r="F26" s="1">
        <v>37</v>
      </c>
      <c r="G26" s="7">
        <v>0.1</v>
      </c>
      <c r="H26" s="1">
        <v>45</v>
      </c>
      <c r="I26" s="1" t="s">
        <v>39</v>
      </c>
      <c r="J26" s="1">
        <v>13</v>
      </c>
      <c r="K26" s="1">
        <f t="shared" si="2"/>
        <v>-4</v>
      </c>
      <c r="L26" s="1"/>
      <c r="M26" s="1"/>
      <c r="N26" s="1"/>
      <c r="O26" s="1">
        <f t="shared" si="3"/>
        <v>1.8</v>
      </c>
      <c r="P26" s="5"/>
      <c r="Q26" s="5"/>
      <c r="R26" s="1"/>
      <c r="S26" s="1">
        <f t="shared" si="4"/>
        <v>20.555555555555554</v>
      </c>
      <c r="T26" s="1">
        <f t="shared" si="5"/>
        <v>20.555555555555554</v>
      </c>
      <c r="U26" s="1">
        <v>0</v>
      </c>
      <c r="V26" s="1">
        <v>3.6</v>
      </c>
      <c r="W26" s="1">
        <v>2.6</v>
      </c>
      <c r="X26" s="1">
        <v>2</v>
      </c>
      <c r="Y26" s="1">
        <v>2.2000000000000002</v>
      </c>
      <c r="Z26" s="1">
        <v>3.2</v>
      </c>
      <c r="AA26" s="1">
        <v>3.2</v>
      </c>
      <c r="AB26" s="1">
        <v>2.8</v>
      </c>
      <c r="AC26" s="1">
        <v>1.8</v>
      </c>
      <c r="AD26" s="1">
        <v>3.6</v>
      </c>
      <c r="AE26" s="13" t="s">
        <v>49</v>
      </c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idden="1" x14ac:dyDescent="0.25">
      <c r="A27" s="1" t="s">
        <v>64</v>
      </c>
      <c r="B27" s="1" t="s">
        <v>35</v>
      </c>
      <c r="C27" s="1">
        <v>69.641999999999996</v>
      </c>
      <c r="D27" s="1">
        <v>96.727999999999994</v>
      </c>
      <c r="E27" s="1">
        <v>58.387999999999998</v>
      </c>
      <c r="F27" s="1">
        <v>96.603999999999999</v>
      </c>
      <c r="G27" s="7">
        <v>1</v>
      </c>
      <c r="H27" s="1">
        <v>45</v>
      </c>
      <c r="I27" s="1" t="s">
        <v>54</v>
      </c>
      <c r="J27" s="1">
        <v>58</v>
      </c>
      <c r="K27" s="1">
        <f t="shared" si="2"/>
        <v>0.38799999999999812</v>
      </c>
      <c r="L27" s="1"/>
      <c r="M27" s="1"/>
      <c r="N27" s="1"/>
      <c r="O27" s="1">
        <f t="shared" si="3"/>
        <v>11.6776</v>
      </c>
      <c r="P27" s="5">
        <f t="shared" ref="P27:P29" si="8">14*O27-N27-F27</f>
        <v>66.882400000000004</v>
      </c>
      <c r="Q27" s="5"/>
      <c r="R27" s="1"/>
      <c r="S27" s="1">
        <f t="shared" si="4"/>
        <v>14</v>
      </c>
      <c r="T27" s="1">
        <f t="shared" si="5"/>
        <v>8.2725902582722473</v>
      </c>
      <c r="U27" s="1">
        <v>10.115399999999999</v>
      </c>
      <c r="V27" s="1">
        <v>4.68</v>
      </c>
      <c r="W27" s="1">
        <v>9.5906000000000002</v>
      </c>
      <c r="X27" s="1">
        <v>5.5987999999999998</v>
      </c>
      <c r="Y27" s="1">
        <v>0.64319999999999999</v>
      </c>
      <c r="Z27" s="1">
        <v>14.2896</v>
      </c>
      <c r="AA27" s="1">
        <v>5.4055999999999997</v>
      </c>
      <c r="AB27" s="1">
        <v>6.9715999999999996</v>
      </c>
      <c r="AC27" s="1">
        <v>5.6134000000000004</v>
      </c>
      <c r="AD27" s="1">
        <v>4.1295999999999999</v>
      </c>
      <c r="AE27" s="1"/>
      <c r="AF27" s="1">
        <f>G27*P27</f>
        <v>66.882400000000004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idden="1" x14ac:dyDescent="0.25">
      <c r="A28" s="1" t="s">
        <v>65</v>
      </c>
      <c r="B28" s="1" t="s">
        <v>38</v>
      </c>
      <c r="C28" s="1">
        <v>22</v>
      </c>
      <c r="D28" s="1">
        <v>8</v>
      </c>
      <c r="E28" s="1">
        <v>5</v>
      </c>
      <c r="F28" s="1">
        <v>21</v>
      </c>
      <c r="G28" s="7">
        <v>0.4</v>
      </c>
      <c r="H28" s="1" t="e">
        <v>#N/A</v>
      </c>
      <c r="I28" s="1" t="s">
        <v>39</v>
      </c>
      <c r="J28" s="1">
        <v>5</v>
      </c>
      <c r="K28" s="1">
        <f t="shared" si="2"/>
        <v>0</v>
      </c>
      <c r="L28" s="1"/>
      <c r="M28" s="1"/>
      <c r="N28" s="1"/>
      <c r="O28" s="1">
        <f t="shared" si="3"/>
        <v>1</v>
      </c>
      <c r="P28" s="5"/>
      <c r="Q28" s="5"/>
      <c r="R28" s="1"/>
      <c r="S28" s="1">
        <f t="shared" si="4"/>
        <v>21</v>
      </c>
      <c r="T28" s="1">
        <f t="shared" si="5"/>
        <v>21</v>
      </c>
      <c r="U28" s="1">
        <v>2.2000000000000002</v>
      </c>
      <c r="V28" s="1">
        <v>0.6</v>
      </c>
      <c r="W28" s="1">
        <v>1</v>
      </c>
      <c r="X28" s="1">
        <v>2.2000000000000002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3" t="s">
        <v>161</v>
      </c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idden="1" x14ac:dyDescent="0.25">
      <c r="A29" s="1" t="s">
        <v>67</v>
      </c>
      <c r="B29" s="1" t="s">
        <v>38</v>
      </c>
      <c r="C29" s="1"/>
      <c r="D29" s="1">
        <v>120</v>
      </c>
      <c r="E29" s="1">
        <v>42</v>
      </c>
      <c r="F29" s="1">
        <v>78</v>
      </c>
      <c r="G29" s="7">
        <v>0.4</v>
      </c>
      <c r="H29" s="1">
        <v>60</v>
      </c>
      <c r="I29" s="1" t="s">
        <v>43</v>
      </c>
      <c r="J29" s="1">
        <v>43</v>
      </c>
      <c r="K29" s="1">
        <f t="shared" si="2"/>
        <v>-1</v>
      </c>
      <c r="L29" s="1"/>
      <c r="M29" s="1"/>
      <c r="N29" s="1"/>
      <c r="O29" s="1">
        <f t="shared" si="3"/>
        <v>8.4</v>
      </c>
      <c r="P29" s="5">
        <f t="shared" si="8"/>
        <v>39.600000000000009</v>
      </c>
      <c r="Q29" s="5"/>
      <c r="R29" s="1"/>
      <c r="S29" s="1">
        <f t="shared" si="4"/>
        <v>14</v>
      </c>
      <c r="T29" s="1">
        <f t="shared" si="5"/>
        <v>9.2857142857142847</v>
      </c>
      <c r="U29" s="1">
        <v>8</v>
      </c>
      <c r="V29" s="1">
        <v>9.1999999999999993</v>
      </c>
      <c r="W29" s="1">
        <v>6.2</v>
      </c>
      <c r="X29" s="1">
        <v>5.4</v>
      </c>
      <c r="Y29" s="1">
        <v>7.4</v>
      </c>
      <c r="Z29" s="1">
        <v>8.1999999999999993</v>
      </c>
      <c r="AA29" s="1">
        <v>5.2</v>
      </c>
      <c r="AB29" s="1">
        <v>5.8</v>
      </c>
      <c r="AC29" s="1">
        <v>9.8000000000000007</v>
      </c>
      <c r="AD29" s="1">
        <v>9.4</v>
      </c>
      <c r="AE29" s="1"/>
      <c r="AF29" s="1">
        <f>G29*P29</f>
        <v>15.840000000000003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s="18" customFormat="1" x14ac:dyDescent="0.25">
      <c r="A30" s="20" t="s">
        <v>68</v>
      </c>
      <c r="B30" s="15" t="s">
        <v>38</v>
      </c>
      <c r="C30" s="15">
        <v>1</v>
      </c>
      <c r="D30" s="15">
        <v>16</v>
      </c>
      <c r="E30" s="15"/>
      <c r="F30" s="15">
        <v>17</v>
      </c>
      <c r="G30" s="16">
        <v>0.5</v>
      </c>
      <c r="H30" s="15">
        <v>60</v>
      </c>
      <c r="I30" s="15" t="s">
        <v>39</v>
      </c>
      <c r="J30" s="15"/>
      <c r="K30" s="15">
        <f t="shared" si="2"/>
        <v>0</v>
      </c>
      <c r="L30" s="15"/>
      <c r="M30" s="15"/>
      <c r="N30" s="15"/>
      <c r="O30" s="15">
        <f t="shared" si="3"/>
        <v>0</v>
      </c>
      <c r="P30" s="17"/>
      <c r="Q30" s="17"/>
      <c r="R30" s="15"/>
      <c r="S30" s="15" t="e">
        <f t="shared" si="4"/>
        <v>#DIV/0!</v>
      </c>
      <c r="T30" s="15" t="e">
        <f t="shared" si="5"/>
        <v>#DIV/0!</v>
      </c>
      <c r="U30" s="15">
        <v>0.2</v>
      </c>
      <c r="V30" s="15">
        <v>1.6</v>
      </c>
      <c r="W30" s="15">
        <v>0</v>
      </c>
      <c r="X30" s="15">
        <v>0</v>
      </c>
      <c r="Y30" s="15">
        <v>1</v>
      </c>
      <c r="Z30" s="15">
        <v>0</v>
      </c>
      <c r="AA30" s="15">
        <v>1.4</v>
      </c>
      <c r="AB30" s="15">
        <v>0.8</v>
      </c>
      <c r="AC30" s="15">
        <v>0.4</v>
      </c>
      <c r="AD30" s="15">
        <v>0.4</v>
      </c>
      <c r="AE30" s="19" t="s">
        <v>41</v>
      </c>
      <c r="AF30" s="15">
        <f>G30*P30</f>
        <v>0</v>
      </c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</row>
    <row r="31" spans="1:49" s="18" customFormat="1" x14ac:dyDescent="0.25">
      <c r="A31" s="15" t="s">
        <v>69</v>
      </c>
      <c r="B31" s="15" t="s">
        <v>38</v>
      </c>
      <c r="C31" s="15"/>
      <c r="D31" s="15"/>
      <c r="E31" s="15"/>
      <c r="F31" s="15"/>
      <c r="G31" s="16">
        <v>0</v>
      </c>
      <c r="H31" s="15">
        <v>60</v>
      </c>
      <c r="I31" s="15" t="s">
        <v>39</v>
      </c>
      <c r="J31" s="15"/>
      <c r="K31" s="15">
        <f t="shared" si="2"/>
        <v>0</v>
      </c>
      <c r="L31" s="15"/>
      <c r="M31" s="15"/>
      <c r="N31" s="15"/>
      <c r="O31" s="15">
        <f t="shared" si="3"/>
        <v>0</v>
      </c>
      <c r="P31" s="17"/>
      <c r="Q31" s="17"/>
      <c r="R31" s="15"/>
      <c r="S31" s="15" t="e">
        <f t="shared" si="4"/>
        <v>#DIV/0!</v>
      </c>
      <c r="T31" s="15" t="e">
        <f t="shared" si="5"/>
        <v>#DIV/0!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 t="s">
        <v>70</v>
      </c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 spans="1:49" hidden="1" x14ac:dyDescent="0.25">
      <c r="A32" s="1" t="s">
        <v>71</v>
      </c>
      <c r="B32" s="1" t="s">
        <v>38</v>
      </c>
      <c r="C32" s="1">
        <v>1</v>
      </c>
      <c r="D32" s="1">
        <v>72</v>
      </c>
      <c r="E32" s="1">
        <v>41</v>
      </c>
      <c r="F32" s="1">
        <v>32</v>
      </c>
      <c r="G32" s="7">
        <v>0.4</v>
      </c>
      <c r="H32" s="1">
        <v>60</v>
      </c>
      <c r="I32" s="1" t="s">
        <v>43</v>
      </c>
      <c r="J32" s="1">
        <v>41</v>
      </c>
      <c r="K32" s="1">
        <f t="shared" si="2"/>
        <v>0</v>
      </c>
      <c r="L32" s="1"/>
      <c r="M32" s="1"/>
      <c r="N32" s="1"/>
      <c r="O32" s="1">
        <f t="shared" si="3"/>
        <v>8.1999999999999993</v>
      </c>
      <c r="P32" s="5">
        <f t="shared" ref="P32:P49" si="9">14*O32-N32-F32</f>
        <v>82.799999999999983</v>
      </c>
      <c r="Q32" s="5"/>
      <c r="R32" s="1"/>
      <c r="S32" s="1">
        <f t="shared" si="4"/>
        <v>14</v>
      </c>
      <c r="T32" s="1">
        <f t="shared" si="5"/>
        <v>3.9024390243902443</v>
      </c>
      <c r="U32" s="1">
        <v>4.8</v>
      </c>
      <c r="V32" s="1">
        <v>7.2</v>
      </c>
      <c r="W32" s="1">
        <v>4.5999999999999996</v>
      </c>
      <c r="X32" s="1">
        <v>5</v>
      </c>
      <c r="Y32" s="1">
        <v>7</v>
      </c>
      <c r="Z32" s="1">
        <v>4.2</v>
      </c>
      <c r="AA32" s="1">
        <v>2.6</v>
      </c>
      <c r="AB32" s="1">
        <v>4.5999999999999996</v>
      </c>
      <c r="AC32" s="1">
        <v>4.2</v>
      </c>
      <c r="AD32" s="1">
        <v>4</v>
      </c>
      <c r="AE32" s="1"/>
      <c r="AF32" s="1">
        <f t="shared" ref="AF32:AF49" si="10">G32*P32</f>
        <v>33.119999999999997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idden="1" x14ac:dyDescent="0.25">
      <c r="A33" s="1" t="s">
        <v>72</v>
      </c>
      <c r="B33" s="1" t="s">
        <v>38</v>
      </c>
      <c r="C33" s="1">
        <v>24</v>
      </c>
      <c r="D33" s="1">
        <v>48</v>
      </c>
      <c r="E33" s="1">
        <v>35</v>
      </c>
      <c r="F33" s="1">
        <v>27</v>
      </c>
      <c r="G33" s="7">
        <v>0.4</v>
      </c>
      <c r="H33" s="1">
        <v>60</v>
      </c>
      <c r="I33" s="1" t="s">
        <v>39</v>
      </c>
      <c r="J33" s="1">
        <v>35</v>
      </c>
      <c r="K33" s="1">
        <f t="shared" si="2"/>
        <v>0</v>
      </c>
      <c r="L33" s="1"/>
      <c r="M33" s="1"/>
      <c r="N33" s="1"/>
      <c r="O33" s="1">
        <f t="shared" si="3"/>
        <v>7</v>
      </c>
      <c r="P33" s="5">
        <f t="shared" si="9"/>
        <v>71</v>
      </c>
      <c r="Q33" s="5"/>
      <c r="R33" s="1"/>
      <c r="S33" s="1">
        <f t="shared" si="4"/>
        <v>14</v>
      </c>
      <c r="T33" s="1">
        <f t="shared" si="5"/>
        <v>3.8571428571428572</v>
      </c>
      <c r="U33" s="1">
        <v>4.5999999999999996</v>
      </c>
      <c r="V33" s="1">
        <v>5.4</v>
      </c>
      <c r="W33" s="1">
        <v>3</v>
      </c>
      <c r="X33" s="1">
        <v>3.8</v>
      </c>
      <c r="Y33" s="1">
        <v>6.8</v>
      </c>
      <c r="Z33" s="1">
        <v>5.8</v>
      </c>
      <c r="AA33" s="1">
        <v>1.6</v>
      </c>
      <c r="AB33" s="1">
        <v>7</v>
      </c>
      <c r="AC33" s="1">
        <v>0.6</v>
      </c>
      <c r="AD33" s="1">
        <v>4</v>
      </c>
      <c r="AE33" s="1"/>
      <c r="AF33" s="1">
        <f t="shared" si="10"/>
        <v>28.400000000000002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idden="1" x14ac:dyDescent="0.25">
      <c r="A34" s="1" t="s">
        <v>73</v>
      </c>
      <c r="B34" s="1" t="s">
        <v>38</v>
      </c>
      <c r="C34" s="1">
        <v>63</v>
      </c>
      <c r="D34" s="1"/>
      <c r="E34" s="1">
        <v>20</v>
      </c>
      <c r="F34" s="1">
        <v>39</v>
      </c>
      <c r="G34" s="7">
        <v>0.1</v>
      </c>
      <c r="H34" s="1">
        <v>45</v>
      </c>
      <c r="I34" s="1" t="s">
        <v>39</v>
      </c>
      <c r="J34" s="1">
        <v>20</v>
      </c>
      <c r="K34" s="1">
        <f t="shared" si="2"/>
        <v>0</v>
      </c>
      <c r="L34" s="1"/>
      <c r="M34" s="1"/>
      <c r="N34" s="1"/>
      <c r="O34" s="1">
        <f t="shared" si="3"/>
        <v>4</v>
      </c>
      <c r="P34" s="5">
        <f>13*O34-N34-F34</f>
        <v>13</v>
      </c>
      <c r="Q34" s="5"/>
      <c r="R34" s="1"/>
      <c r="S34" s="1">
        <f t="shared" si="4"/>
        <v>13</v>
      </c>
      <c r="T34" s="1">
        <f t="shared" si="5"/>
        <v>9.75</v>
      </c>
      <c r="U34" s="1">
        <v>3.6</v>
      </c>
      <c r="V34" s="1">
        <v>4</v>
      </c>
      <c r="W34" s="1">
        <v>7</v>
      </c>
      <c r="X34" s="1">
        <v>4.5999999999999996</v>
      </c>
      <c r="Y34" s="1">
        <v>6</v>
      </c>
      <c r="Z34" s="1">
        <v>4</v>
      </c>
      <c r="AA34" s="1">
        <v>8.1999999999999993</v>
      </c>
      <c r="AB34" s="1">
        <v>3.8</v>
      </c>
      <c r="AC34" s="1">
        <v>4.4000000000000004</v>
      </c>
      <c r="AD34" s="1">
        <v>6</v>
      </c>
      <c r="AE34" s="13" t="s">
        <v>49</v>
      </c>
      <c r="AF34" s="1">
        <f t="shared" si="10"/>
        <v>1.3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idden="1" x14ac:dyDescent="0.25">
      <c r="A35" s="1" t="s">
        <v>74</v>
      </c>
      <c r="B35" s="1" t="s">
        <v>38</v>
      </c>
      <c r="C35" s="1">
        <v>33</v>
      </c>
      <c r="D35" s="1">
        <v>70</v>
      </c>
      <c r="E35" s="1">
        <v>21</v>
      </c>
      <c r="F35" s="1">
        <v>75</v>
      </c>
      <c r="G35" s="7">
        <v>0.1</v>
      </c>
      <c r="H35" s="1">
        <v>60</v>
      </c>
      <c r="I35" s="1" t="s">
        <v>39</v>
      </c>
      <c r="J35" s="1">
        <v>22</v>
      </c>
      <c r="K35" s="1">
        <f t="shared" si="2"/>
        <v>-1</v>
      </c>
      <c r="L35" s="1"/>
      <c r="M35" s="1"/>
      <c r="N35" s="1"/>
      <c r="O35" s="1">
        <f t="shared" si="3"/>
        <v>4.2</v>
      </c>
      <c r="P35" s="5"/>
      <c r="Q35" s="5"/>
      <c r="R35" s="1"/>
      <c r="S35" s="1">
        <f t="shared" si="4"/>
        <v>17.857142857142858</v>
      </c>
      <c r="T35" s="1">
        <f t="shared" si="5"/>
        <v>17.857142857142858</v>
      </c>
      <c r="U35" s="1">
        <v>3</v>
      </c>
      <c r="V35" s="1">
        <v>7.4</v>
      </c>
      <c r="W35" s="1">
        <v>5.8</v>
      </c>
      <c r="X35" s="1">
        <v>4.4000000000000004</v>
      </c>
      <c r="Y35" s="1">
        <v>4.4000000000000004</v>
      </c>
      <c r="Z35" s="1">
        <v>4</v>
      </c>
      <c r="AA35" s="1">
        <v>8.4</v>
      </c>
      <c r="AB35" s="1">
        <v>1.6</v>
      </c>
      <c r="AC35" s="1">
        <v>7.2</v>
      </c>
      <c r="AD35" s="1">
        <v>3.2</v>
      </c>
      <c r="AE35" s="13" t="s">
        <v>49</v>
      </c>
      <c r="AF35" s="1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idden="1" x14ac:dyDescent="0.25">
      <c r="A36" s="1" t="s">
        <v>75</v>
      </c>
      <c r="B36" s="1" t="s">
        <v>38</v>
      </c>
      <c r="C36" s="1">
        <v>18</v>
      </c>
      <c r="D36" s="1">
        <v>80</v>
      </c>
      <c r="E36" s="1">
        <v>16</v>
      </c>
      <c r="F36" s="1">
        <v>77</v>
      </c>
      <c r="G36" s="7">
        <v>0.1</v>
      </c>
      <c r="H36" s="1">
        <v>60</v>
      </c>
      <c r="I36" s="1" t="s">
        <v>39</v>
      </c>
      <c r="J36" s="1">
        <v>20</v>
      </c>
      <c r="K36" s="1">
        <f t="shared" si="2"/>
        <v>-4</v>
      </c>
      <c r="L36" s="1"/>
      <c r="M36" s="1"/>
      <c r="N36" s="1"/>
      <c r="O36" s="1">
        <f t="shared" si="3"/>
        <v>3.2</v>
      </c>
      <c r="P36" s="5"/>
      <c r="Q36" s="5"/>
      <c r="R36" s="1"/>
      <c r="S36" s="1">
        <f t="shared" si="4"/>
        <v>24.0625</v>
      </c>
      <c r="T36" s="1">
        <f t="shared" si="5"/>
        <v>24.0625</v>
      </c>
      <c r="U36" s="1">
        <v>3.6</v>
      </c>
      <c r="V36" s="1">
        <v>9</v>
      </c>
      <c r="W36" s="1">
        <v>4.5999999999999996</v>
      </c>
      <c r="X36" s="1">
        <v>7</v>
      </c>
      <c r="Y36" s="1">
        <v>4.4000000000000004</v>
      </c>
      <c r="Z36" s="1">
        <v>4</v>
      </c>
      <c r="AA36" s="1">
        <v>7.2</v>
      </c>
      <c r="AB36" s="1">
        <v>2.8</v>
      </c>
      <c r="AC36" s="1">
        <v>6.8</v>
      </c>
      <c r="AD36" s="1">
        <v>0</v>
      </c>
      <c r="AE36" s="1"/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idden="1" x14ac:dyDescent="0.25">
      <c r="A37" s="1" t="s">
        <v>76</v>
      </c>
      <c r="B37" s="1" t="s">
        <v>38</v>
      </c>
      <c r="C37" s="1">
        <v>17</v>
      </c>
      <c r="D37" s="1">
        <v>30</v>
      </c>
      <c r="E37" s="1">
        <v>8</v>
      </c>
      <c r="F37" s="1">
        <v>33</v>
      </c>
      <c r="G37" s="7">
        <v>0.4</v>
      </c>
      <c r="H37" s="1">
        <v>45</v>
      </c>
      <c r="I37" s="1" t="s">
        <v>39</v>
      </c>
      <c r="J37" s="1">
        <v>9</v>
      </c>
      <c r="K37" s="1">
        <f t="shared" ref="K37:K66" si="11">E37-J37</f>
        <v>-1</v>
      </c>
      <c r="L37" s="1"/>
      <c r="M37" s="1"/>
      <c r="N37" s="1">
        <v>30</v>
      </c>
      <c r="O37" s="1">
        <f t="shared" si="3"/>
        <v>1.6</v>
      </c>
      <c r="P37" s="5"/>
      <c r="Q37" s="5"/>
      <c r="R37" s="1"/>
      <c r="S37" s="1">
        <f t="shared" si="4"/>
        <v>39.375</v>
      </c>
      <c r="T37" s="1">
        <f t="shared" si="5"/>
        <v>39.375</v>
      </c>
      <c r="U37" s="1">
        <v>5.8</v>
      </c>
      <c r="V37" s="1">
        <v>1.4</v>
      </c>
      <c r="W37" s="1">
        <v>2.8</v>
      </c>
      <c r="X37" s="1">
        <v>3</v>
      </c>
      <c r="Y37" s="1">
        <v>0.8</v>
      </c>
      <c r="Z37" s="1">
        <v>2.6</v>
      </c>
      <c r="AA37" s="1">
        <v>1.2</v>
      </c>
      <c r="AB37" s="1">
        <v>0.8</v>
      </c>
      <c r="AC37" s="1">
        <v>1.2</v>
      </c>
      <c r="AD37" s="1">
        <v>1.2</v>
      </c>
      <c r="AE37" s="13" t="s">
        <v>49</v>
      </c>
      <c r="AF37" s="1">
        <f t="shared" si="10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s="18" customFormat="1" x14ac:dyDescent="0.25">
      <c r="A38" s="20" t="s">
        <v>77</v>
      </c>
      <c r="B38" s="15" t="s">
        <v>38</v>
      </c>
      <c r="C38" s="15">
        <v>50</v>
      </c>
      <c r="D38" s="15">
        <v>2</v>
      </c>
      <c r="E38" s="15">
        <v>21</v>
      </c>
      <c r="F38" s="15"/>
      <c r="G38" s="16">
        <v>0.3</v>
      </c>
      <c r="H38" s="15">
        <v>45</v>
      </c>
      <c r="I38" s="15" t="s">
        <v>39</v>
      </c>
      <c r="J38" s="15">
        <v>33</v>
      </c>
      <c r="K38" s="15">
        <f t="shared" si="11"/>
        <v>-12</v>
      </c>
      <c r="L38" s="15"/>
      <c r="M38" s="15"/>
      <c r="N38" s="15"/>
      <c r="O38" s="15">
        <f t="shared" si="3"/>
        <v>4.2</v>
      </c>
      <c r="P38" s="17">
        <v>12</v>
      </c>
      <c r="Q38" s="17">
        <v>0</v>
      </c>
      <c r="R38" s="15" t="s">
        <v>166</v>
      </c>
      <c r="S38" s="15">
        <f t="shared" si="4"/>
        <v>2.8571428571428572</v>
      </c>
      <c r="T38" s="15">
        <f t="shared" si="5"/>
        <v>0</v>
      </c>
      <c r="U38" s="15">
        <v>0.4</v>
      </c>
      <c r="V38" s="15">
        <v>2.2000000000000002</v>
      </c>
      <c r="W38" s="15">
        <v>1.8</v>
      </c>
      <c r="X38" s="15">
        <v>1.2</v>
      </c>
      <c r="Y38" s="15">
        <v>-0.4</v>
      </c>
      <c r="Z38" s="15">
        <v>3.2</v>
      </c>
      <c r="AA38" s="15">
        <v>1.6</v>
      </c>
      <c r="AB38" s="15">
        <v>2.2000000000000002</v>
      </c>
      <c r="AC38" s="15">
        <v>2.8</v>
      </c>
      <c r="AD38" s="15">
        <v>2.2000000000000002</v>
      </c>
      <c r="AE38" s="15"/>
      <c r="AF38" s="15">
        <f t="shared" si="10"/>
        <v>3.5999999999999996</v>
      </c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</row>
    <row r="39" spans="1:49" hidden="1" x14ac:dyDescent="0.25">
      <c r="A39" s="1" t="s">
        <v>78</v>
      </c>
      <c r="B39" s="1" t="s">
        <v>35</v>
      </c>
      <c r="C39" s="1">
        <v>70.980999999999995</v>
      </c>
      <c r="D39" s="1">
        <v>117.53700000000001</v>
      </c>
      <c r="E39" s="1">
        <v>23.282</v>
      </c>
      <c r="F39" s="1">
        <v>100.854</v>
      </c>
      <c r="G39" s="7">
        <v>1</v>
      </c>
      <c r="H39" s="1">
        <v>60</v>
      </c>
      <c r="I39" s="1" t="s">
        <v>43</v>
      </c>
      <c r="J39" s="1">
        <v>29.3</v>
      </c>
      <c r="K39" s="1">
        <f t="shared" si="11"/>
        <v>-6.0180000000000007</v>
      </c>
      <c r="L39" s="1"/>
      <c r="M39" s="1"/>
      <c r="N39" s="1">
        <v>80</v>
      </c>
      <c r="O39" s="1">
        <f t="shared" si="3"/>
        <v>4.6563999999999997</v>
      </c>
      <c r="P39" s="5"/>
      <c r="Q39" s="5"/>
      <c r="R39" s="1"/>
      <c r="S39" s="1">
        <f t="shared" si="4"/>
        <v>38.839876299286999</v>
      </c>
      <c r="T39" s="1">
        <f t="shared" si="5"/>
        <v>38.839876299286999</v>
      </c>
      <c r="U39" s="1">
        <v>19.0366</v>
      </c>
      <c r="V39" s="1">
        <v>3.8102</v>
      </c>
      <c r="W39" s="1">
        <v>4.2302</v>
      </c>
      <c r="X39" s="1">
        <v>11.9102</v>
      </c>
      <c r="Y39" s="1">
        <v>0</v>
      </c>
      <c r="Z39" s="1">
        <v>7.9525999999999986</v>
      </c>
      <c r="AA39" s="1">
        <v>0</v>
      </c>
      <c r="AB39" s="1">
        <v>0</v>
      </c>
      <c r="AC39" s="1">
        <v>0</v>
      </c>
      <c r="AD39" s="1">
        <v>0</v>
      </c>
      <c r="AE39" s="1" t="s">
        <v>79</v>
      </c>
      <c r="AF39" s="1">
        <f t="shared" si="10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idden="1" x14ac:dyDescent="0.25">
      <c r="A40" s="1" t="s">
        <v>80</v>
      </c>
      <c r="B40" s="1" t="s">
        <v>35</v>
      </c>
      <c r="C40" s="1">
        <v>87.531999999999996</v>
      </c>
      <c r="D40" s="1">
        <v>61.703000000000003</v>
      </c>
      <c r="E40" s="1">
        <v>38.274999999999999</v>
      </c>
      <c r="F40" s="1">
        <v>83.097999999999999</v>
      </c>
      <c r="G40" s="7">
        <v>1</v>
      </c>
      <c r="H40" s="1">
        <v>45</v>
      </c>
      <c r="I40" s="1" t="s">
        <v>39</v>
      </c>
      <c r="J40" s="1">
        <v>40</v>
      </c>
      <c r="K40" s="1">
        <f t="shared" si="11"/>
        <v>-1.7250000000000014</v>
      </c>
      <c r="L40" s="1"/>
      <c r="M40" s="1"/>
      <c r="N40" s="1">
        <v>30</v>
      </c>
      <c r="O40" s="1">
        <f t="shared" si="3"/>
        <v>7.6549999999999994</v>
      </c>
      <c r="P40" s="5"/>
      <c r="Q40" s="5"/>
      <c r="R40" s="1"/>
      <c r="S40" s="1">
        <f t="shared" si="4"/>
        <v>14.774395819725671</v>
      </c>
      <c r="T40" s="1">
        <f t="shared" si="5"/>
        <v>14.774395819725671</v>
      </c>
      <c r="U40" s="1">
        <v>10.313800000000001</v>
      </c>
      <c r="V40" s="1">
        <v>8.4931999999999999</v>
      </c>
      <c r="W40" s="1">
        <v>9.7683999999999997</v>
      </c>
      <c r="X40" s="1">
        <v>7.5492000000000008</v>
      </c>
      <c r="Y40" s="1">
        <v>8.2061999999999991</v>
      </c>
      <c r="Z40" s="1">
        <v>8.9794</v>
      </c>
      <c r="AA40" s="1">
        <v>9.4725999999999999</v>
      </c>
      <c r="AB40" s="1">
        <v>8.0321999999999996</v>
      </c>
      <c r="AC40" s="1">
        <v>3.9510000000000001</v>
      </c>
      <c r="AD40" s="1">
        <v>5.859</v>
      </c>
      <c r="AE40" s="1"/>
      <c r="AF40" s="1">
        <f t="shared" si="10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idden="1" x14ac:dyDescent="0.25">
      <c r="A41" s="1" t="s">
        <v>81</v>
      </c>
      <c r="B41" s="1" t="s">
        <v>35</v>
      </c>
      <c r="C41" s="1">
        <v>113.306</v>
      </c>
      <c r="D41" s="1">
        <v>61.161000000000001</v>
      </c>
      <c r="E41" s="1">
        <v>109.84399999999999</v>
      </c>
      <c r="F41" s="1">
        <v>56.042999999999999</v>
      </c>
      <c r="G41" s="7">
        <v>1</v>
      </c>
      <c r="H41" s="1">
        <v>45</v>
      </c>
      <c r="I41" s="1" t="s">
        <v>39</v>
      </c>
      <c r="J41" s="1">
        <v>106.8</v>
      </c>
      <c r="K41" s="1">
        <f t="shared" si="11"/>
        <v>3.0439999999999969</v>
      </c>
      <c r="L41" s="1"/>
      <c r="M41" s="1"/>
      <c r="N41" s="1">
        <v>50</v>
      </c>
      <c r="O41" s="1">
        <f t="shared" si="3"/>
        <v>21.968799999999998</v>
      </c>
      <c r="P41" s="5">
        <f t="shared" si="9"/>
        <v>201.52019999999999</v>
      </c>
      <c r="Q41" s="5"/>
      <c r="R41" s="1"/>
      <c r="S41" s="1">
        <f t="shared" si="4"/>
        <v>14.000000000000002</v>
      </c>
      <c r="T41" s="1">
        <f t="shared" si="5"/>
        <v>4.8269819016059143</v>
      </c>
      <c r="U41" s="1">
        <v>14.272399999999999</v>
      </c>
      <c r="V41" s="1">
        <v>7.2333999999999996</v>
      </c>
      <c r="W41" s="1">
        <v>14.7254</v>
      </c>
      <c r="X41" s="1">
        <v>9.8125999999999998</v>
      </c>
      <c r="Y41" s="1">
        <v>8.4689999999999994</v>
      </c>
      <c r="Z41" s="1">
        <v>6.8954000000000004</v>
      </c>
      <c r="AA41" s="1">
        <v>13.004200000000001</v>
      </c>
      <c r="AB41" s="1">
        <v>6.5</v>
      </c>
      <c r="AC41" s="1">
        <v>9.9379999999999988</v>
      </c>
      <c r="AD41" s="1">
        <v>7.0144000000000002</v>
      </c>
      <c r="AE41" s="1"/>
      <c r="AF41" s="1">
        <f t="shared" si="10"/>
        <v>201.52019999999999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idden="1" x14ac:dyDescent="0.25">
      <c r="A42" s="1" t="s">
        <v>82</v>
      </c>
      <c r="B42" s="1" t="s">
        <v>38</v>
      </c>
      <c r="C42" s="1">
        <v>2</v>
      </c>
      <c r="D42" s="1">
        <v>30</v>
      </c>
      <c r="E42" s="1">
        <v>6</v>
      </c>
      <c r="F42" s="1">
        <v>25</v>
      </c>
      <c r="G42" s="7">
        <v>0.09</v>
      </c>
      <c r="H42" s="1">
        <v>45</v>
      </c>
      <c r="I42" s="1" t="s">
        <v>39</v>
      </c>
      <c r="J42" s="1">
        <v>6</v>
      </c>
      <c r="K42" s="1">
        <f t="shared" si="11"/>
        <v>0</v>
      </c>
      <c r="L42" s="1"/>
      <c r="M42" s="1"/>
      <c r="N42" s="1"/>
      <c r="O42" s="1">
        <f t="shared" si="3"/>
        <v>1.2</v>
      </c>
      <c r="P42" s="5"/>
      <c r="Q42" s="5"/>
      <c r="R42" s="1"/>
      <c r="S42" s="1">
        <f t="shared" si="4"/>
        <v>20.833333333333336</v>
      </c>
      <c r="T42" s="1">
        <f t="shared" si="5"/>
        <v>20.833333333333336</v>
      </c>
      <c r="U42" s="1">
        <v>-0.2</v>
      </c>
      <c r="V42" s="1">
        <v>2.8</v>
      </c>
      <c r="W42" s="1">
        <v>0.8</v>
      </c>
      <c r="X42" s="1">
        <v>1.6</v>
      </c>
      <c r="Y42" s="1">
        <v>1.8</v>
      </c>
      <c r="Z42" s="1">
        <v>0.6</v>
      </c>
      <c r="AA42" s="1">
        <v>0</v>
      </c>
      <c r="AB42" s="1">
        <v>0</v>
      </c>
      <c r="AC42" s="1">
        <v>0</v>
      </c>
      <c r="AD42" s="1">
        <v>0</v>
      </c>
      <c r="AE42" s="1" t="s">
        <v>79</v>
      </c>
      <c r="AF42" s="1">
        <f t="shared" si="10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idden="1" x14ac:dyDescent="0.25">
      <c r="A43" s="1" t="s">
        <v>83</v>
      </c>
      <c r="B43" s="1" t="s">
        <v>38</v>
      </c>
      <c r="C43" s="1"/>
      <c r="D43" s="1">
        <v>72</v>
      </c>
      <c r="E43" s="1">
        <v>17</v>
      </c>
      <c r="F43" s="1">
        <v>55</v>
      </c>
      <c r="G43" s="7">
        <v>0.35</v>
      </c>
      <c r="H43" s="1">
        <v>45</v>
      </c>
      <c r="I43" s="1" t="s">
        <v>39</v>
      </c>
      <c r="J43" s="1">
        <v>17</v>
      </c>
      <c r="K43" s="1">
        <f t="shared" si="11"/>
        <v>0</v>
      </c>
      <c r="L43" s="1"/>
      <c r="M43" s="1"/>
      <c r="N43" s="1"/>
      <c r="O43" s="1">
        <f t="shared" si="3"/>
        <v>3.4</v>
      </c>
      <c r="P43" s="5"/>
      <c r="Q43" s="5"/>
      <c r="R43" s="1"/>
      <c r="S43" s="1">
        <f t="shared" si="4"/>
        <v>16.176470588235293</v>
      </c>
      <c r="T43" s="1">
        <f t="shared" si="5"/>
        <v>16.176470588235293</v>
      </c>
      <c r="U43" s="1">
        <v>5</v>
      </c>
      <c r="V43" s="1">
        <v>3.2</v>
      </c>
      <c r="W43" s="1">
        <v>3</v>
      </c>
      <c r="X43" s="1">
        <v>0.6</v>
      </c>
      <c r="Y43" s="1">
        <v>3.8</v>
      </c>
      <c r="Z43" s="1">
        <v>1.6</v>
      </c>
      <c r="AA43" s="1">
        <v>2.6</v>
      </c>
      <c r="AB43" s="1">
        <v>1.6</v>
      </c>
      <c r="AC43" s="1">
        <v>-0.4</v>
      </c>
      <c r="AD43" s="1">
        <v>2.6</v>
      </c>
      <c r="AE43" s="1" t="s">
        <v>84</v>
      </c>
      <c r="AF43" s="1">
        <f t="shared" si="10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idden="1" x14ac:dyDescent="0.25">
      <c r="A44" s="1" t="s">
        <v>85</v>
      </c>
      <c r="B44" s="1" t="s">
        <v>35</v>
      </c>
      <c r="C44" s="1">
        <v>96.97</v>
      </c>
      <c r="D44" s="1">
        <v>92.013999999999996</v>
      </c>
      <c r="E44" s="1">
        <v>60.154000000000003</v>
      </c>
      <c r="F44" s="1">
        <v>91.896000000000001</v>
      </c>
      <c r="G44" s="7">
        <v>1</v>
      </c>
      <c r="H44" s="1">
        <v>45</v>
      </c>
      <c r="I44" s="1" t="s">
        <v>39</v>
      </c>
      <c r="J44" s="1">
        <v>58</v>
      </c>
      <c r="K44" s="1">
        <f t="shared" si="11"/>
        <v>2.1540000000000035</v>
      </c>
      <c r="L44" s="1"/>
      <c r="M44" s="1"/>
      <c r="N44" s="1">
        <v>80</v>
      </c>
      <c r="O44" s="1">
        <f t="shared" si="3"/>
        <v>12.030800000000001</v>
      </c>
      <c r="P44" s="5"/>
      <c r="Q44" s="5"/>
      <c r="R44" s="1"/>
      <c r="S44" s="1">
        <f t="shared" si="4"/>
        <v>14.287994148352562</v>
      </c>
      <c r="T44" s="1">
        <f t="shared" si="5"/>
        <v>14.287994148352562</v>
      </c>
      <c r="U44" s="1">
        <v>16.8934</v>
      </c>
      <c r="V44" s="1">
        <v>5.6162000000000001</v>
      </c>
      <c r="W44" s="1">
        <v>11.11</v>
      </c>
      <c r="X44" s="1">
        <v>7.8761999999999999</v>
      </c>
      <c r="Y44" s="1">
        <v>4.1026000000000007</v>
      </c>
      <c r="Z44" s="1">
        <v>8.6508000000000003</v>
      </c>
      <c r="AA44" s="1">
        <v>7.6489999999999991</v>
      </c>
      <c r="AB44" s="1">
        <v>4.9933999999999994</v>
      </c>
      <c r="AC44" s="1">
        <v>7.3096000000000014</v>
      </c>
      <c r="AD44" s="1">
        <v>1.7774000000000001</v>
      </c>
      <c r="AE44" s="1"/>
      <c r="AF44" s="1">
        <f t="shared" si="10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idden="1" x14ac:dyDescent="0.25">
      <c r="A45" s="1" t="s">
        <v>86</v>
      </c>
      <c r="B45" s="1" t="s">
        <v>35</v>
      </c>
      <c r="C45" s="1">
        <v>91.444000000000003</v>
      </c>
      <c r="D45" s="1">
        <v>203.85499999999999</v>
      </c>
      <c r="E45" s="1">
        <v>72.108999999999995</v>
      </c>
      <c r="F45" s="1">
        <v>150.91999999999999</v>
      </c>
      <c r="G45" s="7">
        <v>1</v>
      </c>
      <c r="H45" s="1">
        <v>45</v>
      </c>
      <c r="I45" s="1" t="s">
        <v>39</v>
      </c>
      <c r="J45" s="1">
        <v>60.5</v>
      </c>
      <c r="K45" s="1">
        <f t="shared" si="11"/>
        <v>11.608999999999995</v>
      </c>
      <c r="L45" s="1"/>
      <c r="M45" s="1"/>
      <c r="N45" s="1">
        <v>120</v>
      </c>
      <c r="O45" s="1">
        <f t="shared" si="3"/>
        <v>14.421799999999999</v>
      </c>
      <c r="P45" s="5"/>
      <c r="Q45" s="5"/>
      <c r="R45" s="1"/>
      <c r="S45" s="1">
        <f t="shared" si="4"/>
        <v>18.78544980515608</v>
      </c>
      <c r="T45" s="1">
        <f t="shared" si="5"/>
        <v>18.78544980515608</v>
      </c>
      <c r="U45" s="1">
        <v>27.419599999999999</v>
      </c>
      <c r="V45" s="1">
        <v>13.7606</v>
      </c>
      <c r="W45" s="1">
        <v>22.586600000000001</v>
      </c>
      <c r="X45" s="1">
        <v>9.0203999999999986</v>
      </c>
      <c r="Y45" s="1">
        <v>12.2982</v>
      </c>
      <c r="Z45" s="1">
        <v>0.62460000000000004</v>
      </c>
      <c r="AA45" s="1">
        <v>27.648399999999999</v>
      </c>
      <c r="AB45" s="1">
        <v>3.7113999999999998</v>
      </c>
      <c r="AC45" s="1">
        <v>12.402200000000001</v>
      </c>
      <c r="AD45" s="1">
        <v>8.645999999999999</v>
      </c>
      <c r="AE45" s="1"/>
      <c r="AF45" s="1">
        <f t="shared" si="10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idden="1" x14ac:dyDescent="0.25">
      <c r="A46" s="1" t="s">
        <v>87</v>
      </c>
      <c r="B46" s="1" t="s">
        <v>38</v>
      </c>
      <c r="C46" s="1">
        <v>60</v>
      </c>
      <c r="D46" s="1">
        <v>88</v>
      </c>
      <c r="E46" s="1">
        <v>81</v>
      </c>
      <c r="F46" s="1">
        <v>51</v>
      </c>
      <c r="G46" s="7">
        <v>0.28000000000000003</v>
      </c>
      <c r="H46" s="1">
        <v>45</v>
      </c>
      <c r="I46" s="1" t="s">
        <v>39</v>
      </c>
      <c r="J46" s="1">
        <v>82</v>
      </c>
      <c r="K46" s="1">
        <f t="shared" si="11"/>
        <v>-1</v>
      </c>
      <c r="L46" s="1"/>
      <c r="M46" s="1"/>
      <c r="N46" s="1">
        <v>60</v>
      </c>
      <c r="O46" s="1">
        <f t="shared" si="3"/>
        <v>16.2</v>
      </c>
      <c r="P46" s="5">
        <f t="shared" si="9"/>
        <v>115.79999999999998</v>
      </c>
      <c r="Q46" s="5"/>
      <c r="R46" s="1"/>
      <c r="S46" s="1">
        <f t="shared" si="4"/>
        <v>14</v>
      </c>
      <c r="T46" s="1">
        <f t="shared" si="5"/>
        <v>6.8518518518518521</v>
      </c>
      <c r="U46" s="1">
        <v>13.2</v>
      </c>
      <c r="V46" s="1">
        <v>9.6</v>
      </c>
      <c r="W46" s="1">
        <v>12.2</v>
      </c>
      <c r="X46" s="1">
        <v>6.8</v>
      </c>
      <c r="Y46" s="1">
        <v>8</v>
      </c>
      <c r="Z46" s="1">
        <v>9.6</v>
      </c>
      <c r="AA46" s="1">
        <v>6.8</v>
      </c>
      <c r="AB46" s="1">
        <v>7.2</v>
      </c>
      <c r="AC46" s="1">
        <v>5.4</v>
      </c>
      <c r="AD46" s="1">
        <v>7.6</v>
      </c>
      <c r="AE46" s="1"/>
      <c r="AF46" s="1">
        <f t="shared" si="10"/>
        <v>32.423999999999999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idden="1" x14ac:dyDescent="0.25">
      <c r="A47" s="1" t="s">
        <v>88</v>
      </c>
      <c r="B47" s="1" t="s">
        <v>38</v>
      </c>
      <c r="C47" s="1">
        <v>75</v>
      </c>
      <c r="D47" s="1">
        <v>112</v>
      </c>
      <c r="E47" s="1">
        <v>51</v>
      </c>
      <c r="F47" s="1">
        <v>110</v>
      </c>
      <c r="G47" s="7">
        <v>0.35</v>
      </c>
      <c r="H47" s="1">
        <v>45</v>
      </c>
      <c r="I47" s="1" t="s">
        <v>54</v>
      </c>
      <c r="J47" s="1">
        <v>69</v>
      </c>
      <c r="K47" s="1">
        <f t="shared" si="11"/>
        <v>-18</v>
      </c>
      <c r="L47" s="1"/>
      <c r="M47" s="1"/>
      <c r="N47" s="1">
        <v>100</v>
      </c>
      <c r="O47" s="1">
        <f t="shared" si="3"/>
        <v>10.199999999999999</v>
      </c>
      <c r="P47" s="5"/>
      <c r="Q47" s="5"/>
      <c r="R47" s="1"/>
      <c r="S47" s="1">
        <f t="shared" si="4"/>
        <v>20.588235294117649</v>
      </c>
      <c r="T47" s="1">
        <f t="shared" si="5"/>
        <v>20.588235294117649</v>
      </c>
      <c r="U47" s="1">
        <v>21.4</v>
      </c>
      <c r="V47" s="1">
        <v>8</v>
      </c>
      <c r="W47" s="1">
        <v>17.8</v>
      </c>
      <c r="X47" s="1">
        <v>9</v>
      </c>
      <c r="Y47" s="1">
        <v>9.8000000000000007</v>
      </c>
      <c r="Z47" s="1">
        <v>10</v>
      </c>
      <c r="AA47" s="1">
        <v>8</v>
      </c>
      <c r="AB47" s="1">
        <v>7</v>
      </c>
      <c r="AC47" s="1">
        <v>3.2</v>
      </c>
      <c r="AD47" s="1">
        <v>9.4</v>
      </c>
      <c r="AE47" s="1"/>
      <c r="AF47" s="1">
        <f t="shared" si="10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idden="1" x14ac:dyDescent="0.25">
      <c r="A48" s="1" t="s">
        <v>89</v>
      </c>
      <c r="B48" s="1" t="s">
        <v>38</v>
      </c>
      <c r="C48" s="1">
        <v>39</v>
      </c>
      <c r="D48" s="1">
        <v>48</v>
      </c>
      <c r="E48" s="1">
        <v>36</v>
      </c>
      <c r="F48" s="1">
        <v>40</v>
      </c>
      <c r="G48" s="7">
        <v>0.28000000000000003</v>
      </c>
      <c r="H48" s="1">
        <v>45</v>
      </c>
      <c r="I48" s="1" t="s">
        <v>39</v>
      </c>
      <c r="J48" s="1">
        <v>39</v>
      </c>
      <c r="K48" s="1">
        <f t="shared" si="11"/>
        <v>-3</v>
      </c>
      <c r="L48" s="1"/>
      <c r="M48" s="1"/>
      <c r="N48" s="1">
        <v>40</v>
      </c>
      <c r="O48" s="1">
        <f t="shared" si="3"/>
        <v>7.2</v>
      </c>
      <c r="P48" s="5">
        <f t="shared" si="9"/>
        <v>20.799999999999997</v>
      </c>
      <c r="Q48" s="5"/>
      <c r="R48" s="1"/>
      <c r="S48" s="1">
        <f t="shared" si="4"/>
        <v>14</v>
      </c>
      <c r="T48" s="1">
        <f t="shared" si="5"/>
        <v>11.111111111111111</v>
      </c>
      <c r="U48" s="1">
        <v>8</v>
      </c>
      <c r="V48" s="1">
        <v>5.6</v>
      </c>
      <c r="W48" s="1">
        <v>6.6</v>
      </c>
      <c r="X48" s="1">
        <v>5.2</v>
      </c>
      <c r="Y48" s="1">
        <v>5.4</v>
      </c>
      <c r="Z48" s="1">
        <v>6</v>
      </c>
      <c r="AA48" s="1">
        <v>5</v>
      </c>
      <c r="AB48" s="1">
        <v>6.4</v>
      </c>
      <c r="AC48" s="1">
        <v>4.5999999999999996</v>
      </c>
      <c r="AD48" s="1">
        <v>5</v>
      </c>
      <c r="AE48" s="1"/>
      <c r="AF48" s="1">
        <f t="shared" si="10"/>
        <v>5.8239999999999998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idden="1" x14ac:dyDescent="0.25">
      <c r="A49" s="1" t="s">
        <v>90</v>
      </c>
      <c r="B49" s="1" t="s">
        <v>38</v>
      </c>
      <c r="C49" s="1">
        <v>91</v>
      </c>
      <c r="D49" s="1">
        <v>81</v>
      </c>
      <c r="E49" s="1">
        <v>74</v>
      </c>
      <c r="F49" s="1">
        <v>79</v>
      </c>
      <c r="G49" s="7">
        <v>0.41</v>
      </c>
      <c r="H49" s="1">
        <v>45</v>
      </c>
      <c r="I49" s="1" t="s">
        <v>39</v>
      </c>
      <c r="J49" s="1">
        <v>80</v>
      </c>
      <c r="K49" s="1">
        <f t="shared" si="11"/>
        <v>-6</v>
      </c>
      <c r="L49" s="1"/>
      <c r="M49" s="1"/>
      <c r="N49" s="1">
        <v>80</v>
      </c>
      <c r="O49" s="1">
        <f t="shared" si="3"/>
        <v>14.8</v>
      </c>
      <c r="P49" s="5">
        <f t="shared" si="9"/>
        <v>48.200000000000017</v>
      </c>
      <c r="Q49" s="5"/>
      <c r="R49" s="1"/>
      <c r="S49" s="1">
        <f t="shared" si="4"/>
        <v>14</v>
      </c>
      <c r="T49" s="1">
        <f t="shared" si="5"/>
        <v>10.743243243243242</v>
      </c>
      <c r="U49" s="1">
        <v>17.2</v>
      </c>
      <c r="V49" s="1">
        <v>8.1999999999999993</v>
      </c>
      <c r="W49" s="1">
        <v>14.2</v>
      </c>
      <c r="X49" s="1">
        <v>12.4</v>
      </c>
      <c r="Y49" s="1">
        <v>13.4</v>
      </c>
      <c r="Z49" s="1">
        <v>18.8</v>
      </c>
      <c r="AA49" s="1">
        <v>12.6</v>
      </c>
      <c r="AB49" s="1">
        <v>11.8</v>
      </c>
      <c r="AC49" s="1">
        <v>15.2</v>
      </c>
      <c r="AD49" s="1">
        <v>13.4</v>
      </c>
      <c r="AE49" s="1"/>
      <c r="AF49" s="1">
        <f t="shared" si="10"/>
        <v>19.762000000000008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s="18" customFormat="1" x14ac:dyDescent="0.25">
      <c r="A50" s="15" t="s">
        <v>91</v>
      </c>
      <c r="B50" s="15" t="s">
        <v>38</v>
      </c>
      <c r="C50" s="15"/>
      <c r="D50" s="15">
        <v>1</v>
      </c>
      <c r="E50" s="20">
        <v>1</v>
      </c>
      <c r="F50" s="15"/>
      <c r="G50" s="16">
        <v>0</v>
      </c>
      <c r="H50" s="15" t="e">
        <v>#N/A</v>
      </c>
      <c r="I50" s="15" t="s">
        <v>36</v>
      </c>
      <c r="J50" s="15">
        <v>1</v>
      </c>
      <c r="K50" s="15">
        <f t="shared" si="11"/>
        <v>0</v>
      </c>
      <c r="L50" s="15"/>
      <c r="M50" s="15"/>
      <c r="N50" s="15"/>
      <c r="O50" s="15">
        <f t="shared" si="3"/>
        <v>0.2</v>
      </c>
      <c r="P50" s="17"/>
      <c r="Q50" s="17"/>
      <c r="R50" s="15"/>
      <c r="S50" s="15">
        <f t="shared" si="4"/>
        <v>0</v>
      </c>
      <c r="T50" s="15">
        <f t="shared" si="5"/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21" t="s">
        <v>156</v>
      </c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hidden="1" x14ac:dyDescent="0.25">
      <c r="A51" s="1" t="s">
        <v>92</v>
      </c>
      <c r="B51" s="1" t="s">
        <v>38</v>
      </c>
      <c r="C51" s="1">
        <v>1</v>
      </c>
      <c r="D51" s="1">
        <v>36</v>
      </c>
      <c r="E51" s="1">
        <v>9</v>
      </c>
      <c r="F51" s="1">
        <v>26</v>
      </c>
      <c r="G51" s="7">
        <v>0.4</v>
      </c>
      <c r="H51" s="1">
        <v>30</v>
      </c>
      <c r="I51" s="1" t="s">
        <v>39</v>
      </c>
      <c r="J51" s="1">
        <v>9</v>
      </c>
      <c r="K51" s="1">
        <f t="shared" si="11"/>
        <v>0</v>
      </c>
      <c r="L51" s="1"/>
      <c r="M51" s="1"/>
      <c r="N51" s="1"/>
      <c r="O51" s="1">
        <f t="shared" si="3"/>
        <v>1.8</v>
      </c>
      <c r="P51" s="5"/>
      <c r="Q51" s="5"/>
      <c r="R51" s="1"/>
      <c r="S51" s="1">
        <f t="shared" si="4"/>
        <v>14.444444444444445</v>
      </c>
      <c r="T51" s="1">
        <f t="shared" si="5"/>
        <v>14.444444444444445</v>
      </c>
      <c r="U51" s="1">
        <v>2.8</v>
      </c>
      <c r="V51" s="1">
        <v>3.2</v>
      </c>
      <c r="W51" s="1">
        <v>2</v>
      </c>
      <c r="X51" s="1">
        <v>1.8</v>
      </c>
      <c r="Y51" s="1">
        <v>0</v>
      </c>
      <c r="Z51" s="1">
        <v>2.8</v>
      </c>
      <c r="AA51" s="1">
        <v>1.2</v>
      </c>
      <c r="AB51" s="1">
        <v>4</v>
      </c>
      <c r="AC51" s="1">
        <v>1.6</v>
      </c>
      <c r="AD51" s="1">
        <v>0</v>
      </c>
      <c r="AE51" s="1"/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s="18" customFormat="1" x14ac:dyDescent="0.25">
      <c r="A52" s="15" t="s">
        <v>93</v>
      </c>
      <c r="B52" s="15" t="s">
        <v>35</v>
      </c>
      <c r="C52" s="15"/>
      <c r="D52" s="15"/>
      <c r="E52" s="15"/>
      <c r="F52" s="15"/>
      <c r="G52" s="16">
        <v>0</v>
      </c>
      <c r="H52" s="15">
        <v>30</v>
      </c>
      <c r="I52" s="15" t="s">
        <v>39</v>
      </c>
      <c r="J52" s="15"/>
      <c r="K52" s="15">
        <f t="shared" si="11"/>
        <v>0</v>
      </c>
      <c r="L52" s="15"/>
      <c r="M52" s="15"/>
      <c r="N52" s="15"/>
      <c r="O52" s="15">
        <f t="shared" si="3"/>
        <v>0</v>
      </c>
      <c r="P52" s="17"/>
      <c r="Q52" s="17"/>
      <c r="R52" s="15"/>
      <c r="S52" s="15" t="e">
        <f t="shared" si="4"/>
        <v>#DIV/0!</v>
      </c>
      <c r="T52" s="15" t="e">
        <f t="shared" si="5"/>
        <v>#DIV/0!</v>
      </c>
      <c r="U52" s="15">
        <v>-0.122</v>
      </c>
      <c r="V52" s="15">
        <v>0</v>
      </c>
      <c r="W52" s="15">
        <v>0.61780000000000002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 t="s">
        <v>70</v>
      </c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</row>
    <row r="53" spans="1:49" hidden="1" x14ac:dyDescent="0.25">
      <c r="A53" s="1" t="s">
        <v>94</v>
      </c>
      <c r="B53" s="1" t="s">
        <v>38</v>
      </c>
      <c r="C53" s="1">
        <v>6</v>
      </c>
      <c r="D53" s="1">
        <v>32</v>
      </c>
      <c r="E53" s="1">
        <v>3</v>
      </c>
      <c r="F53" s="1">
        <v>34</v>
      </c>
      <c r="G53" s="7">
        <v>0.41</v>
      </c>
      <c r="H53" s="1">
        <v>45</v>
      </c>
      <c r="I53" s="1" t="s">
        <v>39</v>
      </c>
      <c r="J53" s="1">
        <v>9</v>
      </c>
      <c r="K53" s="1">
        <f t="shared" si="11"/>
        <v>-6</v>
      </c>
      <c r="L53" s="1"/>
      <c r="M53" s="1"/>
      <c r="N53" s="1"/>
      <c r="O53" s="1">
        <f t="shared" si="3"/>
        <v>0.6</v>
      </c>
      <c r="P53" s="5"/>
      <c r="Q53" s="5"/>
      <c r="R53" s="1"/>
      <c r="S53" s="1">
        <f t="shared" si="4"/>
        <v>56.666666666666671</v>
      </c>
      <c r="T53" s="1">
        <f t="shared" si="5"/>
        <v>56.666666666666671</v>
      </c>
      <c r="U53" s="1">
        <v>2.6</v>
      </c>
      <c r="V53" s="1">
        <v>1.2</v>
      </c>
      <c r="W53" s="1">
        <v>1.4</v>
      </c>
      <c r="X53" s="1">
        <v>2</v>
      </c>
      <c r="Y53" s="1">
        <v>0.2</v>
      </c>
      <c r="Z53" s="1">
        <v>3.2</v>
      </c>
      <c r="AA53" s="1">
        <v>0</v>
      </c>
      <c r="AB53" s="1">
        <v>1.2</v>
      </c>
      <c r="AC53" s="1">
        <v>0.2</v>
      </c>
      <c r="AD53" s="1">
        <v>0</v>
      </c>
      <c r="AE53" s="13" t="s">
        <v>49</v>
      </c>
      <c r="AF53" s="1">
        <f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s="18" customFormat="1" x14ac:dyDescent="0.25">
      <c r="A54" s="15" t="s">
        <v>95</v>
      </c>
      <c r="B54" s="15" t="s">
        <v>35</v>
      </c>
      <c r="C54" s="15"/>
      <c r="D54" s="15"/>
      <c r="E54" s="15"/>
      <c r="F54" s="15"/>
      <c r="G54" s="16">
        <v>0</v>
      </c>
      <c r="H54" s="15">
        <v>45</v>
      </c>
      <c r="I54" s="15" t="s">
        <v>39</v>
      </c>
      <c r="J54" s="15"/>
      <c r="K54" s="15">
        <f t="shared" si="11"/>
        <v>0</v>
      </c>
      <c r="L54" s="15"/>
      <c r="M54" s="15"/>
      <c r="N54" s="15"/>
      <c r="O54" s="15">
        <f t="shared" si="3"/>
        <v>0</v>
      </c>
      <c r="P54" s="17"/>
      <c r="Q54" s="17"/>
      <c r="R54" s="15"/>
      <c r="S54" s="15" t="e">
        <f t="shared" si="4"/>
        <v>#DIV/0!</v>
      </c>
      <c r="T54" s="15" t="e">
        <f t="shared" si="5"/>
        <v>#DIV/0!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 t="s">
        <v>70</v>
      </c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</row>
    <row r="55" spans="1:49" hidden="1" x14ac:dyDescent="0.25">
      <c r="A55" s="1" t="s">
        <v>96</v>
      </c>
      <c r="B55" s="1" t="s">
        <v>38</v>
      </c>
      <c r="C55" s="1">
        <v>50</v>
      </c>
      <c r="D55" s="1">
        <v>18</v>
      </c>
      <c r="E55" s="1">
        <v>21</v>
      </c>
      <c r="F55" s="1">
        <v>46</v>
      </c>
      <c r="G55" s="7">
        <v>0.36</v>
      </c>
      <c r="H55" s="1">
        <v>45</v>
      </c>
      <c r="I55" s="1" t="s">
        <v>39</v>
      </c>
      <c r="J55" s="1">
        <v>22</v>
      </c>
      <c r="K55" s="1">
        <f t="shared" si="11"/>
        <v>-1</v>
      </c>
      <c r="L55" s="1"/>
      <c r="M55" s="1"/>
      <c r="N55" s="1"/>
      <c r="O55" s="1">
        <f t="shared" si="3"/>
        <v>4.2</v>
      </c>
      <c r="P55" s="5">
        <f>14*O55-N55-F55</f>
        <v>12.800000000000004</v>
      </c>
      <c r="Q55" s="5"/>
      <c r="R55" s="1"/>
      <c r="S55" s="1">
        <f t="shared" si="4"/>
        <v>14</v>
      </c>
      <c r="T55" s="1">
        <f t="shared" si="5"/>
        <v>10.952380952380953</v>
      </c>
      <c r="U55" s="1">
        <v>5</v>
      </c>
      <c r="V55" s="1">
        <v>1.8</v>
      </c>
      <c r="W55" s="1">
        <v>5.8</v>
      </c>
      <c r="X55" s="1">
        <v>4.8</v>
      </c>
      <c r="Y55" s="1">
        <v>3.8</v>
      </c>
      <c r="Z55" s="1">
        <v>4.4000000000000004</v>
      </c>
      <c r="AA55" s="1">
        <v>4.4000000000000004</v>
      </c>
      <c r="AB55" s="1">
        <v>3.8</v>
      </c>
      <c r="AC55" s="1">
        <v>3.4</v>
      </c>
      <c r="AD55" s="1">
        <v>3.2</v>
      </c>
      <c r="AE55" s="1"/>
      <c r="AF55" s="1">
        <f>G55*P55</f>
        <v>4.6080000000000014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s="18" customFormat="1" x14ac:dyDescent="0.25">
      <c r="A56" s="15" t="s">
        <v>97</v>
      </c>
      <c r="B56" s="15" t="s">
        <v>35</v>
      </c>
      <c r="C56" s="15"/>
      <c r="D56" s="15"/>
      <c r="E56" s="15"/>
      <c r="F56" s="15"/>
      <c r="G56" s="16">
        <v>0</v>
      </c>
      <c r="H56" s="15">
        <v>45</v>
      </c>
      <c r="I56" s="15" t="s">
        <v>39</v>
      </c>
      <c r="J56" s="15"/>
      <c r="K56" s="15">
        <f t="shared" si="11"/>
        <v>0</v>
      </c>
      <c r="L56" s="15"/>
      <c r="M56" s="15"/>
      <c r="N56" s="15"/>
      <c r="O56" s="15">
        <f t="shared" si="3"/>
        <v>0</v>
      </c>
      <c r="P56" s="17"/>
      <c r="Q56" s="17"/>
      <c r="R56" s="15"/>
      <c r="S56" s="15" t="e">
        <f t="shared" si="4"/>
        <v>#DIV/0!</v>
      </c>
      <c r="T56" s="15" t="e">
        <f t="shared" si="5"/>
        <v>#DIV/0!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 t="s">
        <v>70</v>
      </c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</row>
    <row r="57" spans="1:49" hidden="1" x14ac:dyDescent="0.25">
      <c r="A57" s="1" t="s">
        <v>98</v>
      </c>
      <c r="B57" s="1" t="s">
        <v>38</v>
      </c>
      <c r="C57" s="1">
        <v>10</v>
      </c>
      <c r="D57" s="1">
        <v>42</v>
      </c>
      <c r="E57" s="1">
        <v>17</v>
      </c>
      <c r="F57" s="1">
        <v>34</v>
      </c>
      <c r="G57" s="7">
        <v>0.41</v>
      </c>
      <c r="H57" s="1">
        <v>45</v>
      </c>
      <c r="I57" s="1" t="s">
        <v>39</v>
      </c>
      <c r="J57" s="1">
        <v>17</v>
      </c>
      <c r="K57" s="1">
        <f t="shared" si="11"/>
        <v>0</v>
      </c>
      <c r="L57" s="1"/>
      <c r="M57" s="1"/>
      <c r="N57" s="1"/>
      <c r="O57" s="1">
        <f t="shared" si="3"/>
        <v>3.4</v>
      </c>
      <c r="P57" s="5">
        <f t="shared" ref="P57:P58" si="12">14*O57-N57-F57</f>
        <v>13.600000000000001</v>
      </c>
      <c r="Q57" s="5"/>
      <c r="R57" s="1"/>
      <c r="S57" s="1">
        <f t="shared" si="4"/>
        <v>14</v>
      </c>
      <c r="T57" s="1">
        <f t="shared" si="5"/>
        <v>10</v>
      </c>
      <c r="U57" s="1">
        <v>2.2000000000000002</v>
      </c>
      <c r="V57" s="1">
        <v>4.5999999999999996</v>
      </c>
      <c r="W57" s="1">
        <v>2.6</v>
      </c>
      <c r="X57" s="1">
        <v>3.4</v>
      </c>
      <c r="Y57" s="1">
        <v>3.4</v>
      </c>
      <c r="Z57" s="1">
        <v>2.6</v>
      </c>
      <c r="AA57" s="1">
        <v>3.2</v>
      </c>
      <c r="AB57" s="1">
        <v>2.8</v>
      </c>
      <c r="AC57" s="1">
        <v>2.2000000000000002</v>
      </c>
      <c r="AD57" s="1">
        <v>0</v>
      </c>
      <c r="AE57" s="1"/>
      <c r="AF57" s="1">
        <f>G57*P57</f>
        <v>5.5760000000000005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idden="1" x14ac:dyDescent="0.25">
      <c r="A58" s="1" t="s">
        <v>99</v>
      </c>
      <c r="B58" s="1" t="s">
        <v>38</v>
      </c>
      <c r="C58" s="1">
        <v>6</v>
      </c>
      <c r="D58" s="1">
        <v>18</v>
      </c>
      <c r="E58" s="1">
        <v>9</v>
      </c>
      <c r="F58" s="1">
        <v>13</v>
      </c>
      <c r="G58" s="7">
        <v>0.41</v>
      </c>
      <c r="H58" s="1">
        <v>45</v>
      </c>
      <c r="I58" s="1" t="s">
        <v>39</v>
      </c>
      <c r="J58" s="1">
        <v>9</v>
      </c>
      <c r="K58" s="1">
        <f t="shared" si="11"/>
        <v>0</v>
      </c>
      <c r="L58" s="1"/>
      <c r="M58" s="1"/>
      <c r="N58" s="1"/>
      <c r="O58" s="1">
        <f t="shared" si="3"/>
        <v>1.8</v>
      </c>
      <c r="P58" s="5">
        <f t="shared" si="12"/>
        <v>12.2</v>
      </c>
      <c r="Q58" s="5"/>
      <c r="R58" s="1"/>
      <c r="S58" s="1">
        <f t="shared" si="4"/>
        <v>14</v>
      </c>
      <c r="T58" s="1">
        <f t="shared" si="5"/>
        <v>7.2222222222222223</v>
      </c>
      <c r="U58" s="1">
        <v>1.6</v>
      </c>
      <c r="V58" s="1">
        <v>1.4</v>
      </c>
      <c r="W58" s="1">
        <v>0.8</v>
      </c>
      <c r="X58" s="1">
        <v>1.4</v>
      </c>
      <c r="Y58" s="1">
        <v>0.2</v>
      </c>
      <c r="Z58" s="1">
        <v>0.8</v>
      </c>
      <c r="AA58" s="1">
        <v>0.6</v>
      </c>
      <c r="AB58" s="1">
        <v>0.6</v>
      </c>
      <c r="AC58" s="1">
        <v>0.8</v>
      </c>
      <c r="AD58" s="1">
        <v>0.6</v>
      </c>
      <c r="AE58" s="1"/>
      <c r="AF58" s="1">
        <f>G58*P58</f>
        <v>5.0019999999999998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idden="1" x14ac:dyDescent="0.25">
      <c r="A59" s="1" t="s">
        <v>100</v>
      </c>
      <c r="B59" s="1" t="s">
        <v>38</v>
      </c>
      <c r="C59" s="1">
        <v>16</v>
      </c>
      <c r="D59" s="1">
        <v>40</v>
      </c>
      <c r="E59" s="1">
        <v>18</v>
      </c>
      <c r="F59" s="1">
        <v>31</v>
      </c>
      <c r="G59" s="7">
        <v>0.28000000000000003</v>
      </c>
      <c r="H59" s="1">
        <v>45</v>
      </c>
      <c r="I59" s="1" t="s">
        <v>39</v>
      </c>
      <c r="J59" s="1">
        <v>18</v>
      </c>
      <c r="K59" s="1">
        <f t="shared" si="11"/>
        <v>0</v>
      </c>
      <c r="L59" s="1"/>
      <c r="M59" s="1"/>
      <c r="N59" s="1">
        <v>24</v>
      </c>
      <c r="O59" s="1">
        <f t="shared" si="3"/>
        <v>3.6</v>
      </c>
      <c r="P59" s="5"/>
      <c r="Q59" s="5"/>
      <c r="R59" s="1"/>
      <c r="S59" s="1">
        <f t="shared" si="4"/>
        <v>15.277777777777777</v>
      </c>
      <c r="T59" s="1">
        <f t="shared" si="5"/>
        <v>15.277777777777777</v>
      </c>
      <c r="U59" s="1">
        <v>6</v>
      </c>
      <c r="V59" s="1">
        <v>2.6</v>
      </c>
      <c r="W59" s="1">
        <v>3.8</v>
      </c>
      <c r="X59" s="1">
        <v>1.4</v>
      </c>
      <c r="Y59" s="1">
        <v>3.2</v>
      </c>
      <c r="Z59" s="1">
        <v>1.6</v>
      </c>
      <c r="AA59" s="1">
        <v>2</v>
      </c>
      <c r="AB59" s="1">
        <v>2.6</v>
      </c>
      <c r="AC59" s="1">
        <v>0</v>
      </c>
      <c r="AD59" s="1">
        <v>2.8</v>
      </c>
      <c r="AE59" s="1"/>
      <c r="AF59" s="1">
        <f>G59*P59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s="18" customFormat="1" x14ac:dyDescent="0.25">
      <c r="A60" s="15" t="s">
        <v>101</v>
      </c>
      <c r="B60" s="15" t="s">
        <v>38</v>
      </c>
      <c r="C60" s="15"/>
      <c r="D60" s="15">
        <v>1</v>
      </c>
      <c r="E60" s="20">
        <v>1</v>
      </c>
      <c r="F60" s="15"/>
      <c r="G60" s="16">
        <v>0</v>
      </c>
      <c r="H60" s="15" t="e">
        <v>#N/A</v>
      </c>
      <c r="I60" s="15" t="s">
        <v>36</v>
      </c>
      <c r="J60" s="15">
        <v>1</v>
      </c>
      <c r="K60" s="15">
        <f t="shared" si="11"/>
        <v>0</v>
      </c>
      <c r="L60" s="15"/>
      <c r="M60" s="15"/>
      <c r="N60" s="15"/>
      <c r="O60" s="15">
        <f t="shared" si="3"/>
        <v>0.2</v>
      </c>
      <c r="P60" s="17"/>
      <c r="Q60" s="17"/>
      <c r="R60" s="15"/>
      <c r="S60" s="15">
        <f t="shared" si="4"/>
        <v>0</v>
      </c>
      <c r="T60" s="15">
        <f t="shared" si="5"/>
        <v>0</v>
      </c>
      <c r="U60" s="15">
        <v>0</v>
      </c>
      <c r="V60" s="15">
        <v>0.2</v>
      </c>
      <c r="W60" s="15">
        <v>0.4</v>
      </c>
      <c r="X60" s="15">
        <v>0.4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 t="s">
        <v>102</v>
      </c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</row>
    <row r="61" spans="1:49" s="18" customFormat="1" x14ac:dyDescent="0.25">
      <c r="A61" s="15" t="s">
        <v>103</v>
      </c>
      <c r="B61" s="15" t="s">
        <v>38</v>
      </c>
      <c r="C61" s="15"/>
      <c r="D61" s="15"/>
      <c r="E61" s="15"/>
      <c r="F61" s="15"/>
      <c r="G61" s="16">
        <v>0</v>
      </c>
      <c r="H61" s="15">
        <v>120</v>
      </c>
      <c r="I61" s="15" t="s">
        <v>39</v>
      </c>
      <c r="J61" s="15"/>
      <c r="K61" s="15">
        <f t="shared" si="11"/>
        <v>0</v>
      </c>
      <c r="L61" s="15"/>
      <c r="M61" s="15"/>
      <c r="N61" s="15"/>
      <c r="O61" s="15">
        <f t="shared" si="3"/>
        <v>0</v>
      </c>
      <c r="P61" s="17"/>
      <c r="Q61" s="17"/>
      <c r="R61" s="15"/>
      <c r="S61" s="15" t="e">
        <f t="shared" si="4"/>
        <v>#DIV/0!</v>
      </c>
      <c r="T61" s="15" t="e">
        <f t="shared" si="5"/>
        <v>#DIV/0!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 t="s">
        <v>70</v>
      </c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</row>
    <row r="62" spans="1:49" hidden="1" x14ac:dyDescent="0.25">
      <c r="A62" s="1" t="s">
        <v>104</v>
      </c>
      <c r="B62" s="1" t="s">
        <v>38</v>
      </c>
      <c r="C62" s="1">
        <v>2</v>
      </c>
      <c r="D62" s="1">
        <v>40</v>
      </c>
      <c r="E62" s="1">
        <v>8</v>
      </c>
      <c r="F62" s="1">
        <v>32</v>
      </c>
      <c r="G62" s="7">
        <v>0.33</v>
      </c>
      <c r="H62" s="1" t="e">
        <v>#N/A</v>
      </c>
      <c r="I62" s="1" t="s">
        <v>39</v>
      </c>
      <c r="J62" s="1">
        <v>8</v>
      </c>
      <c r="K62" s="1">
        <f t="shared" si="11"/>
        <v>0</v>
      </c>
      <c r="L62" s="1"/>
      <c r="M62" s="1"/>
      <c r="N62" s="1"/>
      <c r="O62" s="1">
        <f t="shared" si="3"/>
        <v>1.6</v>
      </c>
      <c r="P62" s="5"/>
      <c r="Q62" s="5"/>
      <c r="R62" s="1"/>
      <c r="S62" s="1">
        <f t="shared" si="4"/>
        <v>20</v>
      </c>
      <c r="T62" s="1">
        <f t="shared" si="5"/>
        <v>20</v>
      </c>
      <c r="U62" s="1">
        <v>3.2</v>
      </c>
      <c r="V62" s="1">
        <v>0.8</v>
      </c>
      <c r="W62" s="1">
        <v>1.8</v>
      </c>
      <c r="X62" s="1">
        <v>0.4</v>
      </c>
      <c r="Y62" s="1">
        <v>0</v>
      </c>
      <c r="Z62" s="1">
        <v>1</v>
      </c>
      <c r="AA62" s="1">
        <v>0.4</v>
      </c>
      <c r="AB62" s="1">
        <v>0</v>
      </c>
      <c r="AC62" s="1">
        <v>1.2</v>
      </c>
      <c r="AD62" s="1">
        <v>0.2</v>
      </c>
      <c r="AE62" s="1" t="s">
        <v>105</v>
      </c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idden="1" x14ac:dyDescent="0.25">
      <c r="A63" s="1" t="s">
        <v>106</v>
      </c>
      <c r="B63" s="1" t="s">
        <v>38</v>
      </c>
      <c r="C63" s="1">
        <v>14</v>
      </c>
      <c r="D63" s="1"/>
      <c r="E63" s="1">
        <v>1</v>
      </c>
      <c r="F63" s="1">
        <v>11</v>
      </c>
      <c r="G63" s="7">
        <v>0.33</v>
      </c>
      <c r="H63" s="1">
        <v>45</v>
      </c>
      <c r="I63" s="1" t="s">
        <v>39</v>
      </c>
      <c r="J63" s="1">
        <v>3</v>
      </c>
      <c r="K63" s="1">
        <f t="shared" si="11"/>
        <v>-2</v>
      </c>
      <c r="L63" s="1"/>
      <c r="M63" s="1"/>
      <c r="N63" s="1"/>
      <c r="O63" s="1">
        <f t="shared" si="3"/>
        <v>0.2</v>
      </c>
      <c r="P63" s="5"/>
      <c r="Q63" s="5"/>
      <c r="R63" s="1"/>
      <c r="S63" s="1">
        <f t="shared" si="4"/>
        <v>55</v>
      </c>
      <c r="T63" s="1">
        <f t="shared" si="5"/>
        <v>55</v>
      </c>
      <c r="U63" s="1">
        <v>0.8</v>
      </c>
      <c r="V63" s="1">
        <v>0.4</v>
      </c>
      <c r="W63" s="1">
        <v>1.6</v>
      </c>
      <c r="X63" s="1">
        <v>0.8</v>
      </c>
      <c r="Y63" s="1">
        <v>0.4</v>
      </c>
      <c r="Z63" s="1">
        <v>1.2</v>
      </c>
      <c r="AA63" s="1">
        <v>0</v>
      </c>
      <c r="AB63" s="1">
        <v>1.2</v>
      </c>
      <c r="AC63" s="1">
        <v>1.4</v>
      </c>
      <c r="AD63" s="1">
        <v>0.2</v>
      </c>
      <c r="AE63" s="14" t="s">
        <v>41</v>
      </c>
      <c r="AF63" s="1">
        <f>G63*P63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s="18" customFormat="1" ht="15.75" thickBot="1" x14ac:dyDescent="0.3">
      <c r="A64" s="15" t="s">
        <v>107</v>
      </c>
      <c r="B64" s="15" t="s">
        <v>35</v>
      </c>
      <c r="C64" s="15"/>
      <c r="D64" s="15"/>
      <c r="E64" s="15"/>
      <c r="F64" s="15"/>
      <c r="G64" s="16">
        <v>0</v>
      </c>
      <c r="H64" s="15">
        <v>45</v>
      </c>
      <c r="I64" s="15" t="s">
        <v>39</v>
      </c>
      <c r="J64" s="15"/>
      <c r="K64" s="15">
        <f t="shared" si="11"/>
        <v>0</v>
      </c>
      <c r="L64" s="15"/>
      <c r="M64" s="15"/>
      <c r="N64" s="15"/>
      <c r="O64" s="15">
        <f t="shared" si="3"/>
        <v>0</v>
      </c>
      <c r="P64" s="17"/>
      <c r="Q64" s="17"/>
      <c r="R64" s="15"/>
      <c r="S64" s="15" t="e">
        <f t="shared" si="4"/>
        <v>#DIV/0!</v>
      </c>
      <c r="T64" s="15" t="e">
        <f t="shared" si="5"/>
        <v>#DIV/0!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 t="s">
        <v>70</v>
      </c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</row>
    <row r="65" spans="1:49" ht="15.75" hidden="1" thickBot="1" x14ac:dyDescent="0.3">
      <c r="A65" s="1" t="s">
        <v>108</v>
      </c>
      <c r="B65" s="1" t="s">
        <v>38</v>
      </c>
      <c r="C65" s="1"/>
      <c r="D65" s="1">
        <v>40</v>
      </c>
      <c r="E65" s="1">
        <v>5</v>
      </c>
      <c r="F65" s="1">
        <v>35</v>
      </c>
      <c r="G65" s="7">
        <v>0.33</v>
      </c>
      <c r="H65" s="1">
        <v>45</v>
      </c>
      <c r="I65" s="1" t="s">
        <v>39</v>
      </c>
      <c r="J65" s="1">
        <v>5</v>
      </c>
      <c r="K65" s="1">
        <f t="shared" si="11"/>
        <v>0</v>
      </c>
      <c r="L65" s="1"/>
      <c r="M65" s="1"/>
      <c r="N65" s="1"/>
      <c r="O65" s="1">
        <f t="shared" si="3"/>
        <v>1</v>
      </c>
      <c r="P65" s="5"/>
      <c r="Q65" s="5"/>
      <c r="R65" s="1"/>
      <c r="S65" s="1">
        <f t="shared" si="4"/>
        <v>35</v>
      </c>
      <c r="T65" s="1">
        <f t="shared" si="5"/>
        <v>35</v>
      </c>
      <c r="U65" s="1">
        <v>3</v>
      </c>
      <c r="V65" s="1">
        <v>3.6</v>
      </c>
      <c r="W65" s="1">
        <v>2.8</v>
      </c>
      <c r="X65" s="1">
        <v>1.6</v>
      </c>
      <c r="Y65" s="1">
        <v>2.8</v>
      </c>
      <c r="Z65" s="1">
        <v>1.4</v>
      </c>
      <c r="AA65" s="1">
        <v>2.8</v>
      </c>
      <c r="AB65" s="1">
        <v>0.6</v>
      </c>
      <c r="AC65" s="1">
        <v>0.6</v>
      </c>
      <c r="AD65" s="1">
        <v>2</v>
      </c>
      <c r="AE65" s="1"/>
      <c r="AF65" s="1">
        <f>G65*P65</f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s="18" customFormat="1" x14ac:dyDescent="0.25">
      <c r="A66" s="22" t="s">
        <v>109</v>
      </c>
      <c r="B66" s="23" t="s">
        <v>38</v>
      </c>
      <c r="C66" s="23">
        <v>13</v>
      </c>
      <c r="D66" s="23"/>
      <c r="E66" s="23">
        <v>2</v>
      </c>
      <c r="F66" s="24">
        <v>8</v>
      </c>
      <c r="G66" s="16">
        <v>0</v>
      </c>
      <c r="H66" s="15">
        <v>45</v>
      </c>
      <c r="I66" s="15" t="s">
        <v>36</v>
      </c>
      <c r="J66" s="15">
        <v>3</v>
      </c>
      <c r="K66" s="15">
        <f t="shared" si="11"/>
        <v>-1</v>
      </c>
      <c r="L66" s="15"/>
      <c r="M66" s="15"/>
      <c r="N66" s="15"/>
      <c r="O66" s="15">
        <f t="shared" si="3"/>
        <v>0.4</v>
      </c>
      <c r="P66" s="17"/>
      <c r="Q66" s="17"/>
      <c r="R66" s="15"/>
      <c r="S66" s="15">
        <f t="shared" si="4"/>
        <v>20</v>
      </c>
      <c r="T66" s="15">
        <f t="shared" si="5"/>
        <v>20</v>
      </c>
      <c r="U66" s="15">
        <v>0.6</v>
      </c>
      <c r="V66" s="15">
        <v>0</v>
      </c>
      <c r="W66" s="15">
        <v>0.4</v>
      </c>
      <c r="X66" s="15">
        <v>0.2</v>
      </c>
      <c r="Y66" s="15">
        <v>1.2</v>
      </c>
      <c r="Z66" s="15">
        <v>0</v>
      </c>
      <c r="AA66" s="15">
        <v>0</v>
      </c>
      <c r="AB66" s="15">
        <v>0.4</v>
      </c>
      <c r="AC66" s="15">
        <v>1.6</v>
      </c>
      <c r="AD66" s="15">
        <v>0</v>
      </c>
      <c r="AE66" s="21" t="s">
        <v>160</v>
      </c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</row>
    <row r="67" spans="1:49" s="18" customFormat="1" ht="15.75" thickBot="1" x14ac:dyDescent="0.3">
      <c r="A67" s="30" t="s">
        <v>144</v>
      </c>
      <c r="B67" s="25" t="s">
        <v>38</v>
      </c>
      <c r="C67" s="25"/>
      <c r="D67" s="25"/>
      <c r="E67" s="25"/>
      <c r="F67" s="26"/>
      <c r="G67" s="16">
        <v>0.33</v>
      </c>
      <c r="H67" s="15"/>
      <c r="I67" s="15" t="s">
        <v>39</v>
      </c>
      <c r="J67" s="15"/>
      <c r="K67" s="15">
        <f>E67-J67</f>
        <v>0</v>
      </c>
      <c r="L67" s="15"/>
      <c r="M67" s="15"/>
      <c r="N67" s="15"/>
      <c r="O67" s="15">
        <f>E67/5</f>
        <v>0</v>
      </c>
      <c r="P67" s="17"/>
      <c r="Q67" s="17"/>
      <c r="R67" s="15"/>
      <c r="S67" s="15" t="e">
        <f>(F67+N67+P67)/O67</f>
        <v>#DIV/0!</v>
      </c>
      <c r="T67" s="15" t="e">
        <f>(F67+N67)/O67</f>
        <v>#DIV/0!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 t="s">
        <v>145</v>
      </c>
      <c r="AF67" s="15">
        <f>G67*P67</f>
        <v>0</v>
      </c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</row>
    <row r="68" spans="1:49" hidden="1" x14ac:dyDescent="0.25">
      <c r="A68" s="1" t="s">
        <v>110</v>
      </c>
      <c r="B68" s="1" t="s">
        <v>38</v>
      </c>
      <c r="C68" s="1">
        <v>13</v>
      </c>
      <c r="D68" s="1">
        <v>24</v>
      </c>
      <c r="E68" s="1">
        <v>10</v>
      </c>
      <c r="F68" s="1">
        <v>25</v>
      </c>
      <c r="G68" s="7">
        <v>0.33</v>
      </c>
      <c r="H68" s="1">
        <v>45</v>
      </c>
      <c r="I68" s="1" t="s">
        <v>39</v>
      </c>
      <c r="J68" s="1">
        <v>10</v>
      </c>
      <c r="K68" s="1">
        <f t="shared" ref="K68:K98" si="13">E68-J68</f>
        <v>0</v>
      </c>
      <c r="L68" s="1"/>
      <c r="M68" s="1"/>
      <c r="N68" s="1"/>
      <c r="O68" s="1">
        <f t="shared" si="3"/>
        <v>2</v>
      </c>
      <c r="P68" s="5"/>
      <c r="Q68" s="5"/>
      <c r="R68" s="1"/>
      <c r="S68" s="1">
        <f t="shared" si="4"/>
        <v>12.5</v>
      </c>
      <c r="T68" s="1">
        <f t="shared" si="5"/>
        <v>12.5</v>
      </c>
      <c r="U68" s="1">
        <v>2.6</v>
      </c>
      <c r="V68" s="1">
        <v>0</v>
      </c>
      <c r="W68" s="1">
        <v>2.2000000000000002</v>
      </c>
      <c r="X68" s="1">
        <v>1</v>
      </c>
      <c r="Y68" s="1">
        <v>0</v>
      </c>
      <c r="Z68" s="1">
        <v>0.8</v>
      </c>
      <c r="AA68" s="1">
        <v>0.4</v>
      </c>
      <c r="AB68" s="1">
        <v>0.4</v>
      </c>
      <c r="AC68" s="1">
        <v>0.6</v>
      </c>
      <c r="AD68" s="1">
        <v>0.6</v>
      </c>
      <c r="AE68" s="1"/>
      <c r="AF68" s="1">
        <f>G68*P68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hidden="1" x14ac:dyDescent="0.25">
      <c r="A69" s="1" t="s">
        <v>111</v>
      </c>
      <c r="B69" s="1" t="s">
        <v>38</v>
      </c>
      <c r="C69" s="1">
        <v>16</v>
      </c>
      <c r="D69" s="1">
        <v>24</v>
      </c>
      <c r="E69" s="1">
        <v>7</v>
      </c>
      <c r="F69" s="1">
        <v>30</v>
      </c>
      <c r="G69" s="7">
        <v>0.36</v>
      </c>
      <c r="H69" s="1">
        <v>45</v>
      </c>
      <c r="I69" s="1" t="s">
        <v>39</v>
      </c>
      <c r="J69" s="1">
        <v>8</v>
      </c>
      <c r="K69" s="1">
        <f t="shared" si="13"/>
        <v>-1</v>
      </c>
      <c r="L69" s="1"/>
      <c r="M69" s="1"/>
      <c r="N69" s="1"/>
      <c r="O69" s="1">
        <f t="shared" ref="O69:O98" si="14">E69/5</f>
        <v>1.4</v>
      </c>
      <c r="P69" s="5"/>
      <c r="Q69" s="5"/>
      <c r="R69" s="1"/>
      <c r="S69" s="1">
        <f t="shared" ref="S69:S98" si="15">(F69+N69+P69)/O69</f>
        <v>21.428571428571431</v>
      </c>
      <c r="T69" s="1">
        <f t="shared" ref="T69:T98" si="16">(F69+N69)/O69</f>
        <v>21.428571428571431</v>
      </c>
      <c r="U69" s="1">
        <v>2.8</v>
      </c>
      <c r="V69" s="1">
        <v>1.8</v>
      </c>
      <c r="W69" s="1">
        <v>2.6</v>
      </c>
      <c r="X69" s="1">
        <v>2.8</v>
      </c>
      <c r="Y69" s="1">
        <v>2.2000000000000002</v>
      </c>
      <c r="Z69" s="1">
        <v>2.6</v>
      </c>
      <c r="AA69" s="1">
        <v>1.6</v>
      </c>
      <c r="AB69" s="1">
        <v>2.2000000000000002</v>
      </c>
      <c r="AC69" s="1">
        <v>3.8</v>
      </c>
      <c r="AD69" s="1">
        <v>2.4</v>
      </c>
      <c r="AE69" s="13" t="s">
        <v>49</v>
      </c>
      <c r="AF69" s="1">
        <f>G69*P69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hidden="1" x14ac:dyDescent="0.25">
      <c r="A70" s="1" t="s">
        <v>112</v>
      </c>
      <c r="B70" s="1" t="s">
        <v>35</v>
      </c>
      <c r="C70" s="1">
        <v>73.2</v>
      </c>
      <c r="D70" s="1">
        <v>242.886</v>
      </c>
      <c r="E70" s="1">
        <v>135.64099999999999</v>
      </c>
      <c r="F70" s="1">
        <v>139.66900000000001</v>
      </c>
      <c r="G70" s="7">
        <v>1</v>
      </c>
      <c r="H70" s="1">
        <v>45</v>
      </c>
      <c r="I70" s="1" t="s">
        <v>54</v>
      </c>
      <c r="J70" s="1">
        <v>127.5</v>
      </c>
      <c r="K70" s="1">
        <f t="shared" si="13"/>
        <v>8.1409999999999911</v>
      </c>
      <c r="L70" s="1"/>
      <c r="M70" s="1"/>
      <c r="N70" s="1">
        <v>130</v>
      </c>
      <c r="O70" s="1">
        <f t="shared" si="14"/>
        <v>27.1282</v>
      </c>
      <c r="P70" s="5">
        <f t="shared" ref="P70" si="17">14*O70-N70-F70</f>
        <v>110.1258</v>
      </c>
      <c r="Q70" s="5"/>
      <c r="R70" s="1"/>
      <c r="S70" s="1">
        <f t="shared" si="15"/>
        <v>14</v>
      </c>
      <c r="T70" s="1">
        <f t="shared" si="16"/>
        <v>9.9405415766619232</v>
      </c>
      <c r="U70" s="1">
        <v>28.055599999999998</v>
      </c>
      <c r="V70" s="1">
        <v>18.267600000000002</v>
      </c>
      <c r="W70" s="1">
        <v>19.2958</v>
      </c>
      <c r="X70" s="1">
        <v>20.5656</v>
      </c>
      <c r="Y70" s="1">
        <v>17.209399999999999</v>
      </c>
      <c r="Z70" s="1">
        <v>19.904399999999999</v>
      </c>
      <c r="AA70" s="1">
        <v>23.125800000000002</v>
      </c>
      <c r="AB70" s="1">
        <v>14.031000000000001</v>
      </c>
      <c r="AC70" s="1">
        <v>18.560400000000001</v>
      </c>
      <c r="AD70" s="1">
        <v>4.2090000000000014</v>
      </c>
      <c r="AE70" s="1"/>
      <c r="AF70" s="1">
        <f>G70*P70</f>
        <v>110.1258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s="18" customFormat="1" x14ac:dyDescent="0.25">
      <c r="A71" s="20" t="s">
        <v>113</v>
      </c>
      <c r="B71" s="15" t="s">
        <v>38</v>
      </c>
      <c r="C71" s="15">
        <v>10</v>
      </c>
      <c r="D71" s="15">
        <v>30</v>
      </c>
      <c r="E71" s="15">
        <v>5</v>
      </c>
      <c r="F71" s="15">
        <v>30</v>
      </c>
      <c r="G71" s="16">
        <v>0.1</v>
      </c>
      <c r="H71" s="15">
        <v>60</v>
      </c>
      <c r="I71" s="15" t="s">
        <v>39</v>
      </c>
      <c r="J71" s="15">
        <v>9</v>
      </c>
      <c r="K71" s="15">
        <f t="shared" si="13"/>
        <v>-4</v>
      </c>
      <c r="L71" s="15"/>
      <c r="M71" s="15"/>
      <c r="N71" s="15">
        <v>20</v>
      </c>
      <c r="O71" s="15">
        <f t="shared" si="14"/>
        <v>1</v>
      </c>
      <c r="P71" s="17"/>
      <c r="Q71" s="17"/>
      <c r="R71" s="15"/>
      <c r="S71" s="15">
        <f t="shared" si="15"/>
        <v>50</v>
      </c>
      <c r="T71" s="15">
        <f t="shared" si="16"/>
        <v>50</v>
      </c>
      <c r="U71" s="15">
        <v>5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 t="s">
        <v>114</v>
      </c>
      <c r="AF71" s="15">
        <f>G71*P71</f>
        <v>0</v>
      </c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</row>
    <row r="72" spans="1:49" s="18" customFormat="1" x14ac:dyDescent="0.25">
      <c r="A72" s="15" t="s">
        <v>115</v>
      </c>
      <c r="B72" s="15" t="s">
        <v>35</v>
      </c>
      <c r="C72" s="15"/>
      <c r="D72" s="15"/>
      <c r="E72" s="15"/>
      <c r="F72" s="15"/>
      <c r="G72" s="16">
        <v>0</v>
      </c>
      <c r="H72" s="15">
        <v>60</v>
      </c>
      <c r="I72" s="15" t="s">
        <v>54</v>
      </c>
      <c r="J72" s="15"/>
      <c r="K72" s="15">
        <f t="shared" si="13"/>
        <v>0</v>
      </c>
      <c r="L72" s="15"/>
      <c r="M72" s="15"/>
      <c r="N72" s="15"/>
      <c r="O72" s="15">
        <f t="shared" si="14"/>
        <v>0</v>
      </c>
      <c r="P72" s="17"/>
      <c r="Q72" s="17"/>
      <c r="R72" s="15"/>
      <c r="S72" s="15" t="e">
        <f t="shared" si="15"/>
        <v>#DIV/0!</v>
      </c>
      <c r="T72" s="15" t="e">
        <f t="shared" si="16"/>
        <v>#DIV/0!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 t="s">
        <v>70</v>
      </c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</row>
    <row r="73" spans="1:49" s="18" customFormat="1" x14ac:dyDescent="0.25">
      <c r="A73" s="15" t="s">
        <v>116</v>
      </c>
      <c r="B73" s="15" t="s">
        <v>35</v>
      </c>
      <c r="C73" s="15"/>
      <c r="D73" s="15"/>
      <c r="E73" s="15"/>
      <c r="F73" s="15"/>
      <c r="G73" s="16">
        <v>0</v>
      </c>
      <c r="H73" s="15">
        <v>60</v>
      </c>
      <c r="I73" s="15" t="s">
        <v>54</v>
      </c>
      <c r="J73" s="15"/>
      <c r="K73" s="15">
        <f t="shared" si="13"/>
        <v>0</v>
      </c>
      <c r="L73" s="15"/>
      <c r="M73" s="15"/>
      <c r="N73" s="15"/>
      <c r="O73" s="15">
        <f t="shared" si="14"/>
        <v>0</v>
      </c>
      <c r="P73" s="17"/>
      <c r="Q73" s="17"/>
      <c r="R73" s="15"/>
      <c r="S73" s="15" t="e">
        <f t="shared" si="15"/>
        <v>#DIV/0!</v>
      </c>
      <c r="T73" s="15" t="e">
        <f t="shared" si="16"/>
        <v>#DIV/0!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 t="s">
        <v>70</v>
      </c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</row>
    <row r="74" spans="1:49" hidden="1" x14ac:dyDescent="0.25">
      <c r="A74" s="1" t="s">
        <v>117</v>
      </c>
      <c r="B74" s="1" t="s">
        <v>35</v>
      </c>
      <c r="C74" s="1"/>
      <c r="D74" s="1">
        <v>24.125</v>
      </c>
      <c r="E74" s="1">
        <v>12.045</v>
      </c>
      <c r="F74" s="1">
        <v>12.08</v>
      </c>
      <c r="G74" s="7">
        <v>1</v>
      </c>
      <c r="H74" s="1">
        <v>60</v>
      </c>
      <c r="I74" s="1" t="s">
        <v>43</v>
      </c>
      <c r="J74" s="1">
        <v>11.8</v>
      </c>
      <c r="K74" s="1">
        <f t="shared" si="13"/>
        <v>0.24499999999999922</v>
      </c>
      <c r="L74" s="1"/>
      <c r="M74" s="1"/>
      <c r="N74" s="1"/>
      <c r="O74" s="1">
        <f t="shared" si="14"/>
        <v>2.4089999999999998</v>
      </c>
      <c r="P74" s="5">
        <f t="shared" ref="P74:P87" si="18">14*O74-N74-F74</f>
        <v>21.646000000000001</v>
      </c>
      <c r="Q74" s="5"/>
      <c r="R74" s="1"/>
      <c r="S74" s="1">
        <f t="shared" si="15"/>
        <v>14</v>
      </c>
      <c r="T74" s="1">
        <f t="shared" si="16"/>
        <v>5.0145288501452887</v>
      </c>
      <c r="U74" s="1">
        <v>0.92500000000000004</v>
      </c>
      <c r="V74" s="1">
        <v>2.7360000000000002</v>
      </c>
      <c r="W74" s="1">
        <v>0</v>
      </c>
      <c r="X74" s="1">
        <v>0</v>
      </c>
      <c r="Y74" s="1">
        <v>1.2</v>
      </c>
      <c r="Z74" s="1">
        <v>0</v>
      </c>
      <c r="AA74" s="1">
        <v>1.2</v>
      </c>
      <c r="AB74" s="1">
        <v>0.31</v>
      </c>
      <c r="AC74" s="1">
        <v>0.60499999999999998</v>
      </c>
      <c r="AD74" s="1">
        <v>0.309</v>
      </c>
      <c r="AE74" s="1"/>
      <c r="AF74" s="1">
        <f t="shared" ref="AF74:AF89" si="19">G74*P74</f>
        <v>21.646000000000001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s="18" customFormat="1" x14ac:dyDescent="0.25">
      <c r="A75" s="20" t="s">
        <v>118</v>
      </c>
      <c r="B75" s="15" t="s">
        <v>38</v>
      </c>
      <c r="C75" s="15"/>
      <c r="D75" s="15"/>
      <c r="E75" s="15"/>
      <c r="F75" s="15"/>
      <c r="G75" s="16">
        <v>0.4</v>
      </c>
      <c r="H75" s="15">
        <v>30</v>
      </c>
      <c r="I75" s="15" t="s">
        <v>39</v>
      </c>
      <c r="J75" s="15"/>
      <c r="K75" s="15">
        <f t="shared" si="13"/>
        <v>0</v>
      </c>
      <c r="L75" s="15"/>
      <c r="M75" s="15"/>
      <c r="N75" s="15"/>
      <c r="O75" s="15">
        <f t="shared" si="14"/>
        <v>0</v>
      </c>
      <c r="P75" s="17">
        <v>16</v>
      </c>
      <c r="Q75" s="17"/>
      <c r="R75" s="15"/>
      <c r="S75" s="15" t="e">
        <f t="shared" si="15"/>
        <v>#DIV/0!</v>
      </c>
      <c r="T75" s="15" t="e">
        <f t="shared" si="16"/>
        <v>#DIV/0!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21" t="s">
        <v>158</v>
      </c>
      <c r="AF75" s="15">
        <f t="shared" si="19"/>
        <v>6.4</v>
      </c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</row>
    <row r="76" spans="1:49" hidden="1" x14ac:dyDescent="0.25">
      <c r="A76" s="1" t="s">
        <v>119</v>
      </c>
      <c r="B76" s="1" t="s">
        <v>38</v>
      </c>
      <c r="C76" s="1">
        <v>1</v>
      </c>
      <c r="D76" s="1">
        <v>48</v>
      </c>
      <c r="E76" s="1"/>
      <c r="F76" s="1">
        <v>48</v>
      </c>
      <c r="G76" s="7">
        <v>0.33</v>
      </c>
      <c r="H76" s="1" t="e">
        <v>#N/A</v>
      </c>
      <c r="I76" s="1" t="s">
        <v>39</v>
      </c>
      <c r="J76" s="1">
        <v>4</v>
      </c>
      <c r="K76" s="1">
        <f t="shared" si="13"/>
        <v>-4</v>
      </c>
      <c r="L76" s="1"/>
      <c r="M76" s="1"/>
      <c r="N76" s="1"/>
      <c r="O76" s="1">
        <f t="shared" si="14"/>
        <v>0</v>
      </c>
      <c r="P76" s="5"/>
      <c r="Q76" s="5"/>
      <c r="R76" s="1"/>
      <c r="S76" s="1" t="e">
        <f t="shared" si="15"/>
        <v>#DIV/0!</v>
      </c>
      <c r="T76" s="1" t="e">
        <f t="shared" si="16"/>
        <v>#DIV/0!</v>
      </c>
      <c r="U76" s="1">
        <v>4.4000000000000004</v>
      </c>
      <c r="V76" s="1">
        <v>1.6</v>
      </c>
      <c r="W76" s="1">
        <v>1.8</v>
      </c>
      <c r="X76" s="1">
        <v>2.4</v>
      </c>
      <c r="Y76" s="1">
        <v>4.2</v>
      </c>
      <c r="Z76" s="1">
        <v>2.4</v>
      </c>
      <c r="AA76" s="1">
        <v>3</v>
      </c>
      <c r="AB76" s="1">
        <v>2.6</v>
      </c>
      <c r="AC76" s="1">
        <v>0</v>
      </c>
      <c r="AD76" s="1">
        <v>2.4</v>
      </c>
      <c r="AE76" s="1" t="s">
        <v>120</v>
      </c>
      <c r="AF76" s="1">
        <f t="shared" si="19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hidden="1" x14ac:dyDescent="0.25">
      <c r="A77" s="1" t="s">
        <v>121</v>
      </c>
      <c r="B77" s="1" t="s">
        <v>35</v>
      </c>
      <c r="C77" s="1">
        <v>16.728999999999999</v>
      </c>
      <c r="D77" s="1">
        <v>80.277000000000001</v>
      </c>
      <c r="E77" s="1">
        <v>13.005000000000001</v>
      </c>
      <c r="F77" s="1">
        <v>74.168000000000006</v>
      </c>
      <c r="G77" s="7">
        <v>1</v>
      </c>
      <c r="H77" s="1">
        <v>45</v>
      </c>
      <c r="I77" s="1" t="s">
        <v>39</v>
      </c>
      <c r="J77" s="1">
        <v>26</v>
      </c>
      <c r="K77" s="1">
        <f t="shared" si="13"/>
        <v>-12.994999999999999</v>
      </c>
      <c r="L77" s="1"/>
      <c r="M77" s="1"/>
      <c r="N77" s="1">
        <v>60</v>
      </c>
      <c r="O77" s="1">
        <f t="shared" si="14"/>
        <v>2.601</v>
      </c>
      <c r="P77" s="5"/>
      <c r="Q77" s="5"/>
      <c r="R77" s="1"/>
      <c r="S77" s="1">
        <f t="shared" si="15"/>
        <v>51.58323721645521</v>
      </c>
      <c r="T77" s="1">
        <f t="shared" si="16"/>
        <v>51.58323721645521</v>
      </c>
      <c r="U77" s="1">
        <v>13.05</v>
      </c>
      <c r="V77" s="1">
        <v>5.1883999999999997</v>
      </c>
      <c r="W77" s="1">
        <v>6.6912000000000003</v>
      </c>
      <c r="X77" s="1">
        <v>4.3393999999999986</v>
      </c>
      <c r="Y77" s="1">
        <v>5.7092000000000001</v>
      </c>
      <c r="Z77" s="1">
        <v>11.191599999999999</v>
      </c>
      <c r="AA77" s="1">
        <v>6.2799999999999994</v>
      </c>
      <c r="AB77" s="1">
        <v>0</v>
      </c>
      <c r="AC77" s="1">
        <v>0</v>
      </c>
      <c r="AD77" s="1">
        <v>0</v>
      </c>
      <c r="AE77" s="1" t="s">
        <v>122</v>
      </c>
      <c r="AF77" s="1">
        <f t="shared" si="19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hidden="1" x14ac:dyDescent="0.25">
      <c r="A78" s="10" t="s">
        <v>123</v>
      </c>
      <c r="B78" s="1" t="s">
        <v>38</v>
      </c>
      <c r="C78" s="1">
        <v>30</v>
      </c>
      <c r="D78" s="1">
        <v>70</v>
      </c>
      <c r="E78" s="11">
        <f>25+E50</f>
        <v>26</v>
      </c>
      <c r="F78" s="1">
        <v>65</v>
      </c>
      <c r="G78" s="7">
        <v>0.41</v>
      </c>
      <c r="H78" s="1">
        <v>50</v>
      </c>
      <c r="I78" s="1" t="s">
        <v>39</v>
      </c>
      <c r="J78" s="1">
        <v>25</v>
      </c>
      <c r="K78" s="1">
        <f t="shared" si="13"/>
        <v>1</v>
      </c>
      <c r="L78" s="1"/>
      <c r="M78" s="1"/>
      <c r="N78" s="1"/>
      <c r="O78" s="1">
        <f t="shared" si="14"/>
        <v>5.2</v>
      </c>
      <c r="P78" s="5">
        <f t="shared" si="18"/>
        <v>7.7999999999999972</v>
      </c>
      <c r="Q78" s="5"/>
      <c r="R78" s="1"/>
      <c r="S78" s="1">
        <f t="shared" si="15"/>
        <v>13.999999999999998</v>
      </c>
      <c r="T78" s="1">
        <f t="shared" si="16"/>
        <v>12.5</v>
      </c>
      <c r="U78" s="1">
        <v>6</v>
      </c>
      <c r="V78" s="1">
        <v>4.2</v>
      </c>
      <c r="W78" s="1">
        <v>4.8</v>
      </c>
      <c r="X78" s="1">
        <v>3</v>
      </c>
      <c r="Y78" s="1">
        <v>4.8</v>
      </c>
      <c r="Z78" s="1">
        <v>5.8</v>
      </c>
      <c r="AA78" s="1">
        <v>0.2</v>
      </c>
      <c r="AB78" s="1">
        <v>0</v>
      </c>
      <c r="AC78" s="1">
        <v>0</v>
      </c>
      <c r="AD78" s="1">
        <v>0</v>
      </c>
      <c r="AE78" s="10" t="s">
        <v>157</v>
      </c>
      <c r="AF78" s="1">
        <f t="shared" si="19"/>
        <v>3.1979999999999986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idden="1" x14ac:dyDescent="0.25">
      <c r="A79" s="1" t="s">
        <v>124</v>
      </c>
      <c r="B79" s="1" t="s">
        <v>35</v>
      </c>
      <c r="C79" s="1">
        <v>18.315999999999999</v>
      </c>
      <c r="D79" s="1">
        <v>124.191</v>
      </c>
      <c r="E79" s="1">
        <v>32.545999999999999</v>
      </c>
      <c r="F79" s="1">
        <v>90.120999999999995</v>
      </c>
      <c r="G79" s="7">
        <v>1</v>
      </c>
      <c r="H79" s="1">
        <v>50</v>
      </c>
      <c r="I79" s="1" t="s">
        <v>39</v>
      </c>
      <c r="J79" s="1">
        <v>26.5</v>
      </c>
      <c r="K79" s="1">
        <f t="shared" si="13"/>
        <v>6.0459999999999994</v>
      </c>
      <c r="L79" s="1"/>
      <c r="M79" s="1"/>
      <c r="N79" s="1"/>
      <c r="O79" s="1">
        <f t="shared" si="14"/>
        <v>6.5091999999999999</v>
      </c>
      <c r="P79" s="5"/>
      <c r="Q79" s="5"/>
      <c r="R79" s="1"/>
      <c r="S79" s="1">
        <f t="shared" si="15"/>
        <v>13.84517298592761</v>
      </c>
      <c r="T79" s="1">
        <f t="shared" si="16"/>
        <v>13.84517298592761</v>
      </c>
      <c r="U79" s="1">
        <v>6.9062000000000001</v>
      </c>
      <c r="V79" s="1">
        <v>10.7676</v>
      </c>
      <c r="W79" s="1">
        <v>6.8975999999999997</v>
      </c>
      <c r="X79" s="1">
        <v>7.0321999999999996</v>
      </c>
      <c r="Y79" s="1">
        <v>1.5152000000000001</v>
      </c>
      <c r="Z79" s="1">
        <v>5.5682</v>
      </c>
      <c r="AA79" s="1">
        <v>5.5846</v>
      </c>
      <c r="AB79" s="1">
        <v>0</v>
      </c>
      <c r="AC79" s="1">
        <v>0</v>
      </c>
      <c r="AD79" s="1">
        <v>0</v>
      </c>
      <c r="AE79" s="1" t="s">
        <v>125</v>
      </c>
      <c r="AF79" s="1">
        <f t="shared" si="19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idden="1" x14ac:dyDescent="0.25">
      <c r="A80" s="1" t="s">
        <v>126</v>
      </c>
      <c r="B80" s="1" t="s">
        <v>38</v>
      </c>
      <c r="C80" s="1">
        <v>21</v>
      </c>
      <c r="D80" s="1">
        <v>33</v>
      </c>
      <c r="E80" s="1">
        <v>19</v>
      </c>
      <c r="F80" s="1">
        <v>32</v>
      </c>
      <c r="G80" s="7">
        <v>0.35</v>
      </c>
      <c r="H80" s="1">
        <v>50</v>
      </c>
      <c r="I80" s="1" t="s">
        <v>39</v>
      </c>
      <c r="J80" s="1">
        <v>19</v>
      </c>
      <c r="K80" s="1">
        <f t="shared" si="13"/>
        <v>0</v>
      </c>
      <c r="L80" s="1"/>
      <c r="M80" s="1"/>
      <c r="N80" s="1"/>
      <c r="O80" s="1">
        <f t="shared" si="14"/>
        <v>3.8</v>
      </c>
      <c r="P80" s="5">
        <f t="shared" si="18"/>
        <v>21.199999999999996</v>
      </c>
      <c r="Q80" s="5"/>
      <c r="R80" s="1"/>
      <c r="S80" s="1">
        <f t="shared" si="15"/>
        <v>14</v>
      </c>
      <c r="T80" s="1">
        <f t="shared" si="16"/>
        <v>8.4210526315789469</v>
      </c>
      <c r="U80" s="1">
        <v>3.2</v>
      </c>
      <c r="V80" s="1">
        <v>1.2</v>
      </c>
      <c r="W80" s="1">
        <v>0</v>
      </c>
      <c r="X80" s="1">
        <v>3.2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 t="s">
        <v>66</v>
      </c>
      <c r="AF80" s="1">
        <f t="shared" si="19"/>
        <v>7.4199999999999982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hidden="1" x14ac:dyDescent="0.25">
      <c r="A81" s="1" t="s">
        <v>127</v>
      </c>
      <c r="B81" s="1" t="s">
        <v>35</v>
      </c>
      <c r="C81" s="1">
        <v>7.8070000000000004</v>
      </c>
      <c r="D81" s="1">
        <v>81.62</v>
      </c>
      <c r="E81" s="1">
        <v>1.552</v>
      </c>
      <c r="F81" s="1">
        <v>87.875</v>
      </c>
      <c r="G81" s="7">
        <v>1</v>
      </c>
      <c r="H81" s="1">
        <v>50</v>
      </c>
      <c r="I81" s="1" t="s">
        <v>39</v>
      </c>
      <c r="J81" s="1">
        <v>1.5</v>
      </c>
      <c r="K81" s="1">
        <f t="shared" si="13"/>
        <v>5.2000000000000046E-2</v>
      </c>
      <c r="L81" s="1"/>
      <c r="M81" s="1"/>
      <c r="N81" s="1"/>
      <c r="O81" s="1">
        <f t="shared" si="14"/>
        <v>0.31040000000000001</v>
      </c>
      <c r="P81" s="5"/>
      <c r="Q81" s="5"/>
      <c r="R81" s="1"/>
      <c r="S81" s="1">
        <f t="shared" si="15"/>
        <v>283.10244845360825</v>
      </c>
      <c r="T81" s="1">
        <f t="shared" si="16"/>
        <v>283.10244845360825</v>
      </c>
      <c r="U81" s="1">
        <v>2.1682000000000001</v>
      </c>
      <c r="V81" s="1">
        <v>8.1053999999999995</v>
      </c>
      <c r="W81" s="1">
        <v>4.3726000000000003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3" t="s">
        <v>162</v>
      </c>
      <c r="AF81" s="1">
        <f t="shared" si="19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hidden="1" x14ac:dyDescent="0.25">
      <c r="A82" s="1" t="s">
        <v>129</v>
      </c>
      <c r="B82" s="1" t="s">
        <v>38</v>
      </c>
      <c r="C82" s="1">
        <v>45</v>
      </c>
      <c r="D82" s="1">
        <v>50</v>
      </c>
      <c r="E82" s="11">
        <f>45+E60</f>
        <v>46</v>
      </c>
      <c r="F82" s="1">
        <v>45</v>
      </c>
      <c r="G82" s="7">
        <v>0.4</v>
      </c>
      <c r="H82" s="1">
        <v>50</v>
      </c>
      <c r="I82" s="1" t="s">
        <v>39</v>
      </c>
      <c r="J82" s="1">
        <v>45</v>
      </c>
      <c r="K82" s="1">
        <f t="shared" si="13"/>
        <v>1</v>
      </c>
      <c r="L82" s="1"/>
      <c r="M82" s="1"/>
      <c r="N82" s="1">
        <v>40</v>
      </c>
      <c r="O82" s="1">
        <f t="shared" si="14"/>
        <v>9.1999999999999993</v>
      </c>
      <c r="P82" s="5">
        <f t="shared" si="18"/>
        <v>43.799999999999983</v>
      </c>
      <c r="Q82" s="5"/>
      <c r="R82" s="1"/>
      <c r="S82" s="1">
        <f t="shared" si="15"/>
        <v>14</v>
      </c>
      <c r="T82" s="1">
        <f t="shared" si="16"/>
        <v>9.2391304347826093</v>
      </c>
      <c r="U82" s="1">
        <v>9.1999999999999993</v>
      </c>
      <c r="V82" s="1">
        <v>4.5999999999999996</v>
      </c>
      <c r="W82" s="1">
        <v>8</v>
      </c>
      <c r="X82" s="1">
        <v>8</v>
      </c>
      <c r="Y82" s="1">
        <v>4</v>
      </c>
      <c r="Z82" s="1">
        <v>5.8</v>
      </c>
      <c r="AA82" s="1">
        <v>1.6</v>
      </c>
      <c r="AB82" s="1">
        <v>0</v>
      </c>
      <c r="AC82" s="1">
        <v>0</v>
      </c>
      <c r="AD82" s="1">
        <v>0</v>
      </c>
      <c r="AE82" s="10" t="s">
        <v>130</v>
      </c>
      <c r="AF82" s="1">
        <f t="shared" si="19"/>
        <v>17.519999999999992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hidden="1" x14ac:dyDescent="0.25">
      <c r="A83" s="1" t="s">
        <v>131</v>
      </c>
      <c r="B83" s="1" t="s">
        <v>38</v>
      </c>
      <c r="C83" s="1">
        <v>26</v>
      </c>
      <c r="D83" s="1">
        <v>50</v>
      </c>
      <c r="E83" s="1">
        <v>26</v>
      </c>
      <c r="F83" s="1">
        <v>47</v>
      </c>
      <c r="G83" s="7">
        <v>0.41</v>
      </c>
      <c r="H83" s="1">
        <v>50</v>
      </c>
      <c r="I83" s="1" t="s">
        <v>39</v>
      </c>
      <c r="J83" s="1">
        <v>28</v>
      </c>
      <c r="K83" s="1">
        <f t="shared" si="13"/>
        <v>-2</v>
      </c>
      <c r="L83" s="1"/>
      <c r="M83" s="1"/>
      <c r="N83" s="1"/>
      <c r="O83" s="1">
        <f t="shared" si="14"/>
        <v>5.2</v>
      </c>
      <c r="P83" s="5">
        <f t="shared" si="18"/>
        <v>25.799999999999997</v>
      </c>
      <c r="Q83" s="5"/>
      <c r="R83" s="1"/>
      <c r="S83" s="1">
        <f t="shared" si="15"/>
        <v>13.999999999999998</v>
      </c>
      <c r="T83" s="1">
        <f t="shared" si="16"/>
        <v>9.0384615384615383</v>
      </c>
      <c r="U83" s="1">
        <v>4.8</v>
      </c>
      <c r="V83" s="1">
        <v>3.4</v>
      </c>
      <c r="W83" s="1">
        <v>4</v>
      </c>
      <c r="X83" s="1">
        <v>3.6</v>
      </c>
      <c r="Y83" s="1">
        <v>2.2000000000000002</v>
      </c>
      <c r="Z83" s="1">
        <v>5.2</v>
      </c>
      <c r="AA83" s="1">
        <v>0.4</v>
      </c>
      <c r="AB83" s="1">
        <v>0</v>
      </c>
      <c r="AC83" s="1">
        <v>0</v>
      </c>
      <c r="AD83" s="1">
        <v>0</v>
      </c>
      <c r="AE83" s="1" t="s">
        <v>132</v>
      </c>
      <c r="AF83" s="1">
        <f t="shared" si="19"/>
        <v>10.577999999999998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hidden="1" x14ac:dyDescent="0.25">
      <c r="A84" s="1" t="s">
        <v>133</v>
      </c>
      <c r="B84" s="1" t="s">
        <v>35</v>
      </c>
      <c r="C84" s="1">
        <v>97.084999999999994</v>
      </c>
      <c r="D84" s="1">
        <v>18.329999999999998</v>
      </c>
      <c r="E84" s="1">
        <v>20.030999999999999</v>
      </c>
      <c r="F84" s="1">
        <v>92.256</v>
      </c>
      <c r="G84" s="7">
        <v>1</v>
      </c>
      <c r="H84" s="1">
        <v>50</v>
      </c>
      <c r="I84" s="1" t="s">
        <v>39</v>
      </c>
      <c r="J84" s="1">
        <v>18</v>
      </c>
      <c r="K84" s="1">
        <f t="shared" si="13"/>
        <v>2.0309999999999988</v>
      </c>
      <c r="L84" s="1"/>
      <c r="M84" s="1"/>
      <c r="N84" s="1"/>
      <c r="O84" s="1">
        <f t="shared" si="14"/>
        <v>4.0061999999999998</v>
      </c>
      <c r="P84" s="5"/>
      <c r="Q84" s="5"/>
      <c r="R84" s="1"/>
      <c r="S84" s="1">
        <f t="shared" si="15"/>
        <v>23.028306125505466</v>
      </c>
      <c r="T84" s="1">
        <f t="shared" si="16"/>
        <v>23.028306125505466</v>
      </c>
      <c r="U84" s="1">
        <v>3.3837999999999999</v>
      </c>
      <c r="V84" s="1">
        <v>6.1459999999999999</v>
      </c>
      <c r="W84" s="1">
        <v>9.9025999999999996</v>
      </c>
      <c r="X84" s="1">
        <v>8.4158000000000008</v>
      </c>
      <c r="Y84" s="1">
        <v>6.2114000000000003</v>
      </c>
      <c r="Z84" s="1">
        <v>5.2862</v>
      </c>
      <c r="AA84" s="1">
        <v>6.516</v>
      </c>
      <c r="AB84" s="1">
        <v>0</v>
      </c>
      <c r="AC84" s="1">
        <v>0</v>
      </c>
      <c r="AD84" s="1">
        <v>0</v>
      </c>
      <c r="AE84" s="13" t="s">
        <v>163</v>
      </c>
      <c r="AF84" s="1">
        <f t="shared" si="1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hidden="1" x14ac:dyDescent="0.25">
      <c r="A85" s="1" t="s">
        <v>134</v>
      </c>
      <c r="B85" s="1" t="s">
        <v>38</v>
      </c>
      <c r="C85" s="1">
        <v>12</v>
      </c>
      <c r="D85" s="1">
        <v>36</v>
      </c>
      <c r="E85" s="1">
        <v>14</v>
      </c>
      <c r="F85" s="1">
        <v>29</v>
      </c>
      <c r="G85" s="7">
        <v>0.3</v>
      </c>
      <c r="H85" s="1">
        <v>50</v>
      </c>
      <c r="I85" s="1" t="s">
        <v>39</v>
      </c>
      <c r="J85" s="1">
        <v>14</v>
      </c>
      <c r="K85" s="1">
        <f t="shared" si="13"/>
        <v>0</v>
      </c>
      <c r="L85" s="1"/>
      <c r="M85" s="1"/>
      <c r="N85" s="1"/>
      <c r="O85" s="1">
        <f t="shared" si="14"/>
        <v>2.8</v>
      </c>
      <c r="P85" s="5">
        <f t="shared" si="18"/>
        <v>10.199999999999996</v>
      </c>
      <c r="Q85" s="5"/>
      <c r="R85" s="1"/>
      <c r="S85" s="1">
        <f t="shared" si="15"/>
        <v>14</v>
      </c>
      <c r="T85" s="1">
        <f t="shared" si="16"/>
        <v>10.357142857142858</v>
      </c>
      <c r="U85" s="1">
        <v>3.2</v>
      </c>
      <c r="V85" s="1">
        <v>3.6</v>
      </c>
      <c r="W85" s="1">
        <v>3.4</v>
      </c>
      <c r="X85" s="1">
        <v>2.4</v>
      </c>
      <c r="Y85" s="1">
        <v>4.2</v>
      </c>
      <c r="Z85" s="1">
        <v>1.2</v>
      </c>
      <c r="AA85" s="1">
        <v>0</v>
      </c>
      <c r="AB85" s="1">
        <v>0</v>
      </c>
      <c r="AC85" s="1">
        <v>0</v>
      </c>
      <c r="AD85" s="1">
        <v>0</v>
      </c>
      <c r="AE85" s="1" t="s">
        <v>135</v>
      </c>
      <c r="AF85" s="1">
        <f t="shared" si="19"/>
        <v>3.0599999999999987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hidden="1" x14ac:dyDescent="0.25">
      <c r="A86" s="1" t="s">
        <v>136</v>
      </c>
      <c r="B86" s="1" t="s">
        <v>38</v>
      </c>
      <c r="C86" s="1">
        <v>32</v>
      </c>
      <c r="D86" s="1">
        <v>10</v>
      </c>
      <c r="E86" s="1">
        <v>7</v>
      </c>
      <c r="F86" s="1">
        <v>29</v>
      </c>
      <c r="G86" s="7">
        <v>0.18</v>
      </c>
      <c r="H86" s="1">
        <v>50</v>
      </c>
      <c r="I86" s="1" t="s">
        <v>39</v>
      </c>
      <c r="J86" s="1">
        <v>8</v>
      </c>
      <c r="K86" s="1">
        <f t="shared" si="13"/>
        <v>-1</v>
      </c>
      <c r="L86" s="1"/>
      <c r="M86" s="1"/>
      <c r="N86" s="1"/>
      <c r="O86" s="1">
        <f t="shared" si="14"/>
        <v>1.4</v>
      </c>
      <c r="P86" s="5"/>
      <c r="Q86" s="5"/>
      <c r="R86" s="1"/>
      <c r="S86" s="1">
        <f t="shared" si="15"/>
        <v>20.714285714285715</v>
      </c>
      <c r="T86" s="1">
        <f t="shared" si="16"/>
        <v>20.714285714285715</v>
      </c>
      <c r="U86" s="1">
        <v>2.8</v>
      </c>
      <c r="V86" s="1">
        <v>0</v>
      </c>
      <c r="W86" s="1">
        <v>4</v>
      </c>
      <c r="X86" s="1">
        <v>0.2</v>
      </c>
      <c r="Y86" s="1">
        <v>1.2</v>
      </c>
      <c r="Z86" s="1">
        <v>1.8</v>
      </c>
      <c r="AA86" s="1">
        <v>2.8</v>
      </c>
      <c r="AB86" s="1">
        <v>0</v>
      </c>
      <c r="AC86" s="1">
        <v>0</v>
      </c>
      <c r="AD86" s="1">
        <v>0</v>
      </c>
      <c r="AE86" s="13" t="s">
        <v>164</v>
      </c>
      <c r="AF86" s="1">
        <f t="shared" si="19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hidden="1" x14ac:dyDescent="0.25">
      <c r="A87" s="1" t="s">
        <v>137</v>
      </c>
      <c r="B87" s="1" t="s">
        <v>35</v>
      </c>
      <c r="C87" s="1">
        <v>24.847999999999999</v>
      </c>
      <c r="D87" s="1">
        <v>31.908000000000001</v>
      </c>
      <c r="E87" s="1">
        <v>19.972000000000001</v>
      </c>
      <c r="F87" s="1">
        <v>11.936</v>
      </c>
      <c r="G87" s="7">
        <v>1</v>
      </c>
      <c r="H87" s="1" t="e">
        <v>#N/A</v>
      </c>
      <c r="I87" s="1" t="s">
        <v>39</v>
      </c>
      <c r="J87" s="1">
        <v>20</v>
      </c>
      <c r="K87" s="1">
        <f t="shared" si="13"/>
        <v>-2.7999999999998693E-2</v>
      </c>
      <c r="L87" s="1"/>
      <c r="M87" s="1"/>
      <c r="N87" s="1">
        <v>30</v>
      </c>
      <c r="O87" s="1">
        <f t="shared" si="14"/>
        <v>3.9944000000000002</v>
      </c>
      <c r="P87" s="5">
        <f t="shared" si="18"/>
        <v>13.985600000000005</v>
      </c>
      <c r="Q87" s="5"/>
      <c r="R87" s="1"/>
      <c r="S87" s="1">
        <f t="shared" si="15"/>
        <v>14</v>
      </c>
      <c r="T87" s="1">
        <f t="shared" si="16"/>
        <v>10.498698177448427</v>
      </c>
      <c r="U87" s="1">
        <v>5.4640000000000004</v>
      </c>
      <c r="V87" s="1">
        <v>1.0298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 t="s">
        <v>138</v>
      </c>
      <c r="AF87" s="1">
        <f t="shared" si="19"/>
        <v>13.985600000000005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hidden="1" x14ac:dyDescent="0.25">
      <c r="A88" s="1" t="s">
        <v>139</v>
      </c>
      <c r="B88" s="1" t="s">
        <v>38</v>
      </c>
      <c r="C88" s="1">
        <v>28</v>
      </c>
      <c r="D88" s="1"/>
      <c r="E88" s="1">
        <v>5</v>
      </c>
      <c r="F88" s="1">
        <v>22</v>
      </c>
      <c r="G88" s="7">
        <v>0.4</v>
      </c>
      <c r="H88" s="1" t="e">
        <v>#N/A</v>
      </c>
      <c r="I88" s="1" t="s">
        <v>39</v>
      </c>
      <c r="J88" s="1">
        <v>5</v>
      </c>
      <c r="K88" s="1">
        <f t="shared" si="13"/>
        <v>0</v>
      </c>
      <c r="L88" s="1"/>
      <c r="M88" s="1"/>
      <c r="N88" s="1"/>
      <c r="O88" s="1">
        <f t="shared" si="14"/>
        <v>1</v>
      </c>
      <c r="P88" s="5"/>
      <c r="Q88" s="5"/>
      <c r="R88" s="1"/>
      <c r="S88" s="1">
        <f t="shared" si="15"/>
        <v>22</v>
      </c>
      <c r="T88" s="1">
        <f t="shared" si="16"/>
        <v>22</v>
      </c>
      <c r="U88" s="1">
        <v>1.4</v>
      </c>
      <c r="V88" s="1">
        <v>2</v>
      </c>
      <c r="W88" s="1">
        <v>0.8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3" t="s">
        <v>162</v>
      </c>
      <c r="AF88" s="1">
        <f t="shared" si="19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s="18" customFormat="1" x14ac:dyDescent="0.25">
      <c r="A89" s="20" t="s">
        <v>140</v>
      </c>
      <c r="B89" s="15" t="s">
        <v>35</v>
      </c>
      <c r="C89" s="15">
        <v>13.486000000000001</v>
      </c>
      <c r="D89" s="15"/>
      <c r="E89" s="15">
        <v>0.83199999999999996</v>
      </c>
      <c r="F89" s="15">
        <v>12.654</v>
      </c>
      <c r="G89" s="16">
        <v>1</v>
      </c>
      <c r="H89" s="15"/>
      <c r="I89" s="15" t="s">
        <v>39</v>
      </c>
      <c r="J89" s="15">
        <v>0.84</v>
      </c>
      <c r="K89" s="15">
        <f t="shared" si="13"/>
        <v>-8.0000000000000071E-3</v>
      </c>
      <c r="L89" s="15"/>
      <c r="M89" s="15"/>
      <c r="N89" s="15"/>
      <c r="O89" s="15">
        <f t="shared" si="14"/>
        <v>0.16639999999999999</v>
      </c>
      <c r="P89" s="17"/>
      <c r="Q89" s="17"/>
      <c r="R89" s="15"/>
      <c r="S89" s="15">
        <f t="shared" si="15"/>
        <v>76.04567307692308</v>
      </c>
      <c r="T89" s="15">
        <f t="shared" si="16"/>
        <v>76.04567307692308</v>
      </c>
      <c r="U89" s="15">
        <v>0.33379999999999999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21" t="s">
        <v>165</v>
      </c>
      <c r="AF89" s="15">
        <f t="shared" si="19"/>
        <v>0</v>
      </c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</row>
    <row r="90" spans="1:49" s="18" customFormat="1" x14ac:dyDescent="0.25">
      <c r="A90" s="15" t="s">
        <v>141</v>
      </c>
      <c r="B90" s="15" t="s">
        <v>35</v>
      </c>
      <c r="C90" s="15"/>
      <c r="D90" s="15"/>
      <c r="E90" s="15"/>
      <c r="F90" s="15"/>
      <c r="G90" s="16">
        <v>0</v>
      </c>
      <c r="H90" s="15">
        <v>45</v>
      </c>
      <c r="I90" s="15" t="s">
        <v>39</v>
      </c>
      <c r="J90" s="15"/>
      <c r="K90" s="15">
        <f t="shared" si="13"/>
        <v>0</v>
      </c>
      <c r="L90" s="15"/>
      <c r="M90" s="15"/>
      <c r="N90" s="15"/>
      <c r="O90" s="15">
        <f t="shared" si="14"/>
        <v>0</v>
      </c>
      <c r="P90" s="17"/>
      <c r="Q90" s="17"/>
      <c r="R90" s="15"/>
      <c r="S90" s="15" t="e">
        <f t="shared" si="15"/>
        <v>#DIV/0!</v>
      </c>
      <c r="T90" s="15" t="e">
        <f t="shared" si="16"/>
        <v>#DIV/0!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 t="s">
        <v>70</v>
      </c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</row>
    <row r="91" spans="1:49" s="18" customFormat="1" x14ac:dyDescent="0.25">
      <c r="A91" s="20" t="s">
        <v>142</v>
      </c>
      <c r="B91" s="15" t="s">
        <v>38</v>
      </c>
      <c r="C91" s="15"/>
      <c r="D91" s="15"/>
      <c r="E91" s="15"/>
      <c r="F91" s="15"/>
      <c r="G91" s="16">
        <v>0.84</v>
      </c>
      <c r="H91" s="15">
        <v>45</v>
      </c>
      <c r="I91" s="15" t="s">
        <v>39</v>
      </c>
      <c r="J91" s="15"/>
      <c r="K91" s="15">
        <f t="shared" si="13"/>
        <v>0</v>
      </c>
      <c r="L91" s="15"/>
      <c r="M91" s="15"/>
      <c r="N91" s="15"/>
      <c r="O91" s="15">
        <f t="shared" si="14"/>
        <v>0</v>
      </c>
      <c r="P91" s="17">
        <v>6</v>
      </c>
      <c r="Q91" s="17"/>
      <c r="R91" s="15"/>
      <c r="S91" s="15" t="e">
        <f t="shared" si="15"/>
        <v>#DIV/0!</v>
      </c>
      <c r="T91" s="15" t="e">
        <f t="shared" si="16"/>
        <v>#DIV/0!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21" t="s">
        <v>159</v>
      </c>
      <c r="AF91" s="15">
        <f>G91*P91</f>
        <v>5.04</v>
      </c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</row>
    <row r="92" spans="1:49" s="18" customFormat="1" x14ac:dyDescent="0.25">
      <c r="A92" s="15" t="s">
        <v>143</v>
      </c>
      <c r="B92" s="15" t="s">
        <v>38</v>
      </c>
      <c r="C92" s="15"/>
      <c r="D92" s="15"/>
      <c r="E92" s="15"/>
      <c r="F92" s="15"/>
      <c r="G92" s="16">
        <v>0</v>
      </c>
      <c r="H92" s="15">
        <v>45</v>
      </c>
      <c r="I92" s="15" t="s">
        <v>39</v>
      </c>
      <c r="J92" s="15"/>
      <c r="K92" s="15">
        <f t="shared" si="13"/>
        <v>0</v>
      </c>
      <c r="L92" s="15"/>
      <c r="M92" s="15"/>
      <c r="N92" s="15"/>
      <c r="O92" s="15">
        <f t="shared" si="14"/>
        <v>0</v>
      </c>
      <c r="P92" s="17"/>
      <c r="Q92" s="17"/>
      <c r="R92" s="15"/>
      <c r="S92" s="15" t="e">
        <f t="shared" si="15"/>
        <v>#DIV/0!</v>
      </c>
      <c r="T92" s="15" t="e">
        <f t="shared" si="16"/>
        <v>#DIV/0!</v>
      </c>
      <c r="U92" s="15">
        <v>0</v>
      </c>
      <c r="V92" s="15">
        <v>0</v>
      </c>
      <c r="W92" s="15">
        <v>0</v>
      </c>
      <c r="X92" s="15">
        <v>0.2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 t="s">
        <v>70</v>
      </c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</row>
    <row r="93" spans="1:49" s="18" customFormat="1" x14ac:dyDescent="0.25">
      <c r="A93" s="15" t="s">
        <v>146</v>
      </c>
      <c r="B93" s="15" t="s">
        <v>35</v>
      </c>
      <c r="C93" s="15"/>
      <c r="D93" s="15"/>
      <c r="E93" s="15"/>
      <c r="F93" s="15"/>
      <c r="G93" s="16">
        <v>0</v>
      </c>
      <c r="H93" s="15">
        <v>45</v>
      </c>
      <c r="I93" s="15" t="s">
        <v>39</v>
      </c>
      <c r="J93" s="15"/>
      <c r="K93" s="15">
        <f t="shared" si="13"/>
        <v>0</v>
      </c>
      <c r="L93" s="15"/>
      <c r="M93" s="15"/>
      <c r="N93" s="15"/>
      <c r="O93" s="15">
        <f t="shared" si="14"/>
        <v>0</v>
      </c>
      <c r="P93" s="17"/>
      <c r="Q93" s="17"/>
      <c r="R93" s="15"/>
      <c r="S93" s="15" t="e">
        <f t="shared" si="15"/>
        <v>#DIV/0!</v>
      </c>
      <c r="T93" s="15" t="e">
        <f t="shared" si="16"/>
        <v>#DIV/0!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 t="s">
        <v>70</v>
      </c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</row>
    <row r="94" spans="1:49" s="18" customFormat="1" x14ac:dyDescent="0.25">
      <c r="A94" s="20" t="s">
        <v>147</v>
      </c>
      <c r="B94" s="15" t="s">
        <v>38</v>
      </c>
      <c r="C94" s="15">
        <v>7</v>
      </c>
      <c r="D94" s="15"/>
      <c r="E94" s="15">
        <v>3</v>
      </c>
      <c r="F94" s="15">
        <v>4</v>
      </c>
      <c r="G94" s="16">
        <v>0.84</v>
      </c>
      <c r="H94" s="15">
        <v>50</v>
      </c>
      <c r="I94" s="15" t="s">
        <v>39</v>
      </c>
      <c r="J94" s="15">
        <v>2.2999999999999998</v>
      </c>
      <c r="K94" s="15">
        <f t="shared" si="13"/>
        <v>0.70000000000000018</v>
      </c>
      <c r="L94" s="15"/>
      <c r="M94" s="15"/>
      <c r="N94" s="15"/>
      <c r="O94" s="15">
        <f t="shared" si="14"/>
        <v>0.6</v>
      </c>
      <c r="P94" s="17">
        <v>6</v>
      </c>
      <c r="Q94" s="17">
        <v>0</v>
      </c>
      <c r="R94" s="15" t="s">
        <v>167</v>
      </c>
      <c r="S94" s="15">
        <f t="shared" si="15"/>
        <v>16.666666666666668</v>
      </c>
      <c r="T94" s="15">
        <f t="shared" si="16"/>
        <v>6.666666666666667</v>
      </c>
      <c r="U94" s="15">
        <v>0.2</v>
      </c>
      <c r="V94" s="15">
        <v>0.6</v>
      </c>
      <c r="W94" s="15">
        <v>0.2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21" t="s">
        <v>128</v>
      </c>
      <c r="AF94" s="15">
        <f>G94*P94</f>
        <v>5.04</v>
      </c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</row>
    <row r="95" spans="1:49" hidden="1" x14ac:dyDescent="0.25">
      <c r="A95" s="1" t="s">
        <v>148</v>
      </c>
      <c r="B95" s="1" t="s">
        <v>38</v>
      </c>
      <c r="C95" s="1">
        <v>22</v>
      </c>
      <c r="D95" s="1">
        <v>136</v>
      </c>
      <c r="E95" s="1">
        <v>27</v>
      </c>
      <c r="F95" s="1">
        <v>123</v>
      </c>
      <c r="G95" s="7">
        <v>0.35</v>
      </c>
      <c r="H95" s="1">
        <v>50</v>
      </c>
      <c r="I95" s="1" t="s">
        <v>39</v>
      </c>
      <c r="J95" s="1">
        <v>57</v>
      </c>
      <c r="K95" s="1">
        <f t="shared" si="13"/>
        <v>-30</v>
      </c>
      <c r="L95" s="1"/>
      <c r="M95" s="1"/>
      <c r="N95" s="1"/>
      <c r="O95" s="1">
        <f t="shared" si="14"/>
        <v>5.4</v>
      </c>
      <c r="P95" s="5"/>
      <c r="Q95" s="5"/>
      <c r="R95" s="1"/>
      <c r="S95" s="1">
        <f t="shared" si="15"/>
        <v>22.777777777777775</v>
      </c>
      <c r="T95" s="1">
        <f t="shared" si="16"/>
        <v>22.777777777777775</v>
      </c>
      <c r="U95" s="1">
        <v>13.6</v>
      </c>
      <c r="V95" s="1">
        <v>2.4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149</v>
      </c>
      <c r="AF95" s="1">
        <f>G95*P95</f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hidden="1" x14ac:dyDescent="0.25">
      <c r="A96" s="1" t="s">
        <v>150</v>
      </c>
      <c r="B96" s="1" t="s">
        <v>35</v>
      </c>
      <c r="C96" s="1">
        <v>132.13999999999999</v>
      </c>
      <c r="D96" s="1">
        <v>33.923000000000002</v>
      </c>
      <c r="E96" s="1">
        <v>81.989000000000004</v>
      </c>
      <c r="F96" s="1">
        <v>65.200999999999993</v>
      </c>
      <c r="G96" s="7">
        <v>1</v>
      </c>
      <c r="H96" s="1">
        <v>50</v>
      </c>
      <c r="I96" s="1" t="s">
        <v>39</v>
      </c>
      <c r="J96" s="1">
        <v>69</v>
      </c>
      <c r="K96" s="1">
        <f t="shared" si="13"/>
        <v>12.989000000000004</v>
      </c>
      <c r="L96" s="1"/>
      <c r="M96" s="1"/>
      <c r="N96" s="1"/>
      <c r="O96" s="1">
        <f t="shared" si="14"/>
        <v>16.3978</v>
      </c>
      <c r="P96" s="5">
        <f t="shared" ref="P96:P97" si="20">14*O96-N96-F96</f>
        <v>164.3682</v>
      </c>
      <c r="Q96" s="5"/>
      <c r="R96" s="1"/>
      <c r="S96" s="1">
        <f t="shared" si="15"/>
        <v>14</v>
      </c>
      <c r="T96" s="1">
        <f t="shared" si="16"/>
        <v>3.9762041249435898</v>
      </c>
      <c r="U96" s="1">
        <v>9.9269999999999996</v>
      </c>
      <c r="V96" s="1">
        <v>10.064</v>
      </c>
      <c r="W96" s="1">
        <v>14.24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151</v>
      </c>
      <c r="AF96" s="1">
        <f>G96*P96</f>
        <v>164.3682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idden="1" x14ac:dyDescent="0.25">
      <c r="A97" s="1" t="s">
        <v>152</v>
      </c>
      <c r="B97" s="1" t="s">
        <v>38</v>
      </c>
      <c r="C97" s="1">
        <v>38</v>
      </c>
      <c r="D97" s="1">
        <v>96</v>
      </c>
      <c r="E97" s="1">
        <v>71</v>
      </c>
      <c r="F97" s="1">
        <v>53</v>
      </c>
      <c r="G97" s="7">
        <v>0.35</v>
      </c>
      <c r="H97" s="1">
        <v>50</v>
      </c>
      <c r="I97" s="1" t="s">
        <v>39</v>
      </c>
      <c r="J97" s="1">
        <v>72</v>
      </c>
      <c r="K97" s="1">
        <f t="shared" si="13"/>
        <v>-1</v>
      </c>
      <c r="L97" s="1"/>
      <c r="M97" s="1"/>
      <c r="N97" s="1"/>
      <c r="O97" s="1">
        <f t="shared" si="14"/>
        <v>14.2</v>
      </c>
      <c r="P97" s="5">
        <f t="shared" si="20"/>
        <v>145.79999999999998</v>
      </c>
      <c r="Q97" s="5"/>
      <c r="R97" s="1"/>
      <c r="S97" s="1">
        <f t="shared" si="15"/>
        <v>14</v>
      </c>
      <c r="T97" s="1">
        <f t="shared" si="16"/>
        <v>3.7323943661971835</v>
      </c>
      <c r="U97" s="1">
        <v>8.6</v>
      </c>
      <c r="V97" s="1">
        <v>11.8</v>
      </c>
      <c r="W97" s="1">
        <v>8.8000000000000007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153</v>
      </c>
      <c r="AF97" s="1">
        <f>G97*P97</f>
        <v>51.029999999999994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idden="1" x14ac:dyDescent="0.25">
      <c r="A98" s="1" t="s">
        <v>154</v>
      </c>
      <c r="B98" s="1" t="s">
        <v>38</v>
      </c>
      <c r="C98" s="1">
        <v>1</v>
      </c>
      <c r="D98" s="1">
        <v>32</v>
      </c>
      <c r="E98" s="1"/>
      <c r="F98" s="1">
        <v>32</v>
      </c>
      <c r="G98" s="7">
        <v>0.28000000000000003</v>
      </c>
      <c r="H98" s="1">
        <v>50</v>
      </c>
      <c r="I98" s="1" t="s">
        <v>39</v>
      </c>
      <c r="J98" s="1">
        <v>1</v>
      </c>
      <c r="K98" s="1">
        <f t="shared" si="13"/>
        <v>-1</v>
      </c>
      <c r="L98" s="1"/>
      <c r="M98" s="1"/>
      <c r="N98" s="1"/>
      <c r="O98" s="1">
        <f t="shared" si="14"/>
        <v>0</v>
      </c>
      <c r="P98" s="5"/>
      <c r="Q98" s="5"/>
      <c r="R98" s="1"/>
      <c r="S98" s="1" t="e">
        <f t="shared" si="15"/>
        <v>#DIV/0!</v>
      </c>
      <c r="T98" s="1" t="e">
        <f t="shared" si="16"/>
        <v>#DIV/0!</v>
      </c>
      <c r="U98" s="1">
        <v>3</v>
      </c>
      <c r="V98" s="1">
        <v>0.8</v>
      </c>
      <c r="W98" s="1">
        <v>3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155</v>
      </c>
      <c r="AF98" s="1">
        <f>G98*P98</f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F98" xr:uid="{00000000-0009-0000-0000-000000000000}">
    <filterColumn colId="0">
      <colorFilter dxfId="0"/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2025-04-01T11:36:12Z</dcterms:created>
  <dcterms:modified xsi:type="dcterms:W3CDTF">2025-04-08T13:20:06Z</dcterms:modified>
</cp:coreProperties>
</file>