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6"/>
  <sheetViews>
    <sheetView tabSelected="1" zoomScale="87" zoomScaleNormal="87" workbookViewId="0">
      <pane ySplit="9" topLeftCell="A151" activePane="bottomLeft" state="frozen"/>
      <selection pane="bottomLeft" activeCell="F170" sqref="F17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1000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RIGHT(D26:D176,4)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RIGHT(D32:D183,4)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RIGHT(D33:D183,4)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RIGHT(D35:D183,4)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RIGHT(D38:D189,4)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RIGHT(D39:D190,4)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RIGHT(D40:D189,4)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RIGHT(D41:D190,4)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900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RIGHT(D42:D188,4)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RIGHT(D43:D187,4)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RIGHT(D46:D194,4)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RIGHT(D47:D199,4)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RIGHT(D48:D200,4)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</row>
    <row r="52" ht="16.5" customHeight="1" s="92">
      <c r="A52" s="94">
        <f>RIGHT(D52:D202,4)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RIGHT(D53:D203,4)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</row>
    <row r="54" ht="16.5" customFormat="1" customHeight="1" s="15">
      <c r="A54" s="94">
        <f>RIGHT(D54:D201,4)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100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RIGHT(D55:D202,4)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480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RIGHT(D56:D202,4)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400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RIGHT(D57:D203,4)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RIGHT(D58:D203,4)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RIGHT(D59:D204,4)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30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RIGHT(D61:D207,4)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RIGHT(D62:D208,4)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120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RIGHT(D64:D209,4)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30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</row>
    <row r="66" ht="16.5" customHeight="1" s="92">
      <c r="A66" s="94">
        <f>RIGHT(D66:D208,4)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500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RIGHT(D67:D209,4)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RIGHT(D68:D211,4)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RIGHT(D69:D212,4)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360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RIGHT(D70:D208,4)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RIGHT(D71:D209,4)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RIGHT(D72:D212,4)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RIGHT(D73:D213,4)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RIGHT(D74:D213,4)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RIGHT(D75:D214,4)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50</v>
      </c>
      <c r="F75" s="23" t="n">
        <v>1</v>
      </c>
      <c r="G75" s="23">
        <f>E75</f>
        <v/>
      </c>
      <c r="H75" s="14" t="n"/>
      <c r="I75" s="14" t="n"/>
      <c r="J75" s="39" t="n"/>
    </row>
    <row r="76" ht="16.5" customHeight="1" s="92" thickBot="1">
      <c r="A76" s="94">
        <f>RIGHT(D76:D214,4)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90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RIGHT(D77:D215,4)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RIGHT(D78:D216,4)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240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RIGHT(D79:D217,4)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RIGHT(D80:D218,4)</f>
        <v/>
      </c>
      <c r="B80" s="97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RIGHT(D81:D218,4)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RIGHT(D82:D219,4)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RIGHT(D83:D219,4)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RIGHT(D84:D217,4)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RIGHT(D85:D220,4)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RIGHT(D86:D221,4)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600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RIGHT(D87:D223,4)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RIGHT(D88:D224,4)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RIGHT(D89:D224,4)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RIGHT(D90:D224,4)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RIGHT(D91:D226,4)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RIGHT(D94:D227,4)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800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RIGHT(D95:D228,4)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120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120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120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RIGHT(D99:D229,4)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RIGHT(D100:D230,4)</f>
        <v/>
      </c>
      <c r="B100" s="64" t="inlineStr">
        <is>
          <t>ШПИК С ЧЕСНОК.И ПЕРЦЕМ к/в в/у 0.3кг_50c</t>
        </is>
      </c>
      <c r="C100" s="33" t="inlineStr">
        <is>
          <t>ШТ</t>
        </is>
      </c>
      <c r="D100" s="28" t="n">
        <v>1001084227087</v>
      </c>
      <c r="E100" s="24" t="n">
        <v>80</v>
      </c>
      <c r="F100" s="23" t="n">
        <v>0.3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RIGHT(D101:D229,4)</f>
        <v/>
      </c>
      <c r="B101" s="27" t="inlineStr">
        <is>
          <t>СЕРВЕЛАТ ФИНСКИЙ в/к в/у_45с</t>
        </is>
      </c>
      <c r="C101" s="30" t="inlineStr">
        <is>
          <t>КГ</t>
        </is>
      </c>
      <c r="D101" s="28" t="n">
        <v>1001051875544</v>
      </c>
      <c r="E101" s="24" t="n">
        <v>200</v>
      </c>
      <c r="F101" s="23" t="n">
        <v>0.85</v>
      </c>
      <c r="G101" s="23">
        <f>E101*1</f>
        <v/>
      </c>
      <c r="H101" s="14" t="n">
        <v>5.1</v>
      </c>
      <c r="I101" s="14" t="n">
        <v>45</v>
      </c>
      <c r="J101" s="39" t="n"/>
    </row>
    <row r="102" ht="15.75" customHeight="1" s="92" thickBot="1">
      <c r="A102" s="94">
        <f>RIGHT(D102:D231,4)</f>
        <v/>
      </c>
      <c r="B102" s="27" t="inlineStr">
        <is>
          <t>СЕРВЕЛАТ ФИНСКИЙ в/к в/у срез 0.35кг_45c</t>
        </is>
      </c>
      <c r="C102" s="36" t="inlineStr">
        <is>
          <t>ШТ</t>
        </is>
      </c>
      <c r="D102" s="28" t="n">
        <v>1001301876697</v>
      </c>
      <c r="E102" s="24" t="n">
        <v>1000</v>
      </c>
      <c r="F102" s="23" t="n">
        <v>0.35</v>
      </c>
      <c r="G102" s="23">
        <f>E102*0.35</f>
        <v/>
      </c>
      <c r="H102" s="14" t="n">
        <v>2.8</v>
      </c>
      <c r="I102" s="14" t="n">
        <v>45</v>
      </c>
      <c r="J102" s="39" t="n"/>
    </row>
    <row r="103" ht="16.5" customHeight="1" s="92" thickBot="1" thickTop="1">
      <c r="A103" s="94">
        <f>RIGHT(D103:D232,4)</f>
        <v/>
      </c>
      <c r="B103" s="74" t="inlineStr">
        <is>
          <t>Сырокопченые колбасы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Top="1">
      <c r="A104" s="94">
        <f>RIGHT(D104:D233,4)</f>
        <v/>
      </c>
      <c r="B104" s="27" t="inlineStr">
        <is>
          <t>АРОМАТНАЯ Папа может с/к в/у 1/250 8шт.</t>
        </is>
      </c>
      <c r="C104" s="33" t="inlineStr">
        <is>
          <t>ШТ</t>
        </is>
      </c>
      <c r="D104" s="28" t="n">
        <v>1001061975706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RIGHT(D105:D234,4)</f>
        <v/>
      </c>
      <c r="B105" s="27" t="inlineStr">
        <is>
          <t>АРОМАТНАЯ с/к с/н в/у 1/100*8_60с</t>
        </is>
      </c>
      <c r="C105" s="33" t="inlineStr">
        <is>
          <t>ШТ</t>
        </is>
      </c>
      <c r="D105" s="28" t="n">
        <v>1001201976454</v>
      </c>
      <c r="E105" s="24" t="n">
        <v>280</v>
      </c>
      <c r="F105" s="23" t="n">
        <v>0.1</v>
      </c>
      <c r="G105" s="23">
        <f>E105*0.1</f>
        <v/>
      </c>
      <c r="H105" s="14" t="n">
        <v>0.8</v>
      </c>
      <c r="I105" s="14" t="n">
        <v>60</v>
      </c>
      <c r="J105" s="39" t="n"/>
    </row>
    <row r="106" ht="16.5" customHeight="1" s="92">
      <c r="A106" s="94">
        <f>RIGHT(D106:D235,4)</f>
        <v/>
      </c>
      <c r="B106" s="27" t="inlineStr">
        <is>
          <t xml:space="preserve"> ИТАЛЬЯНСКОЕ АССОРТИ с/в с/н мгс 1/90</t>
        </is>
      </c>
      <c r="C106" s="33" t="inlineStr">
        <is>
          <t>ШТ</t>
        </is>
      </c>
      <c r="D106" s="28" t="n">
        <v>1001205386222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 s="92">
      <c r="A107" s="94">
        <f>RIGHT(D107:D236,4)</f>
        <v/>
      </c>
      <c r="B107" s="27" t="inlineStr">
        <is>
          <t>ОХОТНИЧЬЯ Папа может с/к в/у 1/220 8шт.</t>
        </is>
      </c>
      <c r="C107" s="33" t="inlineStr">
        <is>
          <t>ШТ</t>
        </is>
      </c>
      <c r="D107" s="28" t="n">
        <v>1001060755931</v>
      </c>
      <c r="E107" s="24" t="n"/>
      <c r="F107" s="23" t="n">
        <v>0.22</v>
      </c>
      <c r="G107" s="23">
        <f>E107*0.22</f>
        <v/>
      </c>
      <c r="H107" s="14" t="n">
        <v>1.76</v>
      </c>
      <c r="I107" s="14" t="n">
        <v>120</v>
      </c>
      <c r="J107" s="39" t="n"/>
    </row>
    <row r="108" ht="16.5" customHeight="1" s="92">
      <c r="A108" s="94">
        <f>RIGHT(D108:D238,4)</f>
        <v/>
      </c>
      <c r="B108" s="27" t="inlineStr">
        <is>
          <t>ПОСОЛЬСКАЯ Папа может с/к в/у</t>
        </is>
      </c>
      <c r="C108" s="30" t="inlineStr">
        <is>
          <t>КГ</t>
        </is>
      </c>
      <c r="D108" s="28" t="n">
        <v>1001063145708</v>
      </c>
      <c r="E108" s="24" t="n"/>
      <c r="F108" s="23" t="n">
        <v>0.5125</v>
      </c>
      <c r="G108" s="23">
        <f>E108*1</f>
        <v/>
      </c>
      <c r="H108" s="14" t="n">
        <v>4.1</v>
      </c>
      <c r="I108" s="14" t="n">
        <v>120</v>
      </c>
      <c r="J108" s="39" t="n"/>
    </row>
    <row r="109" ht="16.5" customHeight="1" s="92">
      <c r="A109" s="94">
        <f>RIGHT(D109:D239,4)</f>
        <v/>
      </c>
      <c r="B109" s="27" t="inlineStr">
        <is>
          <t>АРОМАТНАЯ с/к в/у</t>
        </is>
      </c>
      <c r="C109" s="30" t="inlineStr">
        <is>
          <t>КГ</t>
        </is>
      </c>
      <c r="D109" s="28" t="n">
        <v>1001061971146</v>
      </c>
      <c r="E109" s="24" t="n"/>
      <c r="F109" s="23" t="n"/>
      <c r="G109" s="23">
        <f>E109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ПОСОЛЬСКАЯ ПМ с/к с/н в/у 1/100 10шт</t>
        </is>
      </c>
      <c r="C110" s="33" t="inlineStr">
        <is>
          <t>ШТ</t>
        </is>
      </c>
      <c r="D110" s="28" t="n">
        <v>1001203146834</v>
      </c>
      <c r="E110" s="24" t="n"/>
      <c r="F110" s="23" t="n"/>
      <c r="G110" s="23">
        <f>E110*0.1</f>
        <v/>
      </c>
      <c r="H110" s="14" t="n"/>
      <c r="I110" s="14" t="n"/>
      <c r="J110" s="39" t="n"/>
    </row>
    <row r="111" ht="16.5" customHeight="1" s="92">
      <c r="A111" s="94">
        <f>RIGHT(D111:D240,4)</f>
        <v/>
      </c>
      <c r="B111" s="27" t="inlineStr">
        <is>
          <t>СВИНИНА МАДЕРА с/к с/н в/у 1/100</t>
        </is>
      </c>
      <c r="C111" s="33" t="inlineStr">
        <is>
          <t>ШТ</t>
        </is>
      </c>
      <c r="D111" s="28" t="n">
        <v>1001234146448</v>
      </c>
      <c r="E111" s="24" t="n">
        <v>40</v>
      </c>
      <c r="F111" s="23" t="n">
        <v>0.1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НЕАПОЛИТАНСКИЙ ДУЭТ с/к с/н мгс 1/90</t>
        </is>
      </c>
      <c r="C112" s="33" t="inlineStr">
        <is>
          <t>ШТ</t>
        </is>
      </c>
      <c r="D112" s="28" t="n">
        <v>1001205376221</v>
      </c>
      <c r="E112" s="24" t="n">
        <v>40</v>
      </c>
      <c r="F112" s="23" t="n">
        <v>0.09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RIGHT(D113:D241,4)</f>
        <v/>
      </c>
      <c r="B113" s="27" t="inlineStr">
        <is>
          <t>САЛЯМИ ИТАЛЬЯНСКАЯ с/к в/у 1/150_60с</t>
        </is>
      </c>
      <c r="C113" s="33" t="inlineStr">
        <is>
          <t>ШТ</t>
        </is>
      </c>
      <c r="D113" s="28" t="n">
        <v>1001190765679</v>
      </c>
      <c r="E113" s="24" t="n">
        <v>80</v>
      </c>
      <c r="F113" s="23" t="n">
        <v>0.15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САЛЯМИ ИТАЛЬЯНСКАЯ с/к в/у 1/250*8_120c</t>
        </is>
      </c>
      <c r="C114" s="33" t="inlineStr">
        <is>
          <t>ШТ</t>
        </is>
      </c>
      <c r="D114" s="28" t="n">
        <v>1001060764993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>
      <c r="A115" s="94">
        <f>RIGHT(D115:D244,4)</f>
        <v/>
      </c>
      <c r="B115" s="27" t="inlineStr">
        <is>
          <t>МИЛАНО с/к с/н мгс 1/90 12шт.</t>
        </is>
      </c>
      <c r="C115" s="33" t="inlineStr">
        <is>
          <t>ШТ</t>
        </is>
      </c>
      <c r="D115" s="28" t="n">
        <v>1001203207105</v>
      </c>
      <c r="E115" s="24" t="n">
        <v>40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ТОСКАНО с/к с/н мгс 1/90 12шт.</t>
        </is>
      </c>
      <c r="C116" s="33" t="inlineStr">
        <is>
          <t>ШТ</t>
        </is>
      </c>
      <c r="D116" s="28" t="n">
        <v>1001205447106</v>
      </c>
      <c r="E116" s="24" t="n">
        <v>40</v>
      </c>
      <c r="F116" s="23" t="n">
        <v>0.09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САН-РЕМО с/в с/н мгс 1/90 12шт.</t>
        </is>
      </c>
      <c r="C117" s="33" t="inlineStr">
        <is>
          <t>ШТ</t>
        </is>
      </c>
      <c r="D117" s="28" t="n">
        <v>1001205467107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ПРЕСИЖН с/к в/у 1/250 8шт.</t>
        </is>
      </c>
      <c r="C118" s="33" t="inlineStr">
        <is>
          <t>ШТ</t>
        </is>
      </c>
      <c r="D118" s="28" t="n">
        <v>1001062353684</v>
      </c>
      <c r="E118" s="24" t="n"/>
      <c r="F118" s="23" t="n">
        <v>0.25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7" t="inlineStr">
        <is>
          <t>САЛЯМИ МЕЛКОЗЕРНЕНАЯ с/к в/у 1/120_60с</t>
        </is>
      </c>
      <c r="C119" s="33" t="inlineStr">
        <is>
          <t>ШТ</t>
        </is>
      </c>
      <c r="D119" s="28" t="n">
        <v>1001193115682</v>
      </c>
      <c r="E119" s="24" t="n">
        <v>400</v>
      </c>
      <c r="F119" s="23" t="n">
        <v>0.12</v>
      </c>
      <c r="G119" s="23">
        <f>E119*0.12</f>
        <v/>
      </c>
      <c r="H119" s="14" t="n">
        <v>0.96</v>
      </c>
      <c r="I119" s="14" t="n">
        <v>60</v>
      </c>
      <c r="J119" s="39" t="n"/>
    </row>
    <row r="120" ht="16.5" customHeight="1" s="92">
      <c r="A120" s="94">
        <f>RIGHT(D120:D247,4)</f>
        <v/>
      </c>
      <c r="B120" s="27" t="inlineStr">
        <is>
          <t>ЭКСТРА Папа может с/к в/у_Л</t>
        </is>
      </c>
      <c r="C120" s="30" t="inlineStr">
        <is>
          <t>КГ</t>
        </is>
      </c>
      <c r="D120" s="28" t="n">
        <v>1001062504117</v>
      </c>
      <c r="E120" s="24" t="n"/>
      <c r="F120" s="23" t="n">
        <v>0.4875</v>
      </c>
      <c r="G120" s="23">
        <f>E120*1</f>
        <v/>
      </c>
      <c r="H120" s="14" t="n">
        <v>3.9</v>
      </c>
      <c r="I120" s="14" t="n">
        <v>120</v>
      </c>
      <c r="J120" s="39" t="n"/>
    </row>
    <row r="121" ht="16.5" customHeight="1" s="92">
      <c r="A121" s="94">
        <f>RIGHT(D121:D248,4)</f>
        <v/>
      </c>
      <c r="B121" s="27" t="inlineStr">
        <is>
          <t>ПРЕСИЖН с/к дек.спец.мгс</t>
        </is>
      </c>
      <c r="C121" s="30" t="inlineStr">
        <is>
          <t>КГ</t>
        </is>
      </c>
      <c r="D121" s="28" t="n">
        <v>1001062353680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 s="92">
      <c r="A122" s="94">
        <f>RIGHT(D122:D248,4)</f>
        <v/>
      </c>
      <c r="B122" s="27" t="inlineStr">
        <is>
          <t>ЭКСТРА Папа может с/к в/у 1/250 8шт.</t>
        </is>
      </c>
      <c r="C122" s="33" t="inlineStr">
        <is>
          <t>ШТ</t>
        </is>
      </c>
      <c r="D122" s="28" t="n">
        <v>1001062505483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 s="92" thickBot="1">
      <c r="A123" s="94">
        <f>RIGHT(D123:D249,4)</f>
        <v/>
      </c>
      <c r="B123" s="27" t="inlineStr">
        <is>
          <t>ЭКСТРА Папа может с/к с/н в/у 1/100_60с</t>
        </is>
      </c>
      <c r="C123" s="33" t="inlineStr">
        <is>
          <t>ШТ</t>
        </is>
      </c>
      <c r="D123" s="28" t="n">
        <v>1001202506453</v>
      </c>
      <c r="E123" s="24" t="n">
        <v>280</v>
      </c>
      <c r="F123" s="23" t="n">
        <v>0.1</v>
      </c>
      <c r="G123" s="23">
        <f>E123*0.1</f>
        <v/>
      </c>
      <c r="H123" s="14" t="n">
        <v>0.8</v>
      </c>
      <c r="I123" s="14" t="n">
        <v>60</v>
      </c>
      <c r="J123" s="39" t="n"/>
    </row>
    <row r="124" ht="16.5" customHeight="1" s="92" thickBot="1" thickTop="1">
      <c r="A124" s="94">
        <f>RIGHT(D124:D250,4)</f>
        <v/>
      </c>
      <c r="B124" s="74" t="inlineStr">
        <is>
          <t>Ветчины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RIGHT(D125:D254,4)</f>
        <v/>
      </c>
      <c r="B125" s="29" t="inlineStr">
        <is>
          <t xml:space="preserve">ВЕТЧ.МРАМОРНАЯ в/у_45с </t>
        </is>
      </c>
      <c r="C125" s="32" t="inlineStr">
        <is>
          <t>КГ</t>
        </is>
      </c>
      <c r="D125" s="80" t="n">
        <v>1001092436470</v>
      </c>
      <c r="E125" s="24" t="n">
        <v>10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>
      <c r="A126" s="94">
        <f>RIGHT(D126:D255,4)</f>
        <v/>
      </c>
      <c r="B126" s="29" t="inlineStr">
        <is>
          <t>ВЕТЧ.МРАМОРНАЯ в/у срез 0.3кг 6шт_45с</t>
        </is>
      </c>
      <c r="C126" s="32" t="inlineStr">
        <is>
          <t>ШТ</t>
        </is>
      </c>
      <c r="D126" s="80" t="n">
        <v>1001092436495</v>
      </c>
      <c r="E126" s="24" t="n">
        <v>60</v>
      </c>
      <c r="F126" s="23" t="n">
        <v>0.3</v>
      </c>
      <c r="G126" s="23">
        <f>F126*E126</f>
        <v/>
      </c>
      <c r="H126" s="14" t="n"/>
      <c r="I126" s="14" t="n"/>
      <c r="J126" s="39" t="n"/>
    </row>
    <row r="127" ht="16.5" customHeight="1" s="92">
      <c r="A127" s="94">
        <f>RIGHT(D127:D256,4)</f>
        <v/>
      </c>
      <c r="B127" s="29" t="inlineStr">
        <is>
          <t>ВЕТЧ.КЛАССИЧЕСКАЯ ПМ п/о 0.35кг 8шт.</t>
        </is>
      </c>
      <c r="C127" s="32" t="inlineStr">
        <is>
          <t>ШТ</t>
        </is>
      </c>
      <c r="D127" s="80" t="n">
        <v>1001095227035</v>
      </c>
      <c r="E127" s="24" t="n">
        <v>40</v>
      </c>
      <c r="F127" s="23" t="n">
        <v>0.35</v>
      </c>
      <c r="G127" s="23">
        <f>F127*E127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ВЕТЧ.РУБЛЕНАЯ ПМ в/у срез 0.3кг 6шт.</t>
        </is>
      </c>
      <c r="C128" s="32" t="inlineStr">
        <is>
          <t>ШТ</t>
        </is>
      </c>
      <c r="D128" s="80" t="n">
        <v>1001093316411</v>
      </c>
      <c r="E128" s="24" t="n">
        <v>60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RIGHT(D129:D255,4)</f>
        <v/>
      </c>
      <c r="B129" s="29" t="inlineStr">
        <is>
          <t>ВЕТЧ.НЕЖНАЯ Коровино п/о_Маяк</t>
        </is>
      </c>
      <c r="C129" s="32" t="inlineStr">
        <is>
          <t>КГ</t>
        </is>
      </c>
      <c r="D129" s="80" t="n">
        <v>1001095716866</v>
      </c>
      <c r="E129" s="24" t="n">
        <v>30</v>
      </c>
      <c r="F129" s="23" t="n"/>
      <c r="G129" s="23">
        <f>E129*1</f>
        <v/>
      </c>
      <c r="H129" s="14" t="n"/>
      <c r="I129" s="14" t="n"/>
      <c r="J129" s="39" t="n"/>
    </row>
    <row r="130" ht="16.5" customHeight="1" s="92" thickBot="1">
      <c r="A130" s="94">
        <f>RIGHT(D130:D252,4)</f>
        <v/>
      </c>
      <c r="B130" s="27" t="inlineStr">
        <is>
          <t>ВЕТЧ.МЯСНАЯ Папа может п/о 0.4кг 8шт.</t>
        </is>
      </c>
      <c r="C130" s="37" t="inlineStr">
        <is>
          <t>ШТ</t>
        </is>
      </c>
      <c r="D130" s="51" t="n">
        <v>1001094053215</v>
      </c>
      <c r="E130" s="24" t="n">
        <v>120</v>
      </c>
      <c r="F130" s="23" t="n">
        <v>0.4</v>
      </c>
      <c r="G130" s="23">
        <f>E130*0.4</f>
        <v/>
      </c>
      <c r="H130" s="14" t="n">
        <v>3.2</v>
      </c>
      <c r="I130" s="14" t="n">
        <v>60</v>
      </c>
      <c r="J130" s="39" t="n"/>
    </row>
    <row r="131" ht="16.5" customHeight="1" s="92" thickBot="1" thickTop="1">
      <c r="A131" s="94">
        <f>RIGHT(D131:D255,4)</f>
        <v/>
      </c>
      <c r="B131" s="74" t="inlineStr">
        <is>
          <t>Копчености варенокопченые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RIGHT(D132:D258,4)</f>
        <v/>
      </c>
      <c r="B132" s="47" t="inlineStr">
        <is>
          <t>СВИНИНА ПО-ДОМ. к/в мл/к в/у 0.3кг_50с</t>
        </is>
      </c>
      <c r="C132" s="35" t="inlineStr">
        <is>
          <t>ШТ</t>
        </is>
      </c>
      <c r="D132" s="28" t="n">
        <v>1001084217090</v>
      </c>
      <c r="E132" s="24" t="n">
        <v>120</v>
      </c>
      <c r="F132" s="23" t="n">
        <v>0.3</v>
      </c>
      <c r="G132" s="23">
        <f>E132*F132</f>
        <v/>
      </c>
      <c r="H132" s="14" t="n"/>
      <c r="I132" s="14" t="n">
        <v>50</v>
      </c>
      <c r="J132" s="39" t="n"/>
    </row>
    <row r="133" ht="16.5" customHeight="1" s="92">
      <c r="A133" s="94">
        <f>RIGHT(D133:D259,4)</f>
        <v/>
      </c>
      <c r="B133" s="47" t="inlineStr">
        <is>
          <t>ШЕЙКА КОПЧЕНАЯ к/в мл/к в/у 300*6</t>
        </is>
      </c>
      <c r="C133" s="35" t="inlineStr">
        <is>
          <t>ШТ</t>
        </is>
      </c>
      <c r="D133" s="28" t="n">
        <v>1001083424691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RIGHT(D134:D260,4)</f>
        <v/>
      </c>
      <c r="B134" s="47" t="inlineStr">
        <is>
          <t>ГРУДИНКА ПРЕМИУМ к/в мл/к в/у 0.3кг</t>
        </is>
      </c>
      <c r="C134" s="35" t="inlineStr">
        <is>
          <t>ШТ</t>
        </is>
      </c>
      <c r="D134" s="28" t="n">
        <v>1001085636200</v>
      </c>
      <c r="E134" s="24" t="n">
        <v>120</v>
      </c>
      <c r="F134" s="23" t="n">
        <v>0.3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RIGHT(D135:D261,4)</f>
        <v/>
      </c>
      <c r="B135" s="47" t="inlineStr">
        <is>
          <t>ГРУДИНКА ПРЕМИУМ к/в с/н в/у 1/150 8шт.</t>
        </is>
      </c>
      <c r="C135" s="35" t="inlineStr">
        <is>
          <t>ШТ</t>
        </is>
      </c>
      <c r="D135" s="28" t="n">
        <v>1001225636201</v>
      </c>
      <c r="E135" s="24" t="n"/>
      <c r="F135" s="23" t="n">
        <v>0.15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RIGHT(D136:D261,4)</f>
        <v/>
      </c>
      <c r="B136" s="47" t="inlineStr">
        <is>
          <t>ДЫМОВИЦА ИЗ ОКОРОКА к/в мл/к в/у 0.3кг</t>
        </is>
      </c>
      <c r="C136" s="35" t="inlineStr">
        <is>
          <t>ШТ</t>
        </is>
      </c>
      <c r="D136" s="28" t="n">
        <v>1001080216842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RIGHT(D137:D261,4)</f>
        <v/>
      </c>
      <c r="B137" s="47" t="inlineStr">
        <is>
          <t>ШПИК С ЧЕСНОК.И ПЕРЦЕМ к/в в/у 0.3кг_45c</t>
        </is>
      </c>
      <c r="C137" s="35" t="inlineStr">
        <is>
          <t>ШТ</t>
        </is>
      </c>
      <c r="D137" s="28" t="n">
        <v>1001084226492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RIGHT(D138:D259,4)</f>
        <v/>
      </c>
      <c r="B138" s="47" t="inlineStr">
        <is>
          <t>КОРЕЙКА ПО-ОСТ.к/в в/с с/н в/у 1/150_45с</t>
        </is>
      </c>
      <c r="C138" s="35" t="inlineStr">
        <is>
          <t>ШТ</t>
        </is>
      </c>
      <c r="D138" s="28" t="n">
        <v>1001220286279</v>
      </c>
      <c r="E138" s="24" t="n">
        <v>40</v>
      </c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RIGHT(D139:D260,4)</f>
        <v/>
      </c>
      <c r="B139" s="47" t="inlineStr">
        <is>
          <t>КОЛБ.СНЭКИ Папа может в/к мгс 1/70_5</t>
        </is>
      </c>
      <c r="C139" s="35" t="inlineStr">
        <is>
          <t>ШТ</t>
        </is>
      </c>
      <c r="D139" s="28" t="n">
        <v>1001053944786</v>
      </c>
      <c r="E139" s="24" t="n"/>
      <c r="F139" s="23" t="n">
        <v>0.07000000000000001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ПЕППЕРОНИ с/к с/н мгс 1*2_HRC</t>
        </is>
      </c>
      <c r="C140" s="35" t="inlineStr">
        <is>
          <t>КГ</t>
        </is>
      </c>
      <c r="D140" s="28" t="n">
        <v>1001204447052</v>
      </c>
      <c r="E140" s="24" t="n"/>
      <c r="F140" s="23" t="n">
        <v>1</v>
      </c>
      <c r="G140" s="23">
        <f>E140</f>
        <v/>
      </c>
      <c r="H140" s="14" t="n"/>
      <c r="I140" s="14" t="n"/>
      <c r="J140" s="93" t="n"/>
    </row>
    <row r="141" ht="16.5" customHeight="1" s="92">
      <c r="A141" s="94">
        <f>RIGHT(D141:D261,4)</f>
        <v/>
      </c>
      <c r="B141" s="47" t="inlineStr">
        <is>
          <t>БЕКОН ДЛЯ КУЛИНАРИИ с/к с/н мгс 1*2_HRC</t>
        </is>
      </c>
      <c r="C141" s="35" t="inlineStr">
        <is>
          <t>КГ</t>
        </is>
      </c>
      <c r="D141" s="28" t="n">
        <v>1001223297053</v>
      </c>
      <c r="E141" s="24" t="n"/>
      <c r="F141" s="23" t="n">
        <v>1</v>
      </c>
      <c r="G141" s="23">
        <f>E141</f>
        <v/>
      </c>
      <c r="H141" s="14" t="n"/>
      <c r="I141" s="14" t="n"/>
      <c r="J141" s="93" t="n"/>
    </row>
    <row r="142" ht="16.5" customHeight="1" s="92">
      <c r="A142" s="94">
        <f>RIGHT(D142:D261,4)</f>
        <v/>
      </c>
      <c r="B142" s="27" t="inlineStr">
        <is>
          <t>БЕКОН Папа может с/к с/н в/у 1/140_50с</t>
        </is>
      </c>
      <c r="C142" s="33" t="inlineStr">
        <is>
          <t>ШТ</t>
        </is>
      </c>
      <c r="D142" s="28" t="n">
        <v>1001223297092</v>
      </c>
      <c r="E142" s="24" t="n">
        <v>160</v>
      </c>
      <c r="F142" s="23" t="n">
        <v>0.14</v>
      </c>
      <c r="G142" s="23">
        <f>F142*E142</f>
        <v/>
      </c>
      <c r="H142" s="14" t="n"/>
      <c r="I142" s="14" t="n"/>
      <c r="J142" s="39" t="n"/>
    </row>
    <row r="143" ht="16.5" customHeight="1" s="92">
      <c r="A143" s="94">
        <f>RIGHT(D143:D262,4)</f>
        <v/>
      </c>
      <c r="B143" s="27" t="inlineStr">
        <is>
          <t>БЕКОН Останкино с/к с/н в/у 1/180_50с</t>
        </is>
      </c>
      <c r="C143" s="33" t="inlineStr">
        <is>
          <t>ШТ</t>
        </is>
      </c>
      <c r="D143" s="28" t="n">
        <v>1001223297103</v>
      </c>
      <c r="E143" s="24" t="n"/>
      <c r="F143" s="23" t="n">
        <v>0.18</v>
      </c>
      <c r="G143" s="23">
        <f>F143*E143</f>
        <v/>
      </c>
      <c r="H143" s="14" t="n"/>
      <c r="I143" s="14" t="n"/>
      <c r="J143" s="93" t="n"/>
    </row>
    <row r="144" ht="16.5" customHeight="1" s="92" thickBot="1">
      <c r="A144" s="94">
        <f>RIGHT(D144:D259,4)</f>
        <v/>
      </c>
      <c r="B144" s="47" t="inlineStr">
        <is>
          <t>БЕКОН с/к с/н в/у 1/180 10шт.</t>
        </is>
      </c>
      <c r="C144" s="35" t="inlineStr">
        <is>
          <t>ШТ</t>
        </is>
      </c>
      <c r="D144" s="28" t="n">
        <v>1001223296919</v>
      </c>
      <c r="E144" s="24" t="n"/>
      <c r="F144" s="23" t="n"/>
      <c r="G144" s="23">
        <f>E144*0.18</f>
        <v/>
      </c>
      <c r="H144" s="14" t="n"/>
      <c r="I144" s="14" t="n"/>
      <c r="J144" s="93" t="n"/>
    </row>
    <row r="145" ht="16.5" customHeight="1" s="92" thickBot="1" thickTop="1">
      <c r="A145" s="94">
        <f>RIGHT(D145:D260,4)</f>
        <v/>
      </c>
      <c r="B145" s="74" t="inlineStr">
        <is>
          <t>Паштеты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RIGHT(D146:D263,4)</f>
        <v/>
      </c>
      <c r="B146" s="74" t="inlineStr">
        <is>
          <t>Пельмени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Top="1">
      <c r="A147" s="94">
        <f>RIGHT(D147:D264,4)</f>
        <v/>
      </c>
      <c r="B147" s="47" t="inlineStr">
        <is>
          <t>ОСТАН.ТРАДИЦ. пельм кор.0.5кг зам._120с</t>
        </is>
      </c>
      <c r="C147" s="33" t="inlineStr">
        <is>
          <t>ШТ</t>
        </is>
      </c>
      <c r="D147" s="28" t="n">
        <v>1002112606314</v>
      </c>
      <c r="E147" s="24" t="n"/>
      <c r="F147" s="23" t="n">
        <v>0.5</v>
      </c>
      <c r="G147" s="23">
        <f>E147*0.5</f>
        <v/>
      </c>
      <c r="H147" s="14" t="n">
        <v>8</v>
      </c>
      <c r="I147" s="72" t="n">
        <v>120</v>
      </c>
      <c r="J147" s="39" t="n"/>
    </row>
    <row r="148" ht="16.5" customHeight="1" s="92">
      <c r="A148" s="94">
        <f>RIGHT(D148:D265,4)</f>
        <v/>
      </c>
      <c r="B148" s="47" t="inlineStr">
        <is>
          <t xml:space="preserve">ПЕЛЬМ.С АДЖИКОЙ пл.0.45кг зам. </t>
        </is>
      </c>
      <c r="C148" s="33" t="inlineStr">
        <is>
          <t>ШТ</t>
        </is>
      </c>
      <c r="D148" s="28" t="n">
        <v>1002115036155</v>
      </c>
      <c r="E148" s="24" t="n"/>
      <c r="F148" s="23" t="n"/>
      <c r="G148" s="23">
        <f>E148*0.45</f>
        <v/>
      </c>
      <c r="H148" s="14" t="n"/>
      <c r="I148" s="72" t="n"/>
      <c r="J148" s="39" t="n"/>
    </row>
    <row r="149" ht="16.5" customHeight="1" s="92">
      <c r="A149" s="94">
        <f>RIGHT(D149:D266,4)</f>
        <v/>
      </c>
      <c r="B149" s="47" t="inlineStr">
        <is>
          <t xml:space="preserve">ПЕЛЬМ.С БЕЛ.ГРИБАМИ пл.0.45кг зам. </t>
        </is>
      </c>
      <c r="C149" s="33" t="inlineStr">
        <is>
          <t>ШТ</t>
        </is>
      </c>
      <c r="D149" s="28" t="n">
        <v>1002115056157</v>
      </c>
      <c r="E149" s="24" t="n"/>
      <c r="F149" s="23" t="n"/>
      <c r="G149" s="23">
        <f>E149*0.45</f>
        <v/>
      </c>
      <c r="H149" s="14" t="n"/>
      <c r="I149" s="72" t="n"/>
      <c r="J149" s="39" t="n"/>
    </row>
    <row r="150" ht="16.5" customHeight="1" s="92" thickBot="1">
      <c r="A150" s="94">
        <f>RIGHT(D150:D265,4)</f>
        <v/>
      </c>
      <c r="B150" s="47" t="inlineStr">
        <is>
          <t>ОСТАН.ТРАДИЦ.пельм пл.0.9кг зам._120с</t>
        </is>
      </c>
      <c r="C150" s="36" t="inlineStr">
        <is>
          <t>ШТ</t>
        </is>
      </c>
      <c r="D150" s="28" t="n">
        <v>1002112606313</v>
      </c>
      <c r="E150" s="24" t="n"/>
      <c r="F150" s="23" t="n">
        <v>0.9</v>
      </c>
      <c r="G150" s="23">
        <f>E150*0.9</f>
        <v/>
      </c>
      <c r="H150" s="14" t="n">
        <v>9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Полуфабрикаты с картофелем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47" t="inlineStr">
        <is>
          <t>С КАРТОФЕЛЕМ вареники кор.0.5кг зам_120</t>
        </is>
      </c>
      <c r="C152" s="36" t="inlineStr">
        <is>
          <t>ШТ</t>
        </is>
      </c>
      <c r="D152" s="28" t="n">
        <v>1002151784945</v>
      </c>
      <c r="E152" s="24" t="n"/>
      <c r="F152" s="23" t="n">
        <v>0.5</v>
      </c>
      <c r="G152" s="23">
        <f>E152*0.5</f>
        <v/>
      </c>
      <c r="H152" s="14" t="n">
        <v>8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Блины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Format="1" customHeight="1" s="88" thickBot="1" thickTop="1">
      <c r="A154" s="94">
        <f>RIGHT(D154:D269,4)</f>
        <v/>
      </c>
      <c r="B154" s="89" t="inlineStr">
        <is>
          <t>С КУРИЦЕЙ И ГРИБАМИ 1/420 10шт.зам.</t>
        </is>
      </c>
      <c r="C154" s="90" t="inlineStr">
        <is>
          <t>ШТ</t>
        </is>
      </c>
      <c r="D154" s="83" t="n">
        <v>1002133974956</v>
      </c>
      <c r="E154" s="84" t="n"/>
      <c r="F154" s="85" t="n">
        <v>0.42</v>
      </c>
      <c r="G154" s="85">
        <f>E154*0.42</f>
        <v/>
      </c>
      <c r="H154" s="86" t="n">
        <v>4.2</v>
      </c>
      <c r="I154" s="91" t="n">
        <v>120</v>
      </c>
      <c r="J154" s="86" t="n"/>
      <c r="K154" s="87" t="n"/>
    </row>
    <row r="155" ht="16.5" customHeight="1" s="92" thickTop="1">
      <c r="A155" s="94">
        <f>RIGHT(D155:D270,4)</f>
        <v/>
      </c>
      <c r="B155" s="47" t="inlineStr">
        <is>
          <t>БЛИНЧ.С МЯСОМ пл.1/420 10шт.зам.</t>
        </is>
      </c>
      <c r="C155" s="33" t="inlineStr">
        <is>
          <t>ШТ</t>
        </is>
      </c>
      <c r="D155" s="28" t="n">
        <v>1002131151762</v>
      </c>
      <c r="E155" s="24" t="n"/>
      <c r="F155" s="23" t="n">
        <v>0.42</v>
      </c>
      <c r="G155" s="23">
        <f>E155*0.42</f>
        <v/>
      </c>
      <c r="H155" s="14" t="n">
        <v>4.2</v>
      </c>
      <c r="I155" s="72" t="n">
        <v>120</v>
      </c>
      <c r="J155" s="39" t="n"/>
    </row>
    <row r="156" ht="16.5" customHeight="1" s="92" thickBot="1">
      <c r="A156" s="94">
        <f>RIGHT(D156:D271,4)</f>
        <v/>
      </c>
      <c r="B156" s="47" t="inlineStr">
        <is>
          <t>БЛИНЧ. С ТВОРОГОМ 1/420 12шт.зам.</t>
        </is>
      </c>
      <c r="C156" s="36" t="inlineStr">
        <is>
          <t>ШТ</t>
        </is>
      </c>
      <c r="D156" s="28" t="n">
        <v>1002131181764</v>
      </c>
      <c r="E156" s="24" t="n"/>
      <c r="F156" s="23" t="n">
        <v>0.42</v>
      </c>
      <c r="G156" s="23">
        <f>E156*0.42</f>
        <v/>
      </c>
      <c r="H156" s="14" t="n">
        <v>4.2</v>
      </c>
      <c r="I156" s="72" t="n">
        <v>120</v>
      </c>
      <c r="J156" s="39" t="n"/>
    </row>
    <row r="157" ht="16.5" customHeight="1" s="92" thickBot="1" thickTop="1">
      <c r="A157" s="94">
        <f>RIGHT(D157:D272,4)</f>
        <v/>
      </c>
      <c r="B157" s="74" t="inlineStr">
        <is>
          <t>Консервы мясные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s="92" thickBot="1" thickTop="1">
      <c r="A158" s="94">
        <f>RIGHT(D158:D273,4)</f>
        <v/>
      </c>
      <c r="B158" s="74" t="inlineStr">
        <is>
          <t>Мясокостные замороженные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s="92" thickBot="1" thickTop="1">
      <c r="A159" s="94">
        <f>RIGHT(D159:D274,4)</f>
        <v/>
      </c>
      <c r="B159" s="47" t="inlineStr">
        <is>
          <t xml:space="preserve"> РАГУ СВИНОЕ 1кг 8шт.зам_120с </t>
        </is>
      </c>
      <c r="C159" s="36" t="inlineStr">
        <is>
          <t>ШТ</t>
        </is>
      </c>
      <c r="D159" s="68" t="inlineStr">
        <is>
          <t>1002162156004</t>
        </is>
      </c>
      <c r="E159" s="24" t="n"/>
      <c r="F159" s="23" t="n">
        <v>1</v>
      </c>
      <c r="G159" s="23">
        <f>E159*1</f>
        <v/>
      </c>
      <c r="H159" s="14" t="n">
        <v>8</v>
      </c>
      <c r="I159" s="72" t="n">
        <v>120</v>
      </c>
      <c r="J159" s="39" t="n"/>
    </row>
    <row r="160" ht="15.75" customHeight="1" s="92" thickTop="1">
      <c r="A160" s="94">
        <f>RIGHT(D160:D275,4)</f>
        <v/>
      </c>
      <c r="B160" s="47" t="inlineStr">
        <is>
          <t>ШАШЛЫК ИЗ СВИНИНЫ зам.</t>
        </is>
      </c>
      <c r="C160" s="30" t="inlineStr">
        <is>
          <t>КГ</t>
        </is>
      </c>
      <c r="D160" s="68" t="inlineStr">
        <is>
          <t>1002162215417</t>
        </is>
      </c>
      <c r="E160" s="24" t="n"/>
      <c r="F160" s="23" t="n">
        <v>2</v>
      </c>
      <c r="G160" s="23">
        <f>E160*1</f>
        <v/>
      </c>
      <c r="H160" s="14" t="n">
        <v>6</v>
      </c>
      <c r="I160" s="72" t="n">
        <v>90</v>
      </c>
      <c r="J160" s="39" t="n"/>
    </row>
    <row r="161" ht="15.75" customHeight="1" s="92" thickBot="1">
      <c r="A161" s="94">
        <f>RIGHT(D161:D276,4)</f>
        <v/>
      </c>
      <c r="B161" s="47" t="inlineStr">
        <is>
          <t>РЕБРЫШКИ ОБЫКНОВЕННЫЕ 1кг 12шт.зам.</t>
        </is>
      </c>
      <c r="C161" s="36" t="inlineStr">
        <is>
          <t>ШТ</t>
        </is>
      </c>
      <c r="D161" s="69" t="inlineStr">
        <is>
          <t>1002162166019</t>
        </is>
      </c>
      <c r="E161" s="24" t="n"/>
      <c r="F161" s="23" t="n">
        <v>1</v>
      </c>
      <c r="G161" s="23">
        <f>E161*1</f>
        <v/>
      </c>
      <c r="H161" s="14" t="n">
        <v>12</v>
      </c>
      <c r="I161" s="72" t="n">
        <v>120</v>
      </c>
      <c r="J161" s="39" t="n"/>
    </row>
    <row r="162" ht="16.5" customHeight="1" s="92" thickBot="1" thickTop="1">
      <c r="A162" s="77" t="n"/>
      <c r="B162" s="77" t="inlineStr">
        <is>
          <t>ВСЕГО:</t>
        </is>
      </c>
      <c r="C162" s="16" t="n"/>
      <c r="D162" s="48" t="n"/>
      <c r="E162" s="17">
        <f>SUM(E5:E161)</f>
        <v/>
      </c>
      <c r="F162" s="17">
        <f>SUM(F10:F161)</f>
        <v/>
      </c>
      <c r="G162" s="17">
        <f>SUM(G11:G161)</f>
        <v/>
      </c>
      <c r="H162" s="17">
        <f>SUM(H10:H158)</f>
        <v/>
      </c>
      <c r="I162" s="17" t="n"/>
      <c r="J162" s="17" t="n"/>
    </row>
    <row r="163" ht="15.75" customHeight="1" s="92" thickTop="1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</sheetData>
  <autoFilter ref="A9:J162"/>
  <mergeCells count="2">
    <mergeCell ref="E1:J1"/>
    <mergeCell ref="G3:J3"/>
  </mergeCells>
  <dataValidations disablePrompts="1" count="2">
    <dataValidation sqref="B155" showDropDown="0" showInputMessage="1" showErrorMessage="1" allowBlank="0" type="textLength" operator="lessThanOrEqual">
      <formula1>40</formula1>
    </dataValidation>
    <dataValidation sqref="D159:D16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2025-03-21T12:30:45Z</dcterms:modified>
  <cp:lastModifiedBy>Uaer4</cp:lastModifiedBy>
  <cp:lastPrinted>2023-11-08T08:22:20Z</cp:lastPrinted>
</cp:coreProperties>
</file>