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Ташкент\2025\03,25\10,03,25 Ост КИ Ташкент\"/>
    </mc:Choice>
  </mc:AlternateContent>
  <xr:revisionPtr revIDLastSave="0" documentId="13_ncr:1_{C31D3EFA-C99D-4AD6-950C-EA76F58FC7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Sheet!$A$3:$Y$25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5" i="1" l="1"/>
  <c r="N24" i="1"/>
  <c r="N23" i="1"/>
  <c r="N22" i="1"/>
  <c r="N21" i="1"/>
  <c r="N20" i="1"/>
  <c r="N19" i="1"/>
  <c r="N18" i="1"/>
  <c r="N17" i="1"/>
  <c r="N16" i="1"/>
  <c r="N7" i="1"/>
  <c r="N8" i="1"/>
  <c r="N9" i="1"/>
  <c r="N10" i="1"/>
  <c r="N11" i="1"/>
  <c r="N12" i="1"/>
  <c r="N13" i="1"/>
  <c r="N14" i="1"/>
  <c r="N6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T20" i="1" s="1"/>
  <c r="O21" i="1"/>
  <c r="O22" i="1"/>
  <c r="O23" i="1"/>
  <c r="T23" i="1" s="1"/>
  <c r="O24" i="1"/>
  <c r="O25" i="1"/>
  <c r="O6" i="1"/>
  <c r="T6" i="1" s="1"/>
  <c r="S20" i="1" l="1"/>
  <c r="T25" i="1"/>
  <c r="S25" i="1"/>
  <c r="T21" i="1"/>
  <c r="S21" i="1"/>
  <c r="T9" i="1"/>
  <c r="T7" i="1"/>
  <c r="S7" i="1"/>
  <c r="T24" i="1"/>
  <c r="S24" i="1"/>
  <c r="T22" i="1"/>
  <c r="S22" i="1"/>
  <c r="T16" i="1"/>
  <c r="S19" i="1"/>
  <c r="T19" i="1"/>
  <c r="T17" i="1"/>
  <c r="S17" i="1"/>
  <c r="T15" i="1"/>
  <c r="S15" i="1"/>
  <c r="T13" i="1"/>
  <c r="S13" i="1"/>
  <c r="T11" i="1"/>
  <c r="S11" i="1"/>
  <c r="S9" i="1"/>
  <c r="T18" i="1"/>
  <c r="S18" i="1"/>
  <c r="T14" i="1"/>
  <c r="S14" i="1"/>
  <c r="T12" i="1"/>
  <c r="S12" i="1"/>
  <c r="T10" i="1"/>
  <c r="S10" i="1"/>
  <c r="T8" i="1"/>
  <c r="S8" i="1"/>
  <c r="S6" i="1"/>
  <c r="S23" i="1"/>
  <c r="S16" i="1"/>
  <c r="Y15" i="1"/>
  <c r="K25" i="1"/>
  <c r="K24" i="1"/>
  <c r="K23" i="1"/>
  <c r="Y22" i="1"/>
  <c r="K22" i="1"/>
  <c r="Y21" i="1"/>
  <c r="K21" i="1"/>
  <c r="Y20" i="1"/>
  <c r="K20" i="1"/>
  <c r="Y19" i="1"/>
  <c r="K19" i="1"/>
  <c r="Y18" i="1"/>
  <c r="K18" i="1"/>
  <c r="Y17" i="1"/>
  <c r="K17" i="1"/>
  <c r="K16" i="1"/>
  <c r="Y14" i="1"/>
  <c r="K14" i="1"/>
  <c r="Y13" i="1"/>
  <c r="K13" i="1"/>
  <c r="Y12" i="1"/>
  <c r="K12" i="1"/>
  <c r="Y11" i="1"/>
  <c r="K11" i="1"/>
  <c r="Y10" i="1"/>
  <c r="K10" i="1"/>
  <c r="K15" i="1"/>
  <c r="Y9" i="1"/>
  <c r="K9" i="1"/>
  <c r="Y8" i="1"/>
  <c r="K8" i="1"/>
  <c r="Y7" i="1"/>
  <c r="K7" i="1"/>
  <c r="Y6" i="1"/>
  <c r="K6" i="1"/>
  <c r="W5" i="1"/>
  <c r="V5" i="1"/>
  <c r="U5" i="1"/>
  <c r="Q5" i="1"/>
  <c r="P5" i="1"/>
  <c r="O5" i="1"/>
  <c r="N5" i="1"/>
  <c r="M5" i="1"/>
  <c r="L5" i="1"/>
  <c r="J5" i="1"/>
  <c r="F5" i="1"/>
  <c r="E5" i="1"/>
  <c r="Y24" i="1" l="1"/>
  <c r="Y25" i="1"/>
  <c r="K5" i="1"/>
  <c r="Y16" i="1"/>
  <c r="Y23" i="1"/>
  <c r="Y5" i="1" l="1"/>
</calcChain>
</file>

<file path=xl/sharedStrings.xml><?xml version="1.0" encoding="utf-8"?>
<sst xmlns="http://schemas.openxmlformats.org/spreadsheetml/2006/main" count="81" uniqueCount="57">
  <si>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</si>
  <si>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</si>
  <si>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</si>
  <si>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</si>
  <si>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</si>
  <si>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</si>
  <si>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</si>
  <si>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</si>
  <si>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</si>
  <si>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</si>
  <si>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</si>
  <si>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</si>
  <si>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</si>
  <si>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</si>
  <si>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</si>
  <si>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</si>
  <si>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</si>
  <si>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</si>
  <si>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</si>
  <si>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</si>
  <si>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</si>
  <si>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</si>
  <si>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10,03,</t>
  </si>
  <si>
    <t>03,03,</t>
  </si>
  <si>
    <t>24,02,</t>
  </si>
  <si>
    <t>17,02,</t>
  </si>
  <si>
    <t>4079 СЕРВЕЛАТ КОПЧЕНЫЙ НА БУКЕ в/к в/у_СНГ</t>
  </si>
  <si>
    <t>кг</t>
  </si>
  <si>
    <t>необходимо увеличить продажи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</si>
  <si>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</si>
  <si>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</si>
  <si>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</si>
  <si>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</si>
  <si>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</si>
  <si>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</si>
  <si>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</si>
  <si>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</si>
  <si>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</si>
  <si>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</si>
  <si>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>6088 СОЧНЫЕ сос п/о мгс 1*6_UZ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</si>
  <si>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</si>
  <si>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</si>
  <si>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</si>
  <si>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</si>
  <si>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</si>
  <si>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</si>
  <si>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1001085636200,ГРУДИНКА ПРЕМИУМ к/в мл/к в/у 0.3кг</t>
  </si>
  <si>
    <t>6346 ФИЛЕЙНАЯ Папа может вар п/о 0.5кг_СНГ  ОСТАНКИНО</t>
  </si>
  <si>
    <t>6652 ШПИКАЧКИ СОЧНЫЕ С БЕКОНОМ п/о мгс 1*3  ОСТАНКИНО</t>
  </si>
  <si>
    <t>6853 МОЛОЧНЫЕ ПРЕМИУМ ПМ сос п/о мгс 1*6  ОСТАНКИНО</t>
  </si>
  <si>
    <t>необходимо увеличить продажи!!!</t>
  </si>
  <si>
    <t>ошибка в заказе (неверный код)</t>
  </si>
  <si>
    <t>11,03,</t>
  </si>
  <si>
    <t xml:space="preserve">нет, на заводе </t>
  </si>
  <si>
    <t>заказ</t>
  </si>
  <si>
    <t>18,03,</t>
  </si>
  <si>
    <t>необходимо увеличить продажи / на 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</si>
</sst>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5" fillId="5" borderId="1" xfId="1" applyNumberFormat="1" applyFont="1" applyFill="1"/>
    <xf numFmtId="164" fontId="4" fillId="0" borderId="1" xfId="1" applyNumberFormat="1" applyFont="1" applyFill="1"/>
    <xf numFmtId="164" fontId="4" fillId="6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6" fillId="7" borderId="1" xfId="1" applyNumberFormat="1" applyFont="1" applyFill="1"/>
    <xf numFmtId="164" fontId="1" fillId="5" borderId="2" xfId="1" applyNumberFormat="1" applyFill="1" applyBorder="1"/>
    <xf numFmtId="2" fontId="1" fillId="7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4;&#1089;&#1090;&#1072;&#1085;&#1082;&#1080;&#1085;&#1086;/ostankino_data/&#1079;&#1072;&#1082;&#1072;&#1079;&#1099;/&#1058;&#1072;&#1096;&#1082;&#1077;&#1085;&#1090;/2025/03,25/03,03,25%20&#1054;&#1089;&#1090;%20&#1050;&#1048;%20&#1058;&#1072;&#1096;&#1082;&#1077;&#1085;&#1090;/&#1076;&#1074;%2003,03,25%20&#1090;&#1096;&#1088;&#1089;&#1095;%20&#1086;&#1089;&#1090;%20&#1082;&#1080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заказ</v>
          </cell>
        </row>
        <row r="4">
          <cell r="N4" t="str">
            <v>25,02,</v>
          </cell>
          <cell r="O4" t="str">
            <v>03,03,</v>
          </cell>
          <cell r="P4" t="str">
            <v>11,03,</v>
          </cell>
        </row>
        <row r="5">
          <cell r="E5">
            <v>2500.4059999999999</v>
          </cell>
          <cell r="F5">
            <v>8112.17</v>
          </cell>
          <cell r="J5">
            <v>0</v>
          </cell>
          <cell r="K5">
            <v>2500.4059999999999</v>
          </cell>
          <cell r="L5">
            <v>0</v>
          </cell>
          <cell r="M5">
            <v>0</v>
          </cell>
          <cell r="N5">
            <v>5950</v>
          </cell>
          <cell r="O5">
            <v>500.08120000000002</v>
          </cell>
          <cell r="P5">
            <v>2700</v>
          </cell>
        </row>
        <row r="6">
          <cell r="A6" t="str">
            <v>4079 СЕРВЕЛАТ КОПЧЕНЫЙ НА БУКЕ в/к в/у_СНГ</v>
          </cell>
          <cell r="B6" t="str">
            <v>кг</v>
          </cell>
          <cell r="C6">
            <v>75.42</v>
          </cell>
          <cell r="D6">
            <v>129.06899999999999</v>
          </cell>
          <cell r="E6">
            <v>60.713999999999999</v>
          </cell>
          <cell r="F6">
            <v>143.77500000000001</v>
          </cell>
          <cell r="G6">
            <v>1</v>
          </cell>
          <cell r="H6">
            <v>45</v>
          </cell>
          <cell r="I6">
            <v>7009</v>
          </cell>
          <cell r="K6">
            <v>60.713999999999999</v>
          </cell>
          <cell r="N6">
            <v>220</v>
          </cell>
          <cell r="O6">
            <v>12.142799999999999</v>
          </cell>
        </row>
        <row r="7">
          <cell r="A7" t="str">
            <v>4087   СЕРВЕЛАТ КОПЧЕНЫЙ НА БУКЕ в/к в/К 0,35</v>
          </cell>
          <cell r="B7" t="str">
            <v>шт</v>
          </cell>
          <cell r="C7">
            <v>325</v>
          </cell>
          <cell r="D7">
            <v>304</v>
          </cell>
          <cell r="E7">
            <v>364</v>
          </cell>
          <cell r="F7">
            <v>262</v>
          </cell>
          <cell r="G7">
            <v>0.35</v>
          </cell>
          <cell r="H7">
            <v>45</v>
          </cell>
          <cell r="I7">
            <v>7007</v>
          </cell>
          <cell r="K7">
            <v>364</v>
          </cell>
          <cell r="N7">
            <v>900</v>
          </cell>
          <cell r="O7">
            <v>72.8</v>
          </cell>
          <cell r="P7">
            <v>300</v>
          </cell>
        </row>
        <row r="8">
          <cell r="A8" t="str">
            <v>5096   СЕРВЕЛАТ КРЕМЛЕВСКИЙ в/к в/у_СНГ</v>
          </cell>
          <cell r="B8" t="str">
            <v>кг</v>
          </cell>
          <cell r="C8">
            <v>301.858</v>
          </cell>
          <cell r="D8">
            <v>146.80799999999999</v>
          </cell>
          <cell r="E8">
            <v>69.75</v>
          </cell>
          <cell r="F8">
            <v>377.56400000000002</v>
          </cell>
          <cell r="G8">
            <v>1</v>
          </cell>
          <cell r="H8">
            <v>45</v>
          </cell>
          <cell r="I8">
            <v>7002</v>
          </cell>
          <cell r="K8">
            <v>69.75</v>
          </cell>
          <cell r="N8">
            <v>200</v>
          </cell>
          <cell r="O8">
            <v>13.95</v>
          </cell>
        </row>
        <row r="9">
          <cell r="A9" t="str">
            <v>5608 СЕРВЕЛАТ ФИНСКИЙ в/к в/у срез 0.35кг_СНГ</v>
          </cell>
          <cell r="B9" t="str">
            <v>шт</v>
          </cell>
          <cell r="C9">
            <v>239</v>
          </cell>
          <cell r="E9">
            <v>238</v>
          </cell>
          <cell r="G9">
            <v>0.35</v>
          </cell>
          <cell r="H9">
            <v>45</v>
          </cell>
          <cell r="I9">
            <v>7017</v>
          </cell>
          <cell r="K9">
            <v>238</v>
          </cell>
          <cell r="N9">
            <v>200</v>
          </cell>
          <cell r="O9">
            <v>47.6</v>
          </cell>
          <cell r="P9">
            <v>500</v>
          </cell>
        </row>
        <row r="10">
          <cell r="A10" t="str">
            <v>6072 ЭКСТРА Папа может вар п/о 0.4кг_UZ</v>
          </cell>
          <cell r="B10" t="str">
            <v>шт</v>
          </cell>
          <cell r="C10">
            <v>778</v>
          </cell>
          <cell r="D10">
            <v>630</v>
          </cell>
          <cell r="E10">
            <v>202</v>
          </cell>
          <cell r="F10">
            <v>1201</v>
          </cell>
          <cell r="G10">
            <v>0.4</v>
          </cell>
          <cell r="H10">
            <v>60</v>
          </cell>
          <cell r="I10">
            <v>6354</v>
          </cell>
          <cell r="K10">
            <v>202</v>
          </cell>
          <cell r="N10">
            <v>600</v>
          </cell>
          <cell r="O10">
            <v>40.4</v>
          </cell>
        </row>
        <row r="11">
          <cell r="A11" t="str">
            <v>6075 МЯСНАЯ Папа может вар п/о_UZ</v>
          </cell>
          <cell r="B11" t="str">
            <v>кг</v>
          </cell>
          <cell r="C11">
            <v>58.286999999999999</v>
          </cell>
          <cell r="D11">
            <v>184.042</v>
          </cell>
          <cell r="E11">
            <v>51.49</v>
          </cell>
          <cell r="F11">
            <v>190.839</v>
          </cell>
          <cell r="G11">
            <v>1</v>
          </cell>
          <cell r="H11">
            <v>60</v>
          </cell>
          <cell r="I11">
            <v>4405</v>
          </cell>
          <cell r="K11">
            <v>51.49</v>
          </cell>
          <cell r="N11">
            <v>200</v>
          </cell>
          <cell r="O11">
            <v>10.298</v>
          </cell>
        </row>
        <row r="12">
          <cell r="A12" t="str">
            <v>6076 МЯСНАЯ Папа может вар п/о 0.4кг_UZ</v>
          </cell>
          <cell r="B12" t="str">
            <v>шт</v>
          </cell>
          <cell r="C12">
            <v>340</v>
          </cell>
          <cell r="D12">
            <v>496</v>
          </cell>
          <cell r="E12">
            <v>135</v>
          </cell>
          <cell r="F12">
            <v>701</v>
          </cell>
          <cell r="G12">
            <v>0.4</v>
          </cell>
          <cell r="H12">
            <v>60</v>
          </cell>
          <cell r="I12">
            <v>6334</v>
          </cell>
          <cell r="K12">
            <v>135</v>
          </cell>
          <cell r="N12">
            <v>600</v>
          </cell>
          <cell r="O12">
            <v>27</v>
          </cell>
        </row>
        <row r="13">
          <cell r="A13" t="str">
            <v>6078 ФИЛЕЙНАЯ Папа может вар п/о_UZ</v>
          </cell>
          <cell r="B13" t="str">
            <v>кг</v>
          </cell>
          <cell r="C13">
            <v>137.78399999999999</v>
          </cell>
          <cell r="D13">
            <v>177.88800000000001</v>
          </cell>
          <cell r="E13">
            <v>40.497</v>
          </cell>
          <cell r="F13">
            <v>273.80700000000002</v>
          </cell>
          <cell r="G13">
            <v>1</v>
          </cell>
          <cell r="H13">
            <v>60</v>
          </cell>
          <cell r="I13">
            <v>4335</v>
          </cell>
          <cell r="K13">
            <v>40.497</v>
          </cell>
          <cell r="N13">
            <v>180</v>
          </cell>
          <cell r="O13">
            <v>8.0993999999999993</v>
          </cell>
        </row>
        <row r="14">
          <cell r="A14" t="str">
            <v>6080 ЭКСТРА ФИЛЕЙНЫЕ сос п/о мгс 1.5*2_UZ</v>
          </cell>
          <cell r="B14" t="str">
            <v>кг</v>
          </cell>
          <cell r="C14">
            <v>1.0999999999999999E-2</v>
          </cell>
          <cell r="G14">
            <v>1</v>
          </cell>
          <cell r="H14">
            <v>60</v>
          </cell>
          <cell r="I14">
            <v>3220</v>
          </cell>
          <cell r="K14">
            <v>0</v>
          </cell>
          <cell r="N14">
            <v>180</v>
          </cell>
          <cell r="O14">
            <v>0</v>
          </cell>
          <cell r="P14">
            <v>150</v>
          </cell>
        </row>
        <row r="15">
          <cell r="A15" t="str">
            <v>6088 СОЧНЫЕ сос п/о мгс 1*6_UZ</v>
          </cell>
          <cell r="B15" t="str">
            <v>кг</v>
          </cell>
          <cell r="C15">
            <v>42.308999999999997</v>
          </cell>
          <cell r="D15">
            <v>496.85899999999998</v>
          </cell>
          <cell r="E15">
            <v>204.31899999999999</v>
          </cell>
          <cell r="F15">
            <v>334.84899999999999</v>
          </cell>
          <cell r="G15">
            <v>1</v>
          </cell>
          <cell r="H15">
            <v>50</v>
          </cell>
          <cell r="I15">
            <v>7070</v>
          </cell>
          <cell r="K15">
            <v>204.31899999999999</v>
          </cell>
          <cell r="N15">
            <v>600</v>
          </cell>
          <cell r="O15">
            <v>40.863799999999998</v>
          </cell>
          <cell r="P15">
            <v>400</v>
          </cell>
        </row>
        <row r="16">
          <cell r="A16" t="str">
            <v>6091 АРОМАТНАЯ с/к в/у_UZ</v>
          </cell>
          <cell r="B16" t="str">
            <v>кг</v>
          </cell>
          <cell r="C16">
            <v>179.12100000000001</v>
          </cell>
          <cell r="E16">
            <v>11.375999999999999</v>
          </cell>
          <cell r="F16">
            <v>167.745</v>
          </cell>
          <cell r="G16">
            <v>1</v>
          </cell>
          <cell r="H16">
            <v>120</v>
          </cell>
          <cell r="I16">
            <v>1146</v>
          </cell>
          <cell r="K16">
            <v>11.375999999999999</v>
          </cell>
          <cell r="O16">
            <v>2.2751999999999999</v>
          </cell>
        </row>
        <row r="17">
          <cell r="A17" t="str">
            <v>6092 АРОМАТНАЯ с/к в/у 1/250 8шт_UZ</v>
          </cell>
          <cell r="B17" t="str">
            <v>шт</v>
          </cell>
          <cell r="C17">
            <v>881</v>
          </cell>
          <cell r="E17">
            <v>79</v>
          </cell>
          <cell r="F17">
            <v>802</v>
          </cell>
          <cell r="G17">
            <v>0.25</v>
          </cell>
          <cell r="H17">
            <v>120</v>
          </cell>
          <cell r="I17">
            <v>5738</v>
          </cell>
          <cell r="K17">
            <v>79</v>
          </cell>
          <cell r="O17">
            <v>15.8</v>
          </cell>
        </row>
        <row r="18">
          <cell r="A18" t="str">
            <v>6093 САЛЯМИ ИТАЛЬЯНСКАЯ с/к в/у 1/250 8шт_UZ</v>
          </cell>
          <cell r="B18" t="str">
            <v>шт</v>
          </cell>
          <cell r="C18">
            <v>2877</v>
          </cell>
          <cell r="E18">
            <v>153</v>
          </cell>
          <cell r="F18">
            <v>2723</v>
          </cell>
          <cell r="G18">
            <v>0.25</v>
          </cell>
          <cell r="H18">
            <v>120</v>
          </cell>
          <cell r="I18">
            <v>4993</v>
          </cell>
          <cell r="K18">
            <v>153</v>
          </cell>
          <cell r="O18">
            <v>30.6</v>
          </cell>
        </row>
        <row r="19">
          <cell r="A19" t="str">
            <v>6094 ЮБИЛЕЙНАЯ с/к в/у_UZ</v>
          </cell>
          <cell r="B19" t="str">
            <v>кг</v>
          </cell>
          <cell r="C19">
            <v>8.5649999999999995</v>
          </cell>
          <cell r="D19">
            <v>47.661999999999999</v>
          </cell>
          <cell r="E19">
            <v>16.878</v>
          </cell>
          <cell r="F19">
            <v>39.348999999999997</v>
          </cell>
          <cell r="G19">
            <v>1</v>
          </cell>
          <cell r="H19">
            <v>120</v>
          </cell>
          <cell r="I19">
            <v>4154</v>
          </cell>
          <cell r="K19">
            <v>16.878</v>
          </cell>
          <cell r="N19">
            <v>50</v>
          </cell>
          <cell r="O19">
            <v>3.3755999999999999</v>
          </cell>
        </row>
        <row r="20">
          <cell r="A20" t="str">
            <v>6095 ЮБИЛЕЙНАЯ с/к в/у 1/250 8шт_UZ</v>
          </cell>
          <cell r="B20" t="str">
            <v>шт</v>
          </cell>
          <cell r="C20">
            <v>234</v>
          </cell>
          <cell r="E20">
            <v>67</v>
          </cell>
          <cell r="F20">
            <v>166</v>
          </cell>
          <cell r="G20">
            <v>0.25</v>
          </cell>
          <cell r="H20">
            <v>120</v>
          </cell>
          <cell r="I20">
            <v>5739</v>
          </cell>
          <cell r="K20">
            <v>67</v>
          </cell>
          <cell r="O20">
            <v>13.4</v>
          </cell>
          <cell r="P20">
            <v>200</v>
          </cell>
        </row>
        <row r="21">
          <cell r="A21" t="str">
            <v>6277 ГРУДИНКА ОСОБAЯ к/в мл/к в/у 0.3кг_45с</v>
          </cell>
          <cell r="B21" t="str">
            <v>шт</v>
          </cell>
          <cell r="D21">
            <v>492</v>
          </cell>
          <cell r="E21">
            <v>451</v>
          </cell>
          <cell r="G21">
            <v>0.3</v>
          </cell>
          <cell r="H21">
            <v>45</v>
          </cell>
          <cell r="I21">
            <v>6200</v>
          </cell>
          <cell r="K21">
            <v>451</v>
          </cell>
          <cell r="N21">
            <v>850</v>
          </cell>
          <cell r="O21">
            <v>90.2</v>
          </cell>
          <cell r="P21">
            <v>900</v>
          </cell>
        </row>
        <row r="22">
          <cell r="A22" t="str">
            <v>6346 ФИЛЕЙНАЯ Папа может вар п/о 0.5кг_СНГ  ОСТАНКИНО</v>
          </cell>
          <cell r="B22" t="str">
            <v>шт</v>
          </cell>
          <cell r="C22">
            <v>230</v>
          </cell>
          <cell r="D22">
            <v>496</v>
          </cell>
          <cell r="E22">
            <v>173</v>
          </cell>
          <cell r="F22">
            <v>544</v>
          </cell>
          <cell r="G22">
            <v>0.5</v>
          </cell>
          <cell r="H22">
            <v>60</v>
          </cell>
          <cell r="I22">
            <v>6346</v>
          </cell>
          <cell r="K22">
            <v>173</v>
          </cell>
          <cell r="N22">
            <v>600</v>
          </cell>
          <cell r="O22">
            <v>34.6</v>
          </cell>
        </row>
        <row r="23">
          <cell r="A23" t="str">
            <v>6652 ШПИКАЧКИ СОЧНЫЕ С БЕКОНОМ п/о мгс 1*3  ОСТАНКИНО</v>
          </cell>
          <cell r="B23" t="str">
            <v>кг</v>
          </cell>
          <cell r="C23">
            <v>44.073999999999998</v>
          </cell>
          <cell r="D23">
            <v>200.596</v>
          </cell>
          <cell r="E23">
            <v>136.94200000000001</v>
          </cell>
          <cell r="F23">
            <v>107.72799999999999</v>
          </cell>
          <cell r="G23">
            <v>1</v>
          </cell>
          <cell r="H23">
            <v>60</v>
          </cell>
          <cell r="I23">
            <v>7058</v>
          </cell>
          <cell r="K23">
            <v>136.94200000000001</v>
          </cell>
          <cell r="N23">
            <v>350</v>
          </cell>
          <cell r="O23">
            <v>27.388400000000001</v>
          </cell>
          <cell r="P23">
            <v>200</v>
          </cell>
        </row>
        <row r="24">
          <cell r="A24" t="str">
            <v>6853 МОЛОЧНЫЕ ПРЕМИУМ ПМ сос п/о мгс 1*6  ОСТАНКИНО</v>
          </cell>
          <cell r="B24" t="str">
            <v>кг</v>
          </cell>
          <cell r="C24">
            <v>0.39200000000000002</v>
          </cell>
          <cell r="D24">
            <v>123.95399999999999</v>
          </cell>
          <cell r="E24">
            <v>46.44</v>
          </cell>
          <cell r="F24">
            <v>77.513999999999996</v>
          </cell>
          <cell r="G24">
            <v>1</v>
          </cell>
          <cell r="H24">
            <v>50</v>
          </cell>
          <cell r="I24">
            <v>7075</v>
          </cell>
          <cell r="K24">
            <v>46.44</v>
          </cell>
          <cell r="N24">
            <v>220</v>
          </cell>
          <cell r="O24">
            <v>9.2880000000000003</v>
          </cell>
          <cell r="P24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2" sqref="R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5703125" customWidth="1"/>
    <col min="14" max="14" width="6.28515625" customWidth="1"/>
    <col min="15" max="17" width="7" customWidth="1"/>
    <col min="18" max="18" width="21" customWidth="1"/>
    <col min="19" max="20" width="5" customWidth="1"/>
    <col min="21" max="23" width="6" customWidth="1"/>
    <col min="24" max="24" width="71.42578125" customWidth="1"/>
    <col min="25" max="25" width="7" customWidth="1"/>
    <col min="26" max="26" width="3" customWidth="1"/>
    <col min="27" max="27" width="17.28515625" customWidth="1"/>
    <col min="28" max="52" width="3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54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20</v>
      </c>
      <c r="Y3" s="2" t="s">
        <v>21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52</v>
      </c>
      <c r="O4" s="1" t="s">
        <v>22</v>
      </c>
      <c r="P4" s="1" t="s">
        <v>55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3164.846</v>
      </c>
      <c r="F5" s="4">
        <f>SUM(F6:F500)</f>
        <v>10901.033999999998</v>
      </c>
      <c r="G5" s="7"/>
      <c r="H5" s="1"/>
      <c r="I5" s="1"/>
      <c r="J5" s="4">
        <f t="shared" ref="J5:Q5" si="0">SUM(J6:J500)</f>
        <v>0</v>
      </c>
      <c r="K5" s="4">
        <f t="shared" si="0"/>
        <v>3164.846</v>
      </c>
      <c r="L5" s="4">
        <f t="shared" si="0"/>
        <v>0</v>
      </c>
      <c r="M5" s="4">
        <f t="shared" si="0"/>
        <v>0</v>
      </c>
      <c r="N5" s="4">
        <f t="shared" si="0"/>
        <v>2700</v>
      </c>
      <c r="O5" s="4">
        <f t="shared" si="0"/>
        <v>632.9692</v>
      </c>
      <c r="P5" s="4">
        <f t="shared" si="0"/>
        <v>3470</v>
      </c>
      <c r="Q5" s="4">
        <f t="shared" si="0"/>
        <v>0</v>
      </c>
      <c r="R5" s="1"/>
      <c r="S5" s="1"/>
      <c r="T5" s="1"/>
      <c r="U5" s="4">
        <f>SUM(U6:U500)</f>
        <v>500.08120000000002</v>
      </c>
      <c r="V5" s="4">
        <f>SUM(V6:V500)</f>
        <v>1069.5717999999999</v>
      </c>
      <c r="W5" s="4">
        <f>SUM(W6:W500)</f>
        <v>1024.1312</v>
      </c>
      <c r="X5" s="1"/>
      <c r="Y5" s="4">
        <f>SUM(Y6:Y500)</f>
        <v>1965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26</v>
      </c>
      <c r="B6" s="1" t="s">
        <v>27</v>
      </c>
      <c r="C6" s="1">
        <v>143.77500000000001</v>
      </c>
      <c r="D6" s="1">
        <v>216.86</v>
      </c>
      <c r="E6" s="1">
        <v>90.962000000000003</v>
      </c>
      <c r="F6" s="1">
        <v>268.97199999999998</v>
      </c>
      <c r="G6" s="7">
        <v>1</v>
      </c>
      <c r="H6" s="1">
        <v>45</v>
      </c>
      <c r="I6" s="1">
        <v>7009</v>
      </c>
      <c r="J6" s="1"/>
      <c r="K6" s="1">
        <f t="shared" ref="K6:K25" si="1">E6-J6</f>
        <v>90.962000000000003</v>
      </c>
      <c r="L6" s="1"/>
      <c r="M6" s="1"/>
      <c r="N6" s="1">
        <f>VLOOKUP(A6,[1]Sheet!$A:$P,16,0)</f>
        <v>0</v>
      </c>
      <c r="O6" s="1">
        <f>E6/5</f>
        <v>18.192399999999999</v>
      </c>
      <c r="P6" s="5">
        <v>100</v>
      </c>
      <c r="Q6" s="5"/>
      <c r="R6" s="1"/>
      <c r="S6" s="1">
        <f>(F6+N6+P6)/O6</f>
        <v>20.281656076163671</v>
      </c>
      <c r="T6" s="1">
        <f>(F6+N6)/O6</f>
        <v>14.784855214265297</v>
      </c>
      <c r="U6" s="1">
        <v>12.142799999999999</v>
      </c>
      <c r="V6" s="1">
        <v>26.190200000000001</v>
      </c>
      <c r="W6" s="1">
        <v>36.975200000000001</v>
      </c>
      <c r="X6" s="1"/>
      <c r="Y6" s="1">
        <f>G6*P6</f>
        <v>100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29</v>
      </c>
      <c r="B7" s="1" t="s">
        <v>30</v>
      </c>
      <c r="C7" s="1">
        <v>262</v>
      </c>
      <c r="D7" s="1">
        <v>897</v>
      </c>
      <c r="E7" s="1">
        <v>394</v>
      </c>
      <c r="F7" s="1">
        <v>765</v>
      </c>
      <c r="G7" s="7">
        <v>0.35</v>
      </c>
      <c r="H7" s="1">
        <v>45</v>
      </c>
      <c r="I7" s="1">
        <v>7007</v>
      </c>
      <c r="J7" s="1"/>
      <c r="K7" s="1">
        <f t="shared" si="1"/>
        <v>394</v>
      </c>
      <c r="L7" s="1"/>
      <c r="M7" s="1"/>
      <c r="N7" s="1">
        <f>VLOOKUP(A7,[1]Sheet!$A:$P,16,0)</f>
        <v>300</v>
      </c>
      <c r="O7" s="1">
        <f t="shared" ref="O7:O25" si="2">E7/5</f>
        <v>78.8</v>
      </c>
      <c r="P7" s="5">
        <v>500</v>
      </c>
      <c r="Q7" s="5"/>
      <c r="R7" s="1"/>
      <c r="S7" s="1">
        <f t="shared" ref="S7:S25" si="3">(F7+N7+P7)/O7</f>
        <v>19.86040609137056</v>
      </c>
      <c r="T7" s="1">
        <f t="shared" ref="T7:T25" si="4">(F7+N7)/O7</f>
        <v>13.515228426395939</v>
      </c>
      <c r="U7" s="1">
        <v>72.8</v>
      </c>
      <c r="V7" s="1">
        <v>117.2</v>
      </c>
      <c r="W7" s="1">
        <v>133.6</v>
      </c>
      <c r="X7" s="1"/>
      <c r="Y7" s="1">
        <f>G7*P7</f>
        <v>175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31</v>
      </c>
      <c r="B8" s="1" t="s">
        <v>27</v>
      </c>
      <c r="C8" s="1">
        <v>377.56400000000002</v>
      </c>
      <c r="D8" s="1">
        <v>201.489</v>
      </c>
      <c r="E8" s="1">
        <v>111.181</v>
      </c>
      <c r="F8" s="1">
        <v>467.87200000000001</v>
      </c>
      <c r="G8" s="7">
        <v>1</v>
      </c>
      <c r="H8" s="1">
        <v>45</v>
      </c>
      <c r="I8" s="1">
        <v>7002</v>
      </c>
      <c r="J8" s="1"/>
      <c r="K8" s="1">
        <f t="shared" si="1"/>
        <v>111.181</v>
      </c>
      <c r="L8" s="1"/>
      <c r="M8" s="1"/>
      <c r="N8" s="1">
        <f>VLOOKUP(A8,[1]Sheet!$A:$P,16,0)</f>
        <v>0</v>
      </c>
      <c r="O8" s="1">
        <f t="shared" si="2"/>
        <v>22.2362</v>
      </c>
      <c r="P8" s="5"/>
      <c r="Q8" s="5"/>
      <c r="R8" s="1"/>
      <c r="S8" s="1">
        <f t="shared" si="3"/>
        <v>21.041005207724343</v>
      </c>
      <c r="T8" s="1">
        <f t="shared" si="4"/>
        <v>21.041005207724343</v>
      </c>
      <c r="U8" s="1">
        <v>13.95</v>
      </c>
      <c r="V8" s="1">
        <v>27.804400000000001</v>
      </c>
      <c r="W8" s="1">
        <v>39.964799999999997</v>
      </c>
      <c r="X8" s="16" t="s">
        <v>28</v>
      </c>
      <c r="Y8" s="1">
        <f>G8*P8</f>
        <v>0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32</v>
      </c>
      <c r="B9" s="1" t="s">
        <v>30</v>
      </c>
      <c r="C9" s="1"/>
      <c r="D9" s="1">
        <v>200</v>
      </c>
      <c r="E9" s="1">
        <v>199</v>
      </c>
      <c r="F9" s="1"/>
      <c r="G9" s="7">
        <v>0.35</v>
      </c>
      <c r="H9" s="1">
        <v>45</v>
      </c>
      <c r="I9" s="1">
        <v>7017</v>
      </c>
      <c r="J9" s="1"/>
      <c r="K9" s="1">
        <f t="shared" si="1"/>
        <v>199</v>
      </c>
      <c r="L9" s="1"/>
      <c r="M9" s="1"/>
      <c r="N9" s="1">
        <f>VLOOKUP(A9,[1]Sheet!$A:$P,16,0)</f>
        <v>500</v>
      </c>
      <c r="O9" s="1">
        <f t="shared" si="2"/>
        <v>39.799999999999997</v>
      </c>
      <c r="P9" s="5">
        <v>300</v>
      </c>
      <c r="Q9" s="5"/>
      <c r="R9" s="1"/>
      <c r="S9" s="1">
        <f t="shared" si="3"/>
        <v>20.100502512562816</v>
      </c>
      <c r="T9" s="1">
        <f t="shared" si="4"/>
        <v>12.562814070351759</v>
      </c>
      <c r="U9" s="1">
        <v>47.6</v>
      </c>
      <c r="V9" s="1">
        <v>97.6</v>
      </c>
      <c r="W9" s="1">
        <v>0</v>
      </c>
      <c r="X9" s="1"/>
      <c r="Y9" s="1">
        <f>G9*P9</f>
        <v>105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34</v>
      </c>
      <c r="B10" s="1" t="s">
        <v>30</v>
      </c>
      <c r="C10" s="1">
        <v>1201</v>
      </c>
      <c r="D10" s="1">
        <v>600</v>
      </c>
      <c r="E10" s="1">
        <v>197</v>
      </c>
      <c r="F10" s="1">
        <v>1601</v>
      </c>
      <c r="G10" s="7">
        <v>0.4</v>
      </c>
      <c r="H10" s="1">
        <v>60</v>
      </c>
      <c r="I10" s="1">
        <v>6354</v>
      </c>
      <c r="J10" s="1"/>
      <c r="K10" s="1">
        <f t="shared" si="1"/>
        <v>197</v>
      </c>
      <c r="L10" s="1"/>
      <c r="M10" s="1"/>
      <c r="N10" s="1">
        <f>VLOOKUP(A10,[1]Sheet!$A:$P,16,0)</f>
        <v>0</v>
      </c>
      <c r="O10" s="1">
        <f t="shared" si="2"/>
        <v>39.4</v>
      </c>
      <c r="P10" s="5"/>
      <c r="Q10" s="5"/>
      <c r="R10" s="1"/>
      <c r="S10" s="1">
        <f t="shared" si="3"/>
        <v>40.63451776649746</v>
      </c>
      <c r="T10" s="1">
        <f t="shared" si="4"/>
        <v>40.63451776649746</v>
      </c>
      <c r="U10" s="1">
        <v>40.4</v>
      </c>
      <c r="V10" s="1">
        <v>79.599999999999994</v>
      </c>
      <c r="W10" s="1">
        <v>86.6</v>
      </c>
      <c r="X10" s="17" t="s">
        <v>50</v>
      </c>
      <c r="Y10" s="1">
        <f t="shared" ref="Y10:Y25" si="5">G10*P10</f>
        <v>0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35</v>
      </c>
      <c r="B11" s="1" t="s">
        <v>27</v>
      </c>
      <c r="C11" s="1">
        <v>190.839</v>
      </c>
      <c r="D11" s="1">
        <v>208.23099999999999</v>
      </c>
      <c r="E11" s="1">
        <v>61.381</v>
      </c>
      <c r="F11" s="1">
        <v>337.68900000000002</v>
      </c>
      <c r="G11" s="7">
        <v>0</v>
      </c>
      <c r="H11" s="1">
        <v>60</v>
      </c>
      <c r="I11" s="1">
        <v>4405</v>
      </c>
      <c r="J11" s="1"/>
      <c r="K11" s="1">
        <f t="shared" si="1"/>
        <v>61.381</v>
      </c>
      <c r="L11" s="1"/>
      <c r="M11" s="1"/>
      <c r="N11" s="1">
        <f>VLOOKUP(A11,[1]Sheet!$A:$P,16,0)</f>
        <v>0</v>
      </c>
      <c r="O11" s="1">
        <f t="shared" si="2"/>
        <v>12.276199999999999</v>
      </c>
      <c r="P11" s="5"/>
      <c r="Q11" s="5"/>
      <c r="R11" s="1"/>
      <c r="S11" s="1">
        <f t="shared" si="3"/>
        <v>27.507616363369774</v>
      </c>
      <c r="T11" s="1">
        <f t="shared" si="4"/>
        <v>27.507616363369774</v>
      </c>
      <c r="U11" s="1">
        <v>10.298</v>
      </c>
      <c r="V11" s="1">
        <v>12.215199999999999</v>
      </c>
      <c r="W11" s="1">
        <v>27.421800000000001</v>
      </c>
      <c r="X11" s="16" t="s">
        <v>56</v>
      </c>
      <c r="Y11" s="1">
        <f t="shared" si="5"/>
        <v>0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36</v>
      </c>
      <c r="B12" s="1" t="s">
        <v>30</v>
      </c>
      <c r="C12" s="1">
        <v>701</v>
      </c>
      <c r="D12" s="1">
        <v>600</v>
      </c>
      <c r="E12" s="1">
        <v>204</v>
      </c>
      <c r="F12" s="1">
        <v>1097</v>
      </c>
      <c r="G12" s="7">
        <v>0.4</v>
      </c>
      <c r="H12" s="1">
        <v>60</v>
      </c>
      <c r="I12" s="1">
        <v>6334</v>
      </c>
      <c r="J12" s="1"/>
      <c r="K12" s="1">
        <f t="shared" si="1"/>
        <v>204</v>
      </c>
      <c r="L12" s="1"/>
      <c r="M12" s="1"/>
      <c r="N12" s="1">
        <f>VLOOKUP(A12,[1]Sheet!$A:$P,16,0)</f>
        <v>0</v>
      </c>
      <c r="O12" s="1">
        <f t="shared" si="2"/>
        <v>40.799999999999997</v>
      </c>
      <c r="P12" s="5"/>
      <c r="Q12" s="5"/>
      <c r="R12" s="1"/>
      <c r="S12" s="1">
        <f t="shared" si="3"/>
        <v>26.887254901960787</v>
      </c>
      <c r="T12" s="1">
        <f t="shared" si="4"/>
        <v>26.887254901960787</v>
      </c>
      <c r="U12" s="1">
        <v>27</v>
      </c>
      <c r="V12" s="1">
        <v>60.2</v>
      </c>
      <c r="W12" s="1">
        <v>88.8</v>
      </c>
      <c r="X12" s="16" t="s">
        <v>28</v>
      </c>
      <c r="Y12" s="1">
        <f t="shared" si="5"/>
        <v>0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37</v>
      </c>
      <c r="B13" s="1" t="s">
        <v>27</v>
      </c>
      <c r="C13" s="1">
        <v>273.80700000000002</v>
      </c>
      <c r="D13" s="1">
        <v>176.755</v>
      </c>
      <c r="E13" s="1">
        <v>75.674999999999997</v>
      </c>
      <c r="F13" s="1">
        <v>374.887</v>
      </c>
      <c r="G13" s="7">
        <v>0</v>
      </c>
      <c r="H13" s="1">
        <v>60</v>
      </c>
      <c r="I13" s="1">
        <v>4335</v>
      </c>
      <c r="J13" s="1"/>
      <c r="K13" s="1">
        <f t="shared" si="1"/>
        <v>75.674999999999997</v>
      </c>
      <c r="L13" s="1"/>
      <c r="M13" s="1"/>
      <c r="N13" s="1">
        <f>VLOOKUP(A13,[1]Sheet!$A:$P,16,0)</f>
        <v>0</v>
      </c>
      <c r="O13" s="1">
        <f t="shared" si="2"/>
        <v>15.135</v>
      </c>
      <c r="P13" s="5"/>
      <c r="Q13" s="5"/>
      <c r="R13" s="1"/>
      <c r="S13" s="1">
        <f t="shared" si="3"/>
        <v>24.769540799471425</v>
      </c>
      <c r="T13" s="1">
        <f t="shared" si="4"/>
        <v>24.769540799471425</v>
      </c>
      <c r="U13" s="1">
        <v>8.0993999999999993</v>
      </c>
      <c r="V13" s="1">
        <v>23.292400000000001</v>
      </c>
      <c r="W13" s="1">
        <v>28.0412</v>
      </c>
      <c r="X13" s="16" t="s">
        <v>56</v>
      </c>
      <c r="Y13" s="1">
        <f t="shared" si="5"/>
        <v>0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1" t="s">
        <v>38</v>
      </c>
      <c r="B14" s="1" t="s">
        <v>27</v>
      </c>
      <c r="C14" s="1"/>
      <c r="D14" s="1"/>
      <c r="E14" s="1"/>
      <c r="F14" s="1"/>
      <c r="G14" s="19">
        <v>0</v>
      </c>
      <c r="H14" s="1">
        <v>60</v>
      </c>
      <c r="I14" s="10" t="e">
        <v>#N/A</v>
      </c>
      <c r="J14" s="1"/>
      <c r="K14" s="1">
        <f t="shared" si="1"/>
        <v>0</v>
      </c>
      <c r="L14" s="1"/>
      <c r="M14" s="1"/>
      <c r="N14" s="1">
        <f>VLOOKUP(A14,[1]Sheet!$A:$P,16,0)</f>
        <v>150</v>
      </c>
      <c r="O14" s="1">
        <f t="shared" si="2"/>
        <v>0</v>
      </c>
      <c r="P14" s="18"/>
      <c r="Q14" s="5"/>
      <c r="R14" s="1"/>
      <c r="S14" s="1" t="e">
        <f t="shared" si="3"/>
        <v>#DIV/0!</v>
      </c>
      <c r="T14" s="1" t="e">
        <f t="shared" si="4"/>
        <v>#DIV/0!</v>
      </c>
      <c r="U14" s="1">
        <v>0</v>
      </c>
      <c r="V14" s="1">
        <v>19.5154</v>
      </c>
      <c r="W14" s="1">
        <v>30.347799999999999</v>
      </c>
      <c r="X14" s="10" t="s">
        <v>53</v>
      </c>
      <c r="Y14" s="1">
        <f t="shared" si="5"/>
        <v>0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2" t="s">
        <v>33</v>
      </c>
      <c r="B15" s="13"/>
      <c r="C15" s="13"/>
      <c r="D15" s="13">
        <v>177.72</v>
      </c>
      <c r="E15" s="13">
        <v>6.718</v>
      </c>
      <c r="F15" s="13">
        <v>171.00200000000001</v>
      </c>
      <c r="G15" s="14">
        <v>0</v>
      </c>
      <c r="H15" s="13" t="e">
        <v>#N/A</v>
      </c>
      <c r="I15" s="13" t="e">
        <v>#N/A</v>
      </c>
      <c r="J15" s="13"/>
      <c r="K15" s="13">
        <f>E15-J15</f>
        <v>6.718</v>
      </c>
      <c r="L15" s="13"/>
      <c r="M15" s="13"/>
      <c r="N15" s="13"/>
      <c r="O15" s="13">
        <f t="shared" si="2"/>
        <v>1.3435999999999999</v>
      </c>
      <c r="P15" s="15"/>
      <c r="Q15" s="15"/>
      <c r="R15" s="13"/>
      <c r="S15" s="13">
        <f t="shared" si="3"/>
        <v>127.27150937779102</v>
      </c>
      <c r="T15" s="13">
        <f t="shared" si="4"/>
        <v>127.27150937779102</v>
      </c>
      <c r="U15" s="13">
        <v>0</v>
      </c>
      <c r="V15" s="13">
        <v>0</v>
      </c>
      <c r="W15" s="13">
        <v>0</v>
      </c>
      <c r="X15" s="12" t="s">
        <v>51</v>
      </c>
      <c r="Y15" s="13">
        <f>G15*P15</f>
        <v>0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39</v>
      </c>
      <c r="B16" s="1" t="s">
        <v>27</v>
      </c>
      <c r="C16" s="1">
        <v>334.84899999999999</v>
      </c>
      <c r="D16" s="1">
        <v>624.54899999999998</v>
      </c>
      <c r="E16" s="1">
        <v>356.76400000000001</v>
      </c>
      <c r="F16" s="1">
        <v>602.63400000000001</v>
      </c>
      <c r="G16" s="7">
        <v>1</v>
      </c>
      <c r="H16" s="1">
        <v>50</v>
      </c>
      <c r="I16" s="1">
        <v>7070</v>
      </c>
      <c r="J16" s="1"/>
      <c r="K16" s="1">
        <f t="shared" si="1"/>
        <v>356.76400000000001</v>
      </c>
      <c r="L16" s="1"/>
      <c r="M16" s="1"/>
      <c r="N16" s="1">
        <f>VLOOKUP(A16,[1]Sheet!$A:$P,16,0)</f>
        <v>400</v>
      </c>
      <c r="O16" s="1">
        <f t="shared" si="2"/>
        <v>71.352800000000002</v>
      </c>
      <c r="P16" s="5">
        <v>600</v>
      </c>
      <c r="Q16" s="5"/>
      <c r="R16" s="1"/>
      <c r="S16" s="1">
        <f t="shared" si="3"/>
        <v>22.460702313013645</v>
      </c>
      <c r="T16" s="1">
        <f t="shared" si="4"/>
        <v>14.051782130484018</v>
      </c>
      <c r="U16" s="1">
        <v>40.863799999999998</v>
      </c>
      <c r="V16" s="1">
        <v>113.2538</v>
      </c>
      <c r="W16" s="1">
        <v>92.894800000000004</v>
      </c>
      <c r="X16" s="1"/>
      <c r="Y16" s="1">
        <f t="shared" si="5"/>
        <v>600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40</v>
      </c>
      <c r="B17" s="1" t="s">
        <v>27</v>
      </c>
      <c r="C17" s="1">
        <v>167.745</v>
      </c>
      <c r="D17" s="1"/>
      <c r="E17" s="1">
        <v>20.254999999999999</v>
      </c>
      <c r="F17" s="1">
        <v>147.49</v>
      </c>
      <c r="G17" s="7">
        <v>1</v>
      </c>
      <c r="H17" s="1">
        <v>120</v>
      </c>
      <c r="I17" s="1">
        <v>1146</v>
      </c>
      <c r="J17" s="1"/>
      <c r="K17" s="1">
        <f t="shared" si="1"/>
        <v>20.254999999999999</v>
      </c>
      <c r="L17" s="1"/>
      <c r="M17" s="1"/>
      <c r="N17" s="1">
        <f>VLOOKUP(A17,[1]Sheet!$A:$P,16,0)</f>
        <v>0</v>
      </c>
      <c r="O17" s="1">
        <f t="shared" si="2"/>
        <v>4.0510000000000002</v>
      </c>
      <c r="P17" s="5"/>
      <c r="Q17" s="5"/>
      <c r="R17" s="1"/>
      <c r="S17" s="1">
        <f t="shared" si="3"/>
        <v>36.408294248333746</v>
      </c>
      <c r="T17" s="1">
        <f t="shared" si="4"/>
        <v>36.408294248333746</v>
      </c>
      <c r="U17" s="1">
        <v>2.2751999999999999</v>
      </c>
      <c r="V17" s="1">
        <v>2.2909999999999999</v>
      </c>
      <c r="W17" s="1">
        <v>5.9805999999999999</v>
      </c>
      <c r="X17" s="16" t="s">
        <v>28</v>
      </c>
      <c r="Y17" s="1">
        <f t="shared" si="5"/>
        <v>0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41</v>
      </c>
      <c r="B18" s="1" t="s">
        <v>30</v>
      </c>
      <c r="C18" s="1">
        <v>802</v>
      </c>
      <c r="D18" s="1"/>
      <c r="E18" s="1">
        <v>119</v>
      </c>
      <c r="F18" s="1">
        <v>678</v>
      </c>
      <c r="G18" s="7">
        <v>0.25</v>
      </c>
      <c r="H18" s="1">
        <v>120</v>
      </c>
      <c r="I18" s="1">
        <v>5738</v>
      </c>
      <c r="J18" s="1"/>
      <c r="K18" s="1">
        <f t="shared" si="1"/>
        <v>119</v>
      </c>
      <c r="L18" s="1"/>
      <c r="M18" s="1"/>
      <c r="N18" s="1">
        <f>VLOOKUP(A18,[1]Sheet!$A:$P,16,0)</f>
        <v>0</v>
      </c>
      <c r="O18" s="1">
        <f t="shared" si="2"/>
        <v>23.8</v>
      </c>
      <c r="P18" s="5"/>
      <c r="Q18" s="5"/>
      <c r="R18" s="1"/>
      <c r="S18" s="1">
        <f t="shared" si="3"/>
        <v>28.487394957983192</v>
      </c>
      <c r="T18" s="1">
        <f t="shared" si="4"/>
        <v>28.487394957983192</v>
      </c>
      <c r="U18" s="1">
        <v>15.8</v>
      </c>
      <c r="V18" s="1">
        <v>30</v>
      </c>
      <c r="W18" s="1">
        <v>26.8</v>
      </c>
      <c r="X18" s="16" t="s">
        <v>28</v>
      </c>
      <c r="Y18" s="1">
        <f t="shared" si="5"/>
        <v>0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42</v>
      </c>
      <c r="B19" s="1" t="s">
        <v>30</v>
      </c>
      <c r="C19" s="1">
        <v>2723</v>
      </c>
      <c r="D19" s="1"/>
      <c r="E19" s="1">
        <v>144</v>
      </c>
      <c r="F19" s="1">
        <v>2578</v>
      </c>
      <c r="G19" s="7">
        <v>0.25</v>
      </c>
      <c r="H19" s="1">
        <v>120</v>
      </c>
      <c r="I19" s="1">
        <v>4993</v>
      </c>
      <c r="J19" s="1"/>
      <c r="K19" s="1">
        <f t="shared" si="1"/>
        <v>144</v>
      </c>
      <c r="L19" s="1"/>
      <c r="M19" s="1"/>
      <c r="N19" s="1">
        <f>VLOOKUP(A19,[1]Sheet!$A:$P,16,0)</f>
        <v>0</v>
      </c>
      <c r="O19" s="1">
        <f t="shared" si="2"/>
        <v>28.8</v>
      </c>
      <c r="P19" s="5"/>
      <c r="Q19" s="5"/>
      <c r="R19" s="1"/>
      <c r="S19" s="1">
        <f t="shared" si="3"/>
        <v>89.513888888888886</v>
      </c>
      <c r="T19" s="1">
        <f t="shared" si="4"/>
        <v>89.513888888888886</v>
      </c>
      <c r="U19" s="1">
        <v>30.6</v>
      </c>
      <c r="V19" s="1">
        <v>49.8</v>
      </c>
      <c r="W19" s="1">
        <v>45</v>
      </c>
      <c r="X19" s="17" t="s">
        <v>50</v>
      </c>
      <c r="Y19" s="1">
        <f t="shared" si="5"/>
        <v>0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43</v>
      </c>
      <c r="B20" s="1" t="s">
        <v>27</v>
      </c>
      <c r="C20" s="1">
        <v>39.348999999999997</v>
      </c>
      <c r="D20" s="1">
        <v>47.587000000000003</v>
      </c>
      <c r="E20" s="1">
        <v>28.24</v>
      </c>
      <c r="F20" s="1">
        <v>58.695999999999998</v>
      </c>
      <c r="G20" s="7">
        <v>1</v>
      </c>
      <c r="H20" s="1">
        <v>120</v>
      </c>
      <c r="I20" s="1">
        <v>4154</v>
      </c>
      <c r="J20" s="1"/>
      <c r="K20" s="1">
        <f t="shared" si="1"/>
        <v>28.24</v>
      </c>
      <c r="L20" s="1"/>
      <c r="M20" s="1"/>
      <c r="N20" s="1">
        <f>VLOOKUP(A20,[1]Sheet!$A:$P,16,0)</f>
        <v>0</v>
      </c>
      <c r="O20" s="1">
        <f t="shared" si="2"/>
        <v>5.6479999999999997</v>
      </c>
      <c r="P20" s="5">
        <v>100</v>
      </c>
      <c r="Q20" s="5"/>
      <c r="R20" s="1"/>
      <c r="S20" s="1">
        <f t="shared" si="3"/>
        <v>28.097733711048161</v>
      </c>
      <c r="T20" s="1">
        <f t="shared" si="4"/>
        <v>10.392351274787536</v>
      </c>
      <c r="U20" s="1">
        <v>3.3755999999999999</v>
      </c>
      <c r="V20" s="1">
        <v>1.9561999999999999</v>
      </c>
      <c r="W20" s="1">
        <v>8.3103999999999996</v>
      </c>
      <c r="X20" s="1"/>
      <c r="Y20" s="1">
        <f t="shared" si="5"/>
        <v>100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44</v>
      </c>
      <c r="B21" s="1" t="s">
        <v>30</v>
      </c>
      <c r="C21" s="1">
        <v>166</v>
      </c>
      <c r="D21" s="1"/>
      <c r="E21" s="1">
        <v>140</v>
      </c>
      <c r="F21" s="1">
        <v>26</v>
      </c>
      <c r="G21" s="7">
        <v>0.25</v>
      </c>
      <c r="H21" s="1">
        <v>120</v>
      </c>
      <c r="I21" s="1">
        <v>5739</v>
      </c>
      <c r="J21" s="1"/>
      <c r="K21" s="1">
        <f t="shared" si="1"/>
        <v>140</v>
      </c>
      <c r="L21" s="1"/>
      <c r="M21" s="1"/>
      <c r="N21" s="1">
        <f>VLOOKUP(A21,[1]Sheet!$A:$P,16,0)</f>
        <v>200</v>
      </c>
      <c r="O21" s="1">
        <f t="shared" si="2"/>
        <v>28</v>
      </c>
      <c r="P21" s="5">
        <v>500</v>
      </c>
      <c r="Q21" s="5"/>
      <c r="R21" s="1"/>
      <c r="S21" s="1">
        <f t="shared" si="3"/>
        <v>25.928571428571427</v>
      </c>
      <c r="T21" s="1">
        <f t="shared" si="4"/>
        <v>8.0714285714285712</v>
      </c>
      <c r="U21" s="1">
        <v>13.4</v>
      </c>
      <c r="V21" s="1">
        <v>34</v>
      </c>
      <c r="W21" s="1">
        <v>30.6</v>
      </c>
      <c r="X21" s="1"/>
      <c r="Y21" s="1">
        <f t="shared" si="5"/>
        <v>125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45</v>
      </c>
      <c r="B22" s="1" t="s">
        <v>30</v>
      </c>
      <c r="C22" s="1"/>
      <c r="D22" s="1">
        <v>840</v>
      </c>
      <c r="E22" s="1">
        <v>479</v>
      </c>
      <c r="F22" s="1">
        <v>358</v>
      </c>
      <c r="G22" s="7">
        <v>0.3</v>
      </c>
      <c r="H22" s="1">
        <v>45</v>
      </c>
      <c r="I22" s="1">
        <v>6200</v>
      </c>
      <c r="J22" s="1"/>
      <c r="K22" s="1">
        <f t="shared" si="1"/>
        <v>479</v>
      </c>
      <c r="L22" s="1"/>
      <c r="M22" s="1"/>
      <c r="N22" s="1">
        <f>VLOOKUP(A22,[1]Sheet!$A:$P,16,0)</f>
        <v>900</v>
      </c>
      <c r="O22" s="1">
        <f t="shared" si="2"/>
        <v>95.8</v>
      </c>
      <c r="P22" s="5">
        <v>800</v>
      </c>
      <c r="Q22" s="5"/>
      <c r="R22" s="1"/>
      <c r="S22" s="1">
        <f t="shared" si="3"/>
        <v>21.482254697286013</v>
      </c>
      <c r="T22" s="1">
        <f t="shared" si="4"/>
        <v>13.131524008350731</v>
      </c>
      <c r="U22" s="1">
        <v>90.2</v>
      </c>
      <c r="V22" s="1">
        <v>193.8</v>
      </c>
      <c r="W22" s="1">
        <v>167</v>
      </c>
      <c r="X22" s="1" t="s">
        <v>46</v>
      </c>
      <c r="Y22" s="1">
        <f t="shared" si="5"/>
        <v>240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47</v>
      </c>
      <c r="B23" s="1" t="s">
        <v>30</v>
      </c>
      <c r="C23" s="1">
        <v>544</v>
      </c>
      <c r="D23" s="1">
        <v>600</v>
      </c>
      <c r="E23" s="1">
        <v>237</v>
      </c>
      <c r="F23" s="1">
        <v>907</v>
      </c>
      <c r="G23" s="7">
        <v>0.5</v>
      </c>
      <c r="H23" s="1">
        <v>60</v>
      </c>
      <c r="I23" s="1">
        <v>6346</v>
      </c>
      <c r="J23" s="1"/>
      <c r="K23" s="1">
        <f t="shared" si="1"/>
        <v>237</v>
      </c>
      <c r="L23" s="1"/>
      <c r="M23" s="1"/>
      <c r="N23" s="1">
        <f>VLOOKUP(A23,[1]Sheet!$A:$P,16,0)</f>
        <v>0</v>
      </c>
      <c r="O23" s="1">
        <f t="shared" si="2"/>
        <v>47.4</v>
      </c>
      <c r="P23" s="5">
        <v>100</v>
      </c>
      <c r="Q23" s="5"/>
      <c r="R23" s="1"/>
      <c r="S23" s="1">
        <f t="shared" si="3"/>
        <v>21.244725738396625</v>
      </c>
      <c r="T23" s="1">
        <f t="shared" si="4"/>
        <v>19.135021097046415</v>
      </c>
      <c r="U23" s="1">
        <v>34.6</v>
      </c>
      <c r="V23" s="1">
        <v>78</v>
      </c>
      <c r="W23" s="1">
        <v>74.8</v>
      </c>
      <c r="X23" s="1"/>
      <c r="Y23" s="1">
        <f t="shared" si="5"/>
        <v>50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48</v>
      </c>
      <c r="B24" s="1" t="s">
        <v>27</v>
      </c>
      <c r="C24" s="1">
        <v>107.72799999999999</v>
      </c>
      <c r="D24" s="1">
        <v>355.59800000000001</v>
      </c>
      <c r="E24" s="1">
        <v>186.374</v>
      </c>
      <c r="F24" s="1">
        <v>276.952</v>
      </c>
      <c r="G24" s="7">
        <v>1</v>
      </c>
      <c r="H24" s="1">
        <v>60</v>
      </c>
      <c r="I24" s="1">
        <v>7058</v>
      </c>
      <c r="J24" s="1"/>
      <c r="K24" s="1">
        <f t="shared" si="1"/>
        <v>186.374</v>
      </c>
      <c r="L24" s="1"/>
      <c r="M24" s="1"/>
      <c r="N24" s="1">
        <f>VLOOKUP(A24,[1]Sheet!$A:$P,16,0)</f>
        <v>200</v>
      </c>
      <c r="O24" s="1">
        <f t="shared" si="2"/>
        <v>37.274799999999999</v>
      </c>
      <c r="P24" s="5">
        <v>250</v>
      </c>
      <c r="Q24" s="5"/>
      <c r="R24" s="1"/>
      <c r="S24" s="1">
        <f t="shared" si="3"/>
        <v>19.502505714316374</v>
      </c>
      <c r="T24" s="1">
        <f t="shared" si="4"/>
        <v>12.795561612671296</v>
      </c>
      <c r="U24" s="1">
        <v>27.388400000000001</v>
      </c>
      <c r="V24" s="1">
        <v>61.743200000000002</v>
      </c>
      <c r="W24" s="1">
        <v>61.221400000000003</v>
      </c>
      <c r="X24" s="1"/>
      <c r="Y24" s="1">
        <f t="shared" si="5"/>
        <v>250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49</v>
      </c>
      <c r="B25" s="1" t="s">
        <v>27</v>
      </c>
      <c r="C25" s="1">
        <v>77.513999999999996</v>
      </c>
      <c r="D25" s="1">
        <v>221.62200000000001</v>
      </c>
      <c r="E25" s="1">
        <v>114.29600000000001</v>
      </c>
      <c r="F25" s="1">
        <v>184.84</v>
      </c>
      <c r="G25" s="7">
        <v>1</v>
      </c>
      <c r="H25" s="1">
        <v>50</v>
      </c>
      <c r="I25" s="1">
        <v>7075</v>
      </c>
      <c r="J25" s="1"/>
      <c r="K25" s="1">
        <f t="shared" si="1"/>
        <v>114.29600000000001</v>
      </c>
      <c r="L25" s="1"/>
      <c r="M25" s="1"/>
      <c r="N25" s="1">
        <f>VLOOKUP(A25,[1]Sheet!$A:$P,16,0)</f>
        <v>50</v>
      </c>
      <c r="O25" s="1">
        <f t="shared" si="2"/>
        <v>22.859200000000001</v>
      </c>
      <c r="P25" s="5">
        <v>220</v>
      </c>
      <c r="Q25" s="5"/>
      <c r="R25" s="1"/>
      <c r="S25" s="1">
        <f t="shared" si="3"/>
        <v>19.897459228669419</v>
      </c>
      <c r="T25" s="1">
        <f t="shared" si="4"/>
        <v>10.273325400713935</v>
      </c>
      <c r="U25" s="1">
        <v>9.2880000000000003</v>
      </c>
      <c r="V25" s="1">
        <v>41.11</v>
      </c>
      <c r="W25" s="1">
        <v>39.773200000000003</v>
      </c>
      <c r="X25" s="1"/>
      <c r="Y25" s="1">
        <f t="shared" si="5"/>
        <v>220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Y2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2025-03-10T12:39:11Z</dcterms:created>
  <dcterms:modified xsi:type="dcterms:W3CDTF">2025-03-11T13:17:03Z</dcterms:modified>
</cp:coreProperties>
</file>