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5 Ост КИ филиалы\"/>
    </mc:Choice>
  </mc:AlternateContent>
  <xr:revisionPtr revIDLastSave="0" documentId="13_ncr:1_{2D1AA3B1-D480-4F58-BAF2-51CCC30714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6" i="1"/>
  <c r="E88" i="1"/>
  <c r="O88" i="1" s="1"/>
  <c r="E84" i="1"/>
  <c r="O8" i="1"/>
  <c r="P8" i="1" s="1"/>
  <c r="O9" i="1"/>
  <c r="O10" i="1"/>
  <c r="O11" i="1"/>
  <c r="O12" i="1"/>
  <c r="O13" i="1"/>
  <c r="O14" i="1"/>
  <c r="O15" i="1"/>
  <c r="O16" i="1"/>
  <c r="P16" i="1" s="1"/>
  <c r="O17" i="1"/>
  <c r="O18" i="1"/>
  <c r="O19" i="1"/>
  <c r="O20" i="1"/>
  <c r="P20" i="1" s="1"/>
  <c r="O21" i="1"/>
  <c r="O22" i="1"/>
  <c r="O23" i="1"/>
  <c r="O24" i="1"/>
  <c r="O25" i="1"/>
  <c r="O26" i="1"/>
  <c r="O27" i="1"/>
  <c r="O28" i="1"/>
  <c r="O29" i="1"/>
  <c r="O30" i="1"/>
  <c r="P30" i="1" s="1"/>
  <c r="O31" i="1"/>
  <c r="P31" i="1" s="1"/>
  <c r="O32" i="1"/>
  <c r="S32" i="1" s="1"/>
  <c r="O33" i="1"/>
  <c r="P33" i="1" s="1"/>
  <c r="O34" i="1"/>
  <c r="O35" i="1"/>
  <c r="O36" i="1"/>
  <c r="O37" i="1"/>
  <c r="P37" i="1" s="1"/>
  <c r="O38" i="1"/>
  <c r="O39" i="1"/>
  <c r="O40" i="1"/>
  <c r="O41" i="1"/>
  <c r="P41" i="1" s="1"/>
  <c r="O42" i="1"/>
  <c r="O43" i="1"/>
  <c r="P43" i="1" s="1"/>
  <c r="O44" i="1"/>
  <c r="O45" i="1"/>
  <c r="O46" i="1"/>
  <c r="O47" i="1"/>
  <c r="S47" i="1" s="1"/>
  <c r="O49" i="1"/>
  <c r="S49" i="1" s="1"/>
  <c r="O51" i="1"/>
  <c r="P51" i="1" s="1"/>
  <c r="O52" i="1"/>
  <c r="S52" i="1" s="1"/>
  <c r="O54" i="1"/>
  <c r="O55" i="1"/>
  <c r="O56" i="1"/>
  <c r="O57" i="1"/>
  <c r="S57" i="1" s="1"/>
  <c r="O58" i="1"/>
  <c r="P58" i="1" s="1"/>
  <c r="O59" i="1"/>
  <c r="S59" i="1" s="1"/>
  <c r="O60" i="1"/>
  <c r="O61" i="1"/>
  <c r="S61" i="1" s="1"/>
  <c r="O62" i="1"/>
  <c r="O63" i="1"/>
  <c r="S63" i="1" s="1"/>
  <c r="O64" i="1"/>
  <c r="P64" i="1" s="1"/>
  <c r="O65" i="1"/>
  <c r="O66" i="1"/>
  <c r="O67" i="1"/>
  <c r="S67" i="1" s="1"/>
  <c r="O68" i="1"/>
  <c r="S68" i="1" s="1"/>
  <c r="O69" i="1"/>
  <c r="O70" i="1"/>
  <c r="O71" i="1"/>
  <c r="S71" i="1" s="1"/>
  <c r="O72" i="1"/>
  <c r="P72" i="1" s="1"/>
  <c r="O73" i="1"/>
  <c r="S73" i="1" s="1"/>
  <c r="O75" i="1"/>
  <c r="O76" i="1"/>
  <c r="O77" i="1"/>
  <c r="O78" i="1"/>
  <c r="O79" i="1"/>
  <c r="S79" i="1" s="1"/>
  <c r="O80" i="1"/>
  <c r="S80" i="1" s="1"/>
  <c r="O81" i="1"/>
  <c r="P81" i="1" s="1"/>
  <c r="O7" i="1"/>
  <c r="O82" i="1"/>
  <c r="O83" i="1"/>
  <c r="O84" i="1"/>
  <c r="P84" i="1" s="1"/>
  <c r="O85" i="1"/>
  <c r="P85" i="1" s="1"/>
  <c r="O86" i="1"/>
  <c r="O87" i="1"/>
  <c r="P87" i="1" s="1"/>
  <c r="O89" i="1"/>
  <c r="O90" i="1"/>
  <c r="O91" i="1"/>
  <c r="O92" i="1"/>
  <c r="O93" i="1"/>
  <c r="T93" i="1" s="1"/>
  <c r="O94" i="1"/>
  <c r="O95" i="1"/>
  <c r="T95" i="1" s="1"/>
  <c r="O96" i="1"/>
  <c r="T96" i="1" s="1"/>
  <c r="O97" i="1"/>
  <c r="T97" i="1" s="1"/>
  <c r="O98" i="1"/>
  <c r="T98" i="1" s="1"/>
  <c r="O74" i="1"/>
  <c r="T74" i="1" s="1"/>
  <c r="O99" i="1"/>
  <c r="T99" i="1" s="1"/>
  <c r="O100" i="1"/>
  <c r="T100" i="1" s="1"/>
  <c r="O50" i="1"/>
  <c r="O101" i="1"/>
  <c r="T101" i="1" s="1"/>
  <c r="O53" i="1"/>
  <c r="O48" i="1"/>
  <c r="T48" i="1" s="1"/>
  <c r="O102" i="1"/>
  <c r="O103" i="1"/>
  <c r="T103" i="1" s="1"/>
  <c r="O6" i="1"/>
  <c r="P11" i="1" l="1"/>
  <c r="S11" i="1" s="1"/>
  <c r="S74" i="1"/>
  <c r="T102" i="1"/>
  <c r="T53" i="1"/>
  <c r="P53" i="1"/>
  <c r="S53" i="1" s="1"/>
  <c r="T50" i="1"/>
  <c r="T94" i="1"/>
  <c r="T92" i="1"/>
  <c r="S90" i="1"/>
  <c r="S87" i="1"/>
  <c r="S85" i="1"/>
  <c r="S83" i="1"/>
  <c r="S78" i="1"/>
  <c r="S76" i="1"/>
  <c r="S69" i="1"/>
  <c r="P65" i="1"/>
  <c r="S65" i="1" s="1"/>
  <c r="P55" i="1"/>
  <c r="S55" i="1" s="1"/>
  <c r="P46" i="1"/>
  <c r="S46" i="1" s="1"/>
  <c r="P44" i="1"/>
  <c r="S44" i="1" s="1"/>
  <c r="S42" i="1"/>
  <c r="S40" i="1"/>
  <c r="S38" i="1"/>
  <c r="P36" i="1"/>
  <c r="S36" i="1" s="1"/>
  <c r="P34" i="1"/>
  <c r="S34" i="1" s="1"/>
  <c r="S30" i="1"/>
  <c r="S28" i="1"/>
  <c r="S26" i="1"/>
  <c r="P24" i="1"/>
  <c r="S24" i="1" s="1"/>
  <c r="S22" i="1"/>
  <c r="S20" i="1"/>
  <c r="S88" i="1"/>
  <c r="S8" i="1"/>
  <c r="P10" i="1"/>
  <c r="S10" i="1" s="1"/>
  <c r="S12" i="1"/>
  <c r="S14" i="1"/>
  <c r="S16" i="1"/>
  <c r="P18" i="1"/>
  <c r="S18" i="1" s="1"/>
  <c r="S75" i="1"/>
  <c r="S62" i="1"/>
  <c r="S23" i="1"/>
  <c r="S15" i="1"/>
  <c r="S9" i="1"/>
  <c r="P13" i="1"/>
  <c r="S13" i="1" s="1"/>
  <c r="S17" i="1"/>
  <c r="P19" i="1"/>
  <c r="S19" i="1" s="1"/>
  <c r="S21" i="1"/>
  <c r="P25" i="1"/>
  <c r="S25" i="1" s="1"/>
  <c r="P27" i="1"/>
  <c r="S27" i="1" s="1"/>
  <c r="S29" i="1"/>
  <c r="S31" i="1"/>
  <c r="S58" i="1"/>
  <c r="S72" i="1"/>
  <c r="P77" i="1"/>
  <c r="S77" i="1" s="1"/>
  <c r="S81" i="1"/>
  <c r="S89" i="1"/>
  <c r="P91" i="1"/>
  <c r="S91" i="1" s="1"/>
  <c r="S101" i="1"/>
  <c r="S86" i="1"/>
  <c r="S84" i="1"/>
  <c r="S82" i="1"/>
  <c r="S70" i="1"/>
  <c r="S66" i="1"/>
  <c r="S64" i="1"/>
  <c r="S60" i="1"/>
  <c r="S56" i="1"/>
  <c r="S54" i="1"/>
  <c r="S51" i="1"/>
  <c r="S45" i="1"/>
  <c r="S43" i="1"/>
  <c r="S41" i="1"/>
  <c r="S39" i="1"/>
  <c r="S37" i="1"/>
  <c r="S35" i="1"/>
  <c r="S33" i="1"/>
  <c r="S7" i="1"/>
  <c r="S6" i="1"/>
  <c r="T15" i="1"/>
  <c r="T11" i="1"/>
  <c r="S102" i="1"/>
  <c r="S50" i="1"/>
  <c r="S98" i="1"/>
  <c r="S94" i="1"/>
  <c r="T90" i="1"/>
  <c r="T86" i="1"/>
  <c r="T81" i="1"/>
  <c r="T77" i="1"/>
  <c r="T69" i="1"/>
  <c r="T65" i="1"/>
  <c r="T61" i="1"/>
  <c r="T57" i="1"/>
  <c r="T52" i="1"/>
  <c r="T46" i="1"/>
  <c r="T42" i="1"/>
  <c r="T38" i="1"/>
  <c r="T34" i="1"/>
  <c r="T30" i="1"/>
  <c r="T26" i="1"/>
  <c r="T22" i="1"/>
  <c r="T18" i="1"/>
  <c r="T6" i="1"/>
  <c r="S99" i="1"/>
  <c r="S96" i="1"/>
  <c r="S92" i="1"/>
  <c r="T88" i="1"/>
  <c r="T84" i="1"/>
  <c r="T82" i="1"/>
  <c r="T79" i="1"/>
  <c r="T75" i="1"/>
  <c r="T71" i="1"/>
  <c r="T67" i="1"/>
  <c r="T63" i="1"/>
  <c r="T59" i="1"/>
  <c r="T55" i="1"/>
  <c r="T49" i="1"/>
  <c r="T44" i="1"/>
  <c r="T40" i="1"/>
  <c r="T36" i="1"/>
  <c r="T32" i="1"/>
  <c r="T28" i="1"/>
  <c r="T24" i="1"/>
  <c r="T20" i="1"/>
  <c r="T16" i="1"/>
  <c r="T13" i="1"/>
  <c r="T9" i="1"/>
  <c r="S103" i="1"/>
  <c r="S48" i="1"/>
  <c r="S100" i="1"/>
  <c r="S97" i="1"/>
  <c r="S95" i="1"/>
  <c r="S93" i="1"/>
  <c r="T91" i="1"/>
  <c r="T89" i="1"/>
  <c r="T87" i="1"/>
  <c r="T85" i="1"/>
  <c r="T83" i="1"/>
  <c r="T7" i="1"/>
  <c r="T80" i="1"/>
  <c r="T78" i="1"/>
  <c r="T76" i="1"/>
  <c r="T73" i="1"/>
  <c r="T72" i="1"/>
  <c r="T70" i="1"/>
  <c r="T68" i="1"/>
  <c r="T66" i="1"/>
  <c r="T64" i="1"/>
  <c r="T62" i="1"/>
  <c r="T60" i="1"/>
  <c r="T58" i="1"/>
  <c r="T56" i="1"/>
  <c r="T54" i="1"/>
  <c r="T51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4" i="1"/>
  <c r="T12" i="1"/>
  <c r="T10" i="1"/>
  <c r="T8" i="1"/>
  <c r="K103" i="1"/>
  <c r="K102" i="1"/>
  <c r="AF48" i="1"/>
  <c r="K48" i="1"/>
  <c r="K53" i="1"/>
  <c r="AF101" i="1"/>
  <c r="K101" i="1"/>
  <c r="AF50" i="1"/>
  <c r="K50" i="1"/>
  <c r="AF100" i="1"/>
  <c r="K100" i="1"/>
  <c r="K99" i="1"/>
  <c r="K74" i="1"/>
  <c r="K98" i="1"/>
  <c r="K97" i="1"/>
  <c r="K96" i="1"/>
  <c r="AF95" i="1"/>
  <c r="K95" i="1"/>
  <c r="AF94" i="1"/>
  <c r="K94" i="1"/>
  <c r="AF93" i="1"/>
  <c r="K93" i="1"/>
  <c r="AF92" i="1"/>
  <c r="K92" i="1"/>
  <c r="K91" i="1"/>
  <c r="AF90" i="1"/>
  <c r="K90" i="1"/>
  <c r="K89" i="1"/>
  <c r="AF88" i="1"/>
  <c r="K88" i="1"/>
  <c r="K87" i="1"/>
  <c r="AF86" i="1"/>
  <c r="K86" i="1"/>
  <c r="K85" i="1"/>
  <c r="AF84" i="1"/>
  <c r="K84" i="1"/>
  <c r="AF83" i="1"/>
  <c r="K83" i="1"/>
  <c r="AF82" i="1"/>
  <c r="K82" i="1"/>
  <c r="AF7" i="1"/>
  <c r="K7" i="1"/>
  <c r="AF81" i="1"/>
  <c r="K81" i="1"/>
  <c r="K80" i="1"/>
  <c r="K79" i="1"/>
  <c r="AF78" i="1"/>
  <c r="K78" i="1"/>
  <c r="K77" i="1"/>
  <c r="AF76" i="1"/>
  <c r="K76" i="1"/>
  <c r="AF75" i="1"/>
  <c r="K75" i="1"/>
  <c r="K73" i="1"/>
  <c r="K72" i="1"/>
  <c r="K71" i="1"/>
  <c r="AF70" i="1"/>
  <c r="K70" i="1"/>
  <c r="AF69" i="1"/>
  <c r="K69" i="1"/>
  <c r="K68" i="1"/>
  <c r="K67" i="1"/>
  <c r="AF66" i="1"/>
  <c r="K66" i="1"/>
  <c r="K65" i="1"/>
  <c r="AF64" i="1"/>
  <c r="K64" i="1"/>
  <c r="K63" i="1"/>
  <c r="AF62" i="1"/>
  <c r="K62" i="1"/>
  <c r="K61" i="1"/>
  <c r="AF60" i="1"/>
  <c r="K60" i="1"/>
  <c r="K59" i="1"/>
  <c r="K58" i="1"/>
  <c r="K57" i="1"/>
  <c r="AF56" i="1"/>
  <c r="K56" i="1"/>
  <c r="K55" i="1"/>
  <c r="AF54" i="1"/>
  <c r="K54" i="1"/>
  <c r="K52" i="1"/>
  <c r="AF51" i="1"/>
  <c r="K51" i="1"/>
  <c r="K49" i="1"/>
  <c r="K47" i="1"/>
  <c r="K46" i="1"/>
  <c r="AF45" i="1"/>
  <c r="K45" i="1"/>
  <c r="K44" i="1"/>
  <c r="AF43" i="1"/>
  <c r="K43" i="1"/>
  <c r="AF42" i="1"/>
  <c r="K42" i="1"/>
  <c r="AF41" i="1"/>
  <c r="K41" i="1"/>
  <c r="AF40" i="1"/>
  <c r="K40" i="1"/>
  <c r="AF39" i="1"/>
  <c r="K39" i="1"/>
  <c r="AF38" i="1"/>
  <c r="K38" i="1"/>
  <c r="AF37" i="1"/>
  <c r="K37" i="1"/>
  <c r="K36" i="1"/>
  <c r="AF35" i="1"/>
  <c r="K35" i="1"/>
  <c r="K34" i="1"/>
  <c r="AF33" i="1"/>
  <c r="K33" i="1"/>
  <c r="K32" i="1"/>
  <c r="AF31" i="1"/>
  <c r="K31" i="1"/>
  <c r="AF30" i="1"/>
  <c r="K30" i="1"/>
  <c r="AF29" i="1"/>
  <c r="K29" i="1"/>
  <c r="AF28" i="1"/>
  <c r="K28" i="1"/>
  <c r="K27" i="1"/>
  <c r="AF26" i="1"/>
  <c r="K26" i="1"/>
  <c r="AF25" i="1"/>
  <c r="K25" i="1"/>
  <c r="K24" i="1"/>
  <c r="AF23" i="1"/>
  <c r="K23" i="1"/>
  <c r="AF22" i="1"/>
  <c r="K22" i="1"/>
  <c r="AF21" i="1"/>
  <c r="K21" i="1"/>
  <c r="AF20" i="1"/>
  <c r="K20" i="1"/>
  <c r="K19" i="1"/>
  <c r="K18" i="1"/>
  <c r="AF17" i="1"/>
  <c r="K17" i="1"/>
  <c r="K16" i="1"/>
  <c r="AF15" i="1"/>
  <c r="K15" i="1"/>
  <c r="AF14" i="1"/>
  <c r="K14" i="1"/>
  <c r="AF13" i="1"/>
  <c r="K13" i="1"/>
  <c r="AF12" i="1"/>
  <c r="K12" i="1"/>
  <c r="AF11" i="1"/>
  <c r="K11" i="1"/>
  <c r="AF10" i="1"/>
  <c r="K10" i="1"/>
  <c r="AF9" i="1"/>
  <c r="K9" i="1"/>
  <c r="K8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8" i="1" l="1"/>
  <c r="AF19" i="1"/>
  <c r="AF55" i="1"/>
  <c r="AF85" i="1"/>
  <c r="P5" i="1"/>
  <c r="AF8" i="1"/>
  <c r="AF16" i="1"/>
  <c r="AF24" i="1"/>
  <c r="AF27" i="1"/>
  <c r="AF91" i="1"/>
  <c r="AF53" i="1"/>
  <c r="AF34" i="1"/>
  <c r="AF36" i="1"/>
  <c r="AF77" i="1"/>
  <c r="AF87" i="1"/>
  <c r="AF89" i="1"/>
  <c r="AF44" i="1"/>
  <c r="AF46" i="1"/>
  <c r="AF65" i="1"/>
  <c r="AF74" i="1"/>
  <c r="AF58" i="1"/>
  <c r="AF72" i="1"/>
  <c r="K5" i="1"/>
  <c r="AF5" i="1" l="1"/>
</calcChain>
</file>

<file path=xl/sharedStrings.xml><?xml version="1.0" encoding="utf-8"?>
<sst xmlns="http://schemas.openxmlformats.org/spreadsheetml/2006/main" count="391" uniqueCount="175">
  <si>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</si>
  <si>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</si>
  <si>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</si>
  <si>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</si>
  <si>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</si>
  <si>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</si>
  <si>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</si>
  <si>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</si>
  <si>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</si>
  <si>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</si>
  <si>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</si>
  <si>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</si>
  <si>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</si>
  <si>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</si>
  <si>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</si>
  <si>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</si>
  <si>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</si>
  <si>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</si>
  <si>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</si>
  <si>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</si>
  <si>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</si>
  <si>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</si>
  <si>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</si>
  <si>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</si>
  <si>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</si>
  <si>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</si>
  <si>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</si>
  <si>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</si>
  <si>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</si>
  <si>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</si>
  <si>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</si>
  <si>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</si>
  <si>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</si>
  <si>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</si>
  <si>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</si>
  <si>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</si>
  <si>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</si>
  <si>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</si>
  <si>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</si>
  <si>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</si>
  <si>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</si>
  <si>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</si>
  <si>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</si>
  <si>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</si>
  <si>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</si>
  <si>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</si>
  <si>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</si>
  <si>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</si>
  <si>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</si>
  <si>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</si>
  <si>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</si>
  <si>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</si>
  <si>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</si>
  <si>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</si>
  <si>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</si>
  <si>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</si>
  <si>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</si>
  <si>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</si>
  <si>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</si>
  <si>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</si>
  <si>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</si>
  <si>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</si>
  <si>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</si>
  <si>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</si>
  <si>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с 19,02,25 заказываем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</si>
  <si>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</si>
  <si>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</si>
  <si>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</si>
  <si>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нет потребности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</si>
  <si>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</si>
  <si>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</si>
  <si>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</si>
  <si>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</si>
  <si>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</si>
  <si>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</si>
  <si>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</si>
  <si>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</si>
  <si>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с 05,02,25 заказываем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</si>
  <si>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</si>
  <si>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</si>
  <si>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</si>
  <si>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</si>
  <si>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</si>
  <si>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</si>
  <si>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</si>
  <si>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</si>
  <si>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</si>
  <si>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</si>
  <si>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</si>
  <si>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</si>
  <si>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</si>
  <si>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</si>
  <si>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</si>
  <si>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</si>
  <si>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</si>
  <si>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</si>
  <si>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</si>
  <si>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</si>
  <si>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</si>
  <si>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</si>
  <si>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</si>
  <si>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</si>
  <si>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</si>
  <si>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</si>
  <si>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нужно увеличить продажи</t>
  </si>
  <si>
    <t>6773 САЛЯМИ Папа может п/к в/у 0,28кг 8шт  Останкино</t>
  </si>
  <si>
    <t>6777 МЯСНЫЕ С ГОВЯДИНОЙ ПМ сос п/о мгс 0,4кг  Останкино</t>
  </si>
  <si>
    <t>дубль на 7077</t>
  </si>
  <si>
    <t>6780 ЛАДОЖСКАЯ с/к в/у 0,5кг 8шт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</si>
  <si>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</si>
  <si>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</si>
  <si>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</si>
  <si>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</si>
  <si>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</si>
  <si>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</si>
  <si>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нужно увеличить продажи / ротация на 7144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</si>
  <si>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</si>
  <si>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</si>
  <si>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</si>
  <si>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</si>
  <si>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с 26,02,25 заказываем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</si>
  <si>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</si>
  <si>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</si>
  <si>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</si>
  <si>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</si>
  <si>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</si>
  <si>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</si>
  <si>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</si>
  <si>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</si>
  <si>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</si>
  <si>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7070 СОЧНЫЕ ПМ сос п/о 1,5*4_А_50с  Останкино</t>
  </si>
  <si>
    <t>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</si>
  <si>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</si>
  <si>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</si>
  <si>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</si>
  <si>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есть дубль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</si>
  <si>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</si>
  <si>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</si>
  <si>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</si>
  <si>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</si>
  <si>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</si>
  <si>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</si>
  <si>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7125 МОЛОЧНАЯ Останкино вар п/о  Останкино</t>
  </si>
  <si>
    <t>с 05,03,25 заказываем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</si>
  <si>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</si>
  <si>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</si>
  <si>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</si>
  <si>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0.84кг</t>
  </si>
  <si>
    <t>7134 САЛЯМИ ВЕНСКАЯ п/к в/у 0.84кг 6шт.</t>
  </si>
  <si>
    <t>7135 СЕРВЕЛАТ КРЕМЛЕВСКИЙ в/к в/у 0.84кг 6шт.</t>
  </si>
  <si>
    <t>7144 МРАМОРНАЯ ПРЕМИУМ в/к в/у 0.33кг 8шт.</t>
  </si>
  <si>
    <t>вместо 6795</t>
  </si>
  <si>
    <t>7146 МРАМОРНАЯ ПРЕМИУМ в/к в/у</t>
  </si>
  <si>
    <t>7149 БАЛЫКОВАЯ Коровино п/к в/у 0,84кг_50с  Останкино</t>
  </si>
  <si>
    <t>вместо 6683 / 26,02,25 Зверев обнулил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</si>
  <si>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</si>
  <si>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</si>
  <si>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</si>
  <si>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</si>
  <si>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</si>
  <si>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</si>
  <si>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</si>
  <si>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У_2675 РУССКАЯ ГОСТ вар п/о  Останкино</t>
  </si>
  <si>
    <t>У_4117 ЭКСТРА Папа может с/к в/у_Л   ОСТАНКИНО</t>
  </si>
  <si>
    <t>нет</t>
  </si>
  <si>
    <t>дубль на 7066</t>
  </si>
  <si>
    <t>новинка / вместо 6722 / есть дубль</t>
  </si>
  <si>
    <t>в уценке / замена на 6888</t>
  </si>
  <si>
    <t>в уценке</t>
  </si>
  <si>
    <t>новинка / вместо 6951</t>
  </si>
  <si>
    <t>вместо 6919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</si>
  <si>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заказа (28*10 / -100 в Мелитополь / -100 в Донецк)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</si>
  <si>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 26,02,25 заказываем</t>
    </r>
  </si>
  <si>
    <t>нужно увеличить продажи / 27,12,24 в уценку 46 шт.</t>
  </si>
  <si>
    <t>нужно увеличить продажи / с 26,02,25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</si>
</sst>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8" borderId="1" xfId="1" applyNumberFormat="1" applyFont="1" applyFill="1"/>
    <xf numFmtId="164" fontId="1" fillId="8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8" borderId="5" xfId="1" applyNumberFormat="1" applyFill="1" applyBorder="1"/>
    <xf numFmtId="164" fontId="6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0" sqref="R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5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164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SUM(E6:E494)</f>
        <v>2098.0029999999997</v>
      </c>
      <c r="F5" s="4">
        <f>SUM(F6:F494)</f>
        <v>5151.7630000000008</v>
      </c>
      <c r="G5" s="7"/>
      <c r="H5" s="1"/>
      <c r="I5" s="1"/>
      <c r="J5" s="4">
        <f>SUM(J6:J494)</f>
        <v>2076.587</v>
      </c>
      <c r="K5" s="4">
        <f>SUM(K6:K494)</f>
        <v>21.415999999999993</v>
      </c>
      <c r="L5" s="4">
        <f>SUM(L6:L494)</f>
        <v>0</v>
      </c>
      <c r="M5" s="4">
        <f>SUM(M6:M494)</f>
        <v>0</v>
      </c>
      <c r="N5" s="4">
        <f>SUM(N6:N494)</f>
        <v>0</v>
      </c>
      <c r="O5" s="4">
        <f>SUM(O6:O494)</f>
        <v>419.60060000000016</v>
      </c>
      <c r="P5" s="4">
        <f>SUM(P6:P494)</f>
        <v>1471.6954000000001</v>
      </c>
      <c r="Q5" s="4">
        <f>SUM(Q6:Q494)</f>
        <v>0</v>
      </c>
      <c r="R5" s="1"/>
      <c r="S5" s="1"/>
      <c r="T5" s="1"/>
      <c r="U5" s="4">
        <f>SUM(U6:U494)</f>
        <v>475.34440000000001</v>
      </c>
      <c r="V5" s="4">
        <f>SUM(V6:V494)</f>
        <v>374.93699999999984</v>
      </c>
      <c r="W5" s="4">
        <f>SUM(W6:W494)</f>
        <v>329.9742</v>
      </c>
      <c r="X5" s="4">
        <f>SUM(X6:X494)</f>
        <v>403.47059999999993</v>
      </c>
      <c r="Y5" s="4">
        <f>SUM(Y6:Y494)</f>
        <v>327.0958</v>
      </c>
      <c r="Z5" s="4">
        <f>SUM(Z6:Z494)</f>
        <v>259.62660000000005</v>
      </c>
      <c r="AA5" s="4">
        <f>SUM(AA6:AA494)</f>
        <v>308.52200000000011</v>
      </c>
      <c r="AB5" s="4">
        <f>SUM(AB6:AB494)</f>
        <v>205.47119999999995</v>
      </c>
      <c r="AC5" s="4">
        <f>SUM(AC6:AC494)</f>
        <v>261.97020000000009</v>
      </c>
      <c r="AD5" s="4">
        <f>SUM(AD6:AD494)</f>
        <v>279.99500000000006</v>
      </c>
      <c r="AE5" s="1"/>
      <c r="AF5" s="4">
        <f>SUM(AF6:AF494)</f>
        <v>908.15940000000001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6" t="s">
        <v>34</v>
      </c>
      <c r="B6" s="27" t="s">
        <v>35</v>
      </c>
      <c r="C6" s="27">
        <v>21.734000000000002</v>
      </c>
      <c r="D6" s="27"/>
      <c r="E6" s="27">
        <v>2.7170000000000001</v>
      </c>
      <c r="F6" s="35">
        <f>F102</f>
        <v>19.016999999999999</v>
      </c>
      <c r="G6" s="13">
        <v>0</v>
      </c>
      <c r="H6" s="12">
        <v>60</v>
      </c>
      <c r="I6" s="12" t="s">
        <v>36</v>
      </c>
      <c r="J6" s="12">
        <v>2.5</v>
      </c>
      <c r="K6" s="12">
        <f t="shared" ref="K6:K37" si="0">E6-J6</f>
        <v>0.21700000000000008</v>
      </c>
      <c r="L6" s="12"/>
      <c r="M6" s="12"/>
      <c r="N6" s="12"/>
      <c r="O6" s="12">
        <f>E6/5</f>
        <v>0.54339999999999999</v>
      </c>
      <c r="P6" s="14"/>
      <c r="Q6" s="14"/>
      <c r="R6" s="12"/>
      <c r="S6" s="12">
        <f>(F6+P6)/O6</f>
        <v>34.996319470003677</v>
      </c>
      <c r="T6" s="12">
        <f>F6/O6</f>
        <v>34.996319470003677</v>
      </c>
      <c r="U6" s="12">
        <v>0.27179999999999999</v>
      </c>
      <c r="V6" s="12">
        <v>0.54</v>
      </c>
      <c r="W6" s="12">
        <v>0</v>
      </c>
      <c r="X6" s="12">
        <v>0.54500000000000004</v>
      </c>
      <c r="Y6" s="12">
        <v>0.27439999999999998</v>
      </c>
      <c r="Z6" s="12">
        <v>0.54160000000000008</v>
      </c>
      <c r="AA6" s="12">
        <v>0</v>
      </c>
      <c r="AB6" s="12">
        <v>0</v>
      </c>
      <c r="AC6" s="12">
        <v>0</v>
      </c>
      <c r="AD6" s="12">
        <v>0</v>
      </c>
      <c r="AE6" s="21" t="s">
        <v>167</v>
      </c>
      <c r="AF6" s="1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s="25" customFormat="1" ht="15.75" thickBot="1" x14ac:dyDescent="0.3">
      <c r="A7" s="29" t="s">
        <v>124</v>
      </c>
      <c r="B7" s="30" t="s">
        <v>38</v>
      </c>
      <c r="C7" s="30"/>
      <c r="D7" s="30"/>
      <c r="E7" s="30"/>
      <c r="F7" s="31"/>
      <c r="G7" s="23">
        <v>0.4</v>
      </c>
      <c r="H7" s="11">
        <v>30</v>
      </c>
      <c r="I7" s="11" t="s">
        <v>39</v>
      </c>
      <c r="J7" s="11"/>
      <c r="K7" s="11">
        <f>E7-J7</f>
        <v>0</v>
      </c>
      <c r="L7" s="11"/>
      <c r="M7" s="11"/>
      <c r="N7" s="11"/>
      <c r="O7" s="11">
        <f>E7/5</f>
        <v>0</v>
      </c>
      <c r="P7" s="24">
        <v>8</v>
      </c>
      <c r="Q7" s="24"/>
      <c r="R7" s="11"/>
      <c r="S7" s="11" t="e">
        <f>(F7+P7)/O7</f>
        <v>#DIV/0!</v>
      </c>
      <c r="T7" s="11" t="e">
        <f>F7/O7</f>
        <v>#DIV/0!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 t="s">
        <v>125</v>
      </c>
      <c r="AF7" s="11">
        <f>G7*P7</f>
        <v>3.2</v>
      </c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 spans="1:50" x14ac:dyDescent="0.25">
      <c r="A8" s="1" t="s">
        <v>37</v>
      </c>
      <c r="B8" s="1" t="s">
        <v>38</v>
      </c>
      <c r="C8" s="1">
        <v>35</v>
      </c>
      <c r="D8" s="1">
        <v>8</v>
      </c>
      <c r="E8" s="1">
        <v>22</v>
      </c>
      <c r="F8" s="1">
        <v>20</v>
      </c>
      <c r="G8" s="7">
        <v>0.4</v>
      </c>
      <c r="H8" s="1">
        <v>60</v>
      </c>
      <c r="I8" s="1" t="s">
        <v>39</v>
      </c>
      <c r="J8" s="1">
        <v>22</v>
      </c>
      <c r="K8" s="1">
        <f t="shared" si="0"/>
        <v>0</v>
      </c>
      <c r="L8" s="1"/>
      <c r="M8" s="1"/>
      <c r="N8" s="1"/>
      <c r="O8" s="1">
        <f t="shared" ref="O8:O72" si="1">E8/5</f>
        <v>4.4000000000000004</v>
      </c>
      <c r="P8" s="24">
        <f>13*O8-F8</f>
        <v>37.200000000000003</v>
      </c>
      <c r="Q8" s="5"/>
      <c r="R8" s="1"/>
      <c r="S8" s="1">
        <f t="shared" ref="S8:S72" si="2">(F8+P8)/O8</f>
        <v>13</v>
      </c>
      <c r="T8" s="1">
        <f t="shared" ref="T8:T72" si="3">F8/O8</f>
        <v>4.545454545454545</v>
      </c>
      <c r="U8" s="1">
        <v>3.2</v>
      </c>
      <c r="V8" s="1">
        <v>2.6</v>
      </c>
      <c r="W8" s="1">
        <v>5.0671999999999997</v>
      </c>
      <c r="X8" s="1">
        <v>4</v>
      </c>
      <c r="Y8" s="1">
        <v>1.4</v>
      </c>
      <c r="Z8" s="1">
        <v>3.2</v>
      </c>
      <c r="AA8" s="1">
        <v>3.2</v>
      </c>
      <c r="AB8" s="1">
        <v>0.4</v>
      </c>
      <c r="AC8" s="1">
        <v>3</v>
      </c>
      <c r="AD8" s="1">
        <v>0.8</v>
      </c>
      <c r="AE8" s="1"/>
      <c r="AF8" s="1">
        <f>G8*P8</f>
        <v>14.880000000000003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35</v>
      </c>
      <c r="C9" s="1">
        <v>18.858000000000001</v>
      </c>
      <c r="D9" s="1">
        <v>27.396000000000001</v>
      </c>
      <c r="E9" s="1">
        <v>12.337999999999999</v>
      </c>
      <c r="F9" s="1">
        <v>33.915999999999997</v>
      </c>
      <c r="G9" s="7">
        <v>1</v>
      </c>
      <c r="H9" s="1">
        <v>120</v>
      </c>
      <c r="I9" s="1" t="s">
        <v>39</v>
      </c>
      <c r="J9" s="1">
        <v>12.5</v>
      </c>
      <c r="K9" s="1">
        <f t="shared" si="0"/>
        <v>-0.16200000000000081</v>
      </c>
      <c r="L9" s="1"/>
      <c r="M9" s="1"/>
      <c r="N9" s="1"/>
      <c r="O9" s="1">
        <f t="shared" si="1"/>
        <v>2.4676</v>
      </c>
      <c r="P9" s="24"/>
      <c r="Q9" s="5"/>
      <c r="R9" s="1"/>
      <c r="S9" s="1">
        <f t="shared" si="2"/>
        <v>13.744529097098393</v>
      </c>
      <c r="T9" s="1">
        <f t="shared" si="3"/>
        <v>13.744529097098393</v>
      </c>
      <c r="U9" s="1">
        <v>0</v>
      </c>
      <c r="V9" s="1">
        <v>2.8736000000000002</v>
      </c>
      <c r="W9" s="1">
        <v>0.19500000000000001</v>
      </c>
      <c r="X9" s="1">
        <v>2.3839999999999999</v>
      </c>
      <c r="Y9" s="1">
        <v>9.7199999999999995E-2</v>
      </c>
      <c r="Z9" s="1">
        <v>0.19400000000000001</v>
      </c>
      <c r="AA9" s="1">
        <v>0</v>
      </c>
      <c r="AB9" s="1">
        <v>0</v>
      </c>
      <c r="AC9" s="1">
        <v>0</v>
      </c>
      <c r="AD9" s="1">
        <v>5.8070000000000004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144.834</v>
      </c>
      <c r="D10" s="1">
        <v>519.45500000000004</v>
      </c>
      <c r="E10" s="1">
        <v>181.49700000000001</v>
      </c>
      <c r="F10" s="1">
        <v>461.048</v>
      </c>
      <c r="G10" s="7">
        <v>1</v>
      </c>
      <c r="H10" s="1">
        <v>60</v>
      </c>
      <c r="I10" s="1" t="s">
        <v>42</v>
      </c>
      <c r="J10" s="1">
        <v>172.91800000000001</v>
      </c>
      <c r="K10" s="1">
        <f t="shared" si="0"/>
        <v>8.5790000000000077</v>
      </c>
      <c r="L10" s="1"/>
      <c r="M10" s="1"/>
      <c r="N10" s="1"/>
      <c r="O10" s="1">
        <f t="shared" si="1"/>
        <v>36.299400000000006</v>
      </c>
      <c r="P10" s="24">
        <f t="shared" ref="P8:P31" si="4">14*O10-F10</f>
        <v>47.143600000000106</v>
      </c>
      <c r="Q10" s="5"/>
      <c r="R10" s="1"/>
      <c r="S10" s="1">
        <f t="shared" si="2"/>
        <v>14</v>
      </c>
      <c r="T10" s="1">
        <f t="shared" si="3"/>
        <v>12.701256770084353</v>
      </c>
      <c r="U10" s="1">
        <v>35.775199999999998</v>
      </c>
      <c r="V10" s="1">
        <v>49.311799999999998</v>
      </c>
      <c r="W10" s="1">
        <v>38.749200000000002</v>
      </c>
      <c r="X10" s="1">
        <v>32.105600000000003</v>
      </c>
      <c r="Y10" s="1">
        <v>24.135200000000001</v>
      </c>
      <c r="Z10" s="1">
        <v>26.949200000000001</v>
      </c>
      <c r="AA10" s="1">
        <v>44.363999999999997</v>
      </c>
      <c r="AB10" s="1">
        <v>28.104600000000001</v>
      </c>
      <c r="AC10" s="1">
        <v>40.509</v>
      </c>
      <c r="AD10" s="1">
        <v>43.429600000000001</v>
      </c>
      <c r="AE10" s="1"/>
      <c r="AF10" s="1">
        <f>G10*P10</f>
        <v>47.143600000000106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35</v>
      </c>
      <c r="C11" s="1">
        <v>29.39</v>
      </c>
      <c r="D11" s="1">
        <v>4.9539999999999997</v>
      </c>
      <c r="E11" s="1">
        <v>13.573</v>
      </c>
      <c r="F11" s="22">
        <f>F103</f>
        <v>20.771000000000001</v>
      </c>
      <c r="G11" s="7">
        <v>1</v>
      </c>
      <c r="H11" s="1">
        <v>120</v>
      </c>
      <c r="I11" s="1" t="s">
        <v>39</v>
      </c>
      <c r="J11" s="1">
        <v>1.5</v>
      </c>
      <c r="K11" s="1">
        <f t="shared" si="0"/>
        <v>12.073</v>
      </c>
      <c r="L11" s="1"/>
      <c r="M11" s="1"/>
      <c r="N11" s="1"/>
      <c r="O11" s="1">
        <f t="shared" si="1"/>
        <v>2.7145999999999999</v>
      </c>
      <c r="P11" s="24">
        <f t="shared" si="4"/>
        <v>17.233399999999996</v>
      </c>
      <c r="Q11" s="5"/>
      <c r="R11" s="1"/>
      <c r="S11" s="1">
        <f t="shared" si="2"/>
        <v>14</v>
      </c>
      <c r="T11" s="1">
        <f t="shared" si="3"/>
        <v>7.6515877108966333</v>
      </c>
      <c r="U11" s="1">
        <v>0.71160000000000001</v>
      </c>
      <c r="V11" s="1">
        <v>2.6501999999999999</v>
      </c>
      <c r="W11" s="1">
        <v>0.40820000000000001</v>
      </c>
      <c r="X11" s="1">
        <v>2.7433999999999998</v>
      </c>
      <c r="Y11" s="1">
        <v>0</v>
      </c>
      <c r="Z11" s="1">
        <v>0.40539999999999998</v>
      </c>
      <c r="AA11" s="1">
        <v>2.4422000000000001</v>
      </c>
      <c r="AB11" s="1">
        <v>0</v>
      </c>
      <c r="AC11" s="1">
        <v>0.3004</v>
      </c>
      <c r="AD11" s="1">
        <v>2.9992000000000001</v>
      </c>
      <c r="AE11" s="10" t="s">
        <v>168</v>
      </c>
      <c r="AF11" s="1">
        <f>G11*P11</f>
        <v>17.233399999999996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35</v>
      </c>
      <c r="C12" s="1">
        <v>45.972000000000001</v>
      </c>
      <c r="D12" s="1">
        <v>162.631</v>
      </c>
      <c r="E12" s="1">
        <v>52.796999999999997</v>
      </c>
      <c r="F12" s="1">
        <v>151.762</v>
      </c>
      <c r="G12" s="7">
        <v>1</v>
      </c>
      <c r="H12" s="1" t="e">
        <v>#N/A</v>
      </c>
      <c r="I12" s="1" t="s">
        <v>39</v>
      </c>
      <c r="J12" s="1">
        <v>48.6</v>
      </c>
      <c r="K12" s="1">
        <f t="shared" si="0"/>
        <v>4.1969999999999956</v>
      </c>
      <c r="L12" s="1"/>
      <c r="M12" s="1"/>
      <c r="N12" s="1"/>
      <c r="O12" s="1">
        <f t="shared" si="1"/>
        <v>10.5594</v>
      </c>
      <c r="P12" s="24"/>
      <c r="Q12" s="5"/>
      <c r="R12" s="1"/>
      <c r="S12" s="1">
        <f t="shared" si="2"/>
        <v>14.3722181184537</v>
      </c>
      <c r="T12" s="1">
        <f t="shared" si="3"/>
        <v>14.3722181184537</v>
      </c>
      <c r="U12" s="1">
        <v>16.727399999999999</v>
      </c>
      <c r="V12" s="1">
        <v>8.8811999999999998</v>
      </c>
      <c r="W12" s="1">
        <v>4.3137999999999996</v>
      </c>
      <c r="X12" s="1">
        <v>17.114000000000001</v>
      </c>
      <c r="Y12" s="1">
        <v>7.0039999999999996</v>
      </c>
      <c r="Z12" s="1">
        <v>9.6999999999999993</v>
      </c>
      <c r="AA12" s="1">
        <v>9.7268000000000008</v>
      </c>
      <c r="AB12" s="1">
        <v>7.0492000000000008</v>
      </c>
      <c r="AC12" s="1">
        <v>4.8971999999999998</v>
      </c>
      <c r="AD12" s="1">
        <v>15.8636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35</v>
      </c>
      <c r="C13" s="1">
        <v>20.352</v>
      </c>
      <c r="D13" s="1">
        <v>275.24</v>
      </c>
      <c r="E13" s="1">
        <v>105.28700000000001</v>
      </c>
      <c r="F13" s="1">
        <v>184.83799999999999</v>
      </c>
      <c r="G13" s="7">
        <v>1</v>
      </c>
      <c r="H13" s="1">
        <v>60</v>
      </c>
      <c r="I13" s="1" t="s">
        <v>42</v>
      </c>
      <c r="J13" s="1">
        <v>106.01300000000001</v>
      </c>
      <c r="K13" s="1">
        <f t="shared" si="0"/>
        <v>-0.72599999999999909</v>
      </c>
      <c r="L13" s="1"/>
      <c r="M13" s="1"/>
      <c r="N13" s="1"/>
      <c r="O13" s="1">
        <f t="shared" si="1"/>
        <v>21.057400000000001</v>
      </c>
      <c r="P13" s="24">
        <f t="shared" si="4"/>
        <v>109.96560000000002</v>
      </c>
      <c r="Q13" s="5"/>
      <c r="R13" s="1"/>
      <c r="S13" s="1">
        <f t="shared" si="2"/>
        <v>14</v>
      </c>
      <c r="T13" s="1">
        <f t="shared" si="3"/>
        <v>8.7778168244892516</v>
      </c>
      <c r="U13" s="1">
        <v>23.621400000000001</v>
      </c>
      <c r="V13" s="1">
        <v>13.1768</v>
      </c>
      <c r="W13" s="1">
        <v>9.2664000000000009</v>
      </c>
      <c r="X13" s="1">
        <v>19.180199999999999</v>
      </c>
      <c r="Y13" s="1">
        <v>10.8202</v>
      </c>
      <c r="Z13" s="1">
        <v>14.7704</v>
      </c>
      <c r="AA13" s="1">
        <v>17.055399999999999</v>
      </c>
      <c r="AB13" s="1">
        <v>6.8102</v>
      </c>
      <c r="AC13" s="1">
        <v>18.484200000000001</v>
      </c>
      <c r="AD13" s="1">
        <v>5.9212000000000007</v>
      </c>
      <c r="AE13" s="1"/>
      <c r="AF13" s="1">
        <f>G13*P13</f>
        <v>109.96560000000002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47</v>
      </c>
      <c r="B14" s="1" t="s">
        <v>35</v>
      </c>
      <c r="C14" s="1">
        <v>81.983999999999995</v>
      </c>
      <c r="D14" s="1">
        <v>238.19800000000001</v>
      </c>
      <c r="E14" s="1">
        <v>77.965999999999994</v>
      </c>
      <c r="F14" s="1">
        <v>228.79300000000001</v>
      </c>
      <c r="G14" s="7">
        <v>1</v>
      </c>
      <c r="H14" s="1">
        <v>60</v>
      </c>
      <c r="I14" s="1" t="s">
        <v>42</v>
      </c>
      <c r="J14" s="1">
        <v>74.3</v>
      </c>
      <c r="K14" s="1">
        <f t="shared" si="0"/>
        <v>3.6659999999999968</v>
      </c>
      <c r="L14" s="1"/>
      <c r="M14" s="1"/>
      <c r="N14" s="1"/>
      <c r="O14" s="1">
        <f t="shared" si="1"/>
        <v>15.5932</v>
      </c>
      <c r="P14" s="24"/>
      <c r="Q14" s="5"/>
      <c r="R14" s="1"/>
      <c r="S14" s="1">
        <f t="shared" si="2"/>
        <v>14.67261370340918</v>
      </c>
      <c r="T14" s="1">
        <f t="shared" si="3"/>
        <v>14.67261370340918</v>
      </c>
      <c r="U14" s="1">
        <v>20.723800000000001</v>
      </c>
      <c r="V14" s="1">
        <v>19.486999999999998</v>
      </c>
      <c r="W14" s="1">
        <v>15.445600000000001</v>
      </c>
      <c r="X14" s="1">
        <v>32.295000000000002</v>
      </c>
      <c r="Y14" s="1">
        <v>12.235799999999999</v>
      </c>
      <c r="Z14" s="1">
        <v>20.197399999999998</v>
      </c>
      <c r="AA14" s="1">
        <v>18.891999999999999</v>
      </c>
      <c r="AB14" s="1">
        <v>8.6723999999999997</v>
      </c>
      <c r="AC14" s="1">
        <v>17.083200000000001</v>
      </c>
      <c r="AD14" s="1">
        <v>29.061199999999999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38</v>
      </c>
      <c r="C15" s="1">
        <v>39</v>
      </c>
      <c r="D15" s="1">
        <v>1</v>
      </c>
      <c r="E15" s="1"/>
      <c r="F15" s="1">
        <v>39</v>
      </c>
      <c r="G15" s="7">
        <v>0.25</v>
      </c>
      <c r="H15" s="1">
        <v>120</v>
      </c>
      <c r="I15" s="1" t="s">
        <v>39</v>
      </c>
      <c r="J15" s="1"/>
      <c r="K15" s="1">
        <f t="shared" si="0"/>
        <v>0</v>
      </c>
      <c r="L15" s="1"/>
      <c r="M15" s="1"/>
      <c r="N15" s="1"/>
      <c r="O15" s="1">
        <f t="shared" si="1"/>
        <v>0</v>
      </c>
      <c r="P15" s="24"/>
      <c r="Q15" s="5"/>
      <c r="R15" s="1"/>
      <c r="S15" s="1" t="e">
        <f t="shared" si="2"/>
        <v>#DIV/0!</v>
      </c>
      <c r="T15" s="1" t="e">
        <f t="shared" si="3"/>
        <v>#DIV/0!</v>
      </c>
      <c r="U15" s="1">
        <v>1</v>
      </c>
      <c r="V15" s="1">
        <v>0.8</v>
      </c>
      <c r="W15" s="1">
        <v>0</v>
      </c>
      <c r="X15" s="1">
        <v>3.4</v>
      </c>
      <c r="Y15" s="1">
        <v>1</v>
      </c>
      <c r="Z15" s="1">
        <v>0.4</v>
      </c>
      <c r="AA15" s="1">
        <v>1.8</v>
      </c>
      <c r="AB15" s="1">
        <v>0.2</v>
      </c>
      <c r="AC15" s="1">
        <v>1</v>
      </c>
      <c r="AD15" s="1">
        <v>1</v>
      </c>
      <c r="AE15" s="36" t="s">
        <v>44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35</v>
      </c>
      <c r="C16" s="1">
        <v>14.916</v>
      </c>
      <c r="D16" s="1">
        <v>105.40300000000001</v>
      </c>
      <c r="E16" s="1">
        <v>71.683999999999997</v>
      </c>
      <c r="F16" s="1">
        <v>47.277999999999999</v>
      </c>
      <c r="G16" s="7">
        <v>1</v>
      </c>
      <c r="H16" s="1">
        <v>60</v>
      </c>
      <c r="I16" s="1" t="s">
        <v>39</v>
      </c>
      <c r="J16" s="1">
        <v>66.22</v>
      </c>
      <c r="K16" s="1">
        <f t="shared" si="0"/>
        <v>5.4639999999999986</v>
      </c>
      <c r="L16" s="1"/>
      <c r="M16" s="1"/>
      <c r="N16" s="1"/>
      <c r="O16" s="1">
        <f t="shared" si="1"/>
        <v>14.3368</v>
      </c>
      <c r="P16" s="24">
        <f>11*O16-F16</f>
        <v>110.42680000000001</v>
      </c>
      <c r="Q16" s="5"/>
      <c r="R16" s="1"/>
      <c r="S16" s="1">
        <f t="shared" si="2"/>
        <v>11</v>
      </c>
      <c r="T16" s="1">
        <f t="shared" si="3"/>
        <v>3.2976675408738352</v>
      </c>
      <c r="U16" s="1">
        <v>4.3393999999999986</v>
      </c>
      <c r="V16" s="1">
        <v>10.0482</v>
      </c>
      <c r="W16" s="1">
        <v>5.1634000000000002</v>
      </c>
      <c r="X16" s="1">
        <v>4.3635999999999999</v>
      </c>
      <c r="Y16" s="1">
        <v>9.4888000000000012</v>
      </c>
      <c r="Z16" s="1">
        <v>9.7489999999999988</v>
      </c>
      <c r="AA16" s="1">
        <v>9.7720000000000002</v>
      </c>
      <c r="AB16" s="1">
        <v>3.8108</v>
      </c>
      <c r="AC16" s="1">
        <v>5.9534000000000002</v>
      </c>
      <c r="AD16" s="1">
        <v>16.526599999999998</v>
      </c>
      <c r="AE16" s="1"/>
      <c r="AF16" s="1">
        <f>G16*P16</f>
        <v>110.42680000000001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38</v>
      </c>
      <c r="C17" s="1">
        <v>29</v>
      </c>
      <c r="D17" s="1">
        <v>9</v>
      </c>
      <c r="E17" s="1">
        <v>5</v>
      </c>
      <c r="F17" s="1">
        <v>30</v>
      </c>
      <c r="G17" s="7">
        <v>0.25</v>
      </c>
      <c r="H17" s="1">
        <v>120</v>
      </c>
      <c r="I17" s="1" t="s">
        <v>39</v>
      </c>
      <c r="J17" s="1">
        <v>5</v>
      </c>
      <c r="K17" s="1">
        <f t="shared" si="0"/>
        <v>0</v>
      </c>
      <c r="L17" s="1"/>
      <c r="M17" s="1"/>
      <c r="N17" s="1"/>
      <c r="O17" s="1">
        <f t="shared" si="1"/>
        <v>1</v>
      </c>
      <c r="P17" s="24"/>
      <c r="Q17" s="5"/>
      <c r="R17" s="1"/>
      <c r="S17" s="1">
        <f t="shared" si="2"/>
        <v>30</v>
      </c>
      <c r="T17" s="1">
        <f t="shared" si="3"/>
        <v>30</v>
      </c>
      <c r="U17" s="1">
        <v>2</v>
      </c>
      <c r="V17" s="1">
        <v>1</v>
      </c>
      <c r="W17" s="1">
        <v>1.8</v>
      </c>
      <c r="X17" s="1">
        <v>1.6</v>
      </c>
      <c r="Y17" s="1">
        <v>1</v>
      </c>
      <c r="Z17" s="1">
        <v>0</v>
      </c>
      <c r="AA17" s="1">
        <v>2</v>
      </c>
      <c r="AB17" s="1">
        <v>0.4</v>
      </c>
      <c r="AC17" s="1">
        <v>0.4</v>
      </c>
      <c r="AD17" s="1">
        <v>0.6</v>
      </c>
      <c r="AE17" s="36" t="s">
        <v>44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38</v>
      </c>
      <c r="C18" s="1">
        <v>7</v>
      </c>
      <c r="D18" s="1">
        <v>54</v>
      </c>
      <c r="E18" s="1">
        <v>18</v>
      </c>
      <c r="F18" s="1">
        <v>40</v>
      </c>
      <c r="G18" s="7">
        <v>0.4</v>
      </c>
      <c r="H18" s="1">
        <v>60</v>
      </c>
      <c r="I18" s="1" t="s">
        <v>39</v>
      </c>
      <c r="J18" s="1">
        <v>18</v>
      </c>
      <c r="K18" s="1">
        <f t="shared" si="0"/>
        <v>0</v>
      </c>
      <c r="L18" s="1"/>
      <c r="M18" s="1"/>
      <c r="N18" s="1"/>
      <c r="O18" s="1">
        <f t="shared" si="1"/>
        <v>3.6</v>
      </c>
      <c r="P18" s="24">
        <f t="shared" si="4"/>
        <v>10.399999999999999</v>
      </c>
      <c r="Q18" s="5"/>
      <c r="R18" s="1"/>
      <c r="S18" s="1">
        <f t="shared" si="2"/>
        <v>14</v>
      </c>
      <c r="T18" s="1">
        <f t="shared" si="3"/>
        <v>11.111111111111111</v>
      </c>
      <c r="U18" s="1">
        <v>4.2</v>
      </c>
      <c r="V18" s="1">
        <v>2.6</v>
      </c>
      <c r="W18" s="1">
        <v>3.2</v>
      </c>
      <c r="X18" s="1">
        <v>3.2</v>
      </c>
      <c r="Y18" s="1">
        <v>1.6</v>
      </c>
      <c r="Z18" s="1">
        <v>1.4</v>
      </c>
      <c r="AA18" s="1">
        <v>4</v>
      </c>
      <c r="AB18" s="1">
        <v>1.4</v>
      </c>
      <c r="AC18" s="1">
        <v>2.2000000000000002</v>
      </c>
      <c r="AD18" s="1">
        <v>8</v>
      </c>
      <c r="AE18" s="1"/>
      <c r="AF18" s="1">
        <f>G18*P18</f>
        <v>4.1599999999999993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52</v>
      </c>
      <c r="B19" s="1" t="s">
        <v>35</v>
      </c>
      <c r="C19" s="1">
        <v>105.288</v>
      </c>
      <c r="D19" s="1">
        <v>167.41499999999999</v>
      </c>
      <c r="E19" s="1">
        <v>91.760999999999996</v>
      </c>
      <c r="F19" s="1">
        <v>180.1</v>
      </c>
      <c r="G19" s="7">
        <v>1</v>
      </c>
      <c r="H19" s="1">
        <v>45</v>
      </c>
      <c r="I19" s="1" t="s">
        <v>53</v>
      </c>
      <c r="J19" s="1">
        <v>83.8</v>
      </c>
      <c r="K19" s="1">
        <f t="shared" si="0"/>
        <v>7.9609999999999985</v>
      </c>
      <c r="L19" s="1"/>
      <c r="M19" s="1"/>
      <c r="N19" s="1"/>
      <c r="O19" s="1">
        <f t="shared" si="1"/>
        <v>18.3522</v>
      </c>
      <c r="P19" s="24">
        <f t="shared" si="4"/>
        <v>76.830799999999982</v>
      </c>
      <c r="Q19" s="5"/>
      <c r="R19" s="1"/>
      <c r="S19" s="1">
        <f t="shared" si="2"/>
        <v>13.999999999999998</v>
      </c>
      <c r="T19" s="1">
        <f t="shared" si="3"/>
        <v>9.8135373415721272</v>
      </c>
      <c r="U19" s="1">
        <v>18.0824</v>
      </c>
      <c r="V19" s="1">
        <v>2.8142</v>
      </c>
      <c r="W19" s="1">
        <v>17.812200000000001</v>
      </c>
      <c r="X19" s="1">
        <v>3.1551999999999998</v>
      </c>
      <c r="Y19" s="1">
        <v>9.5852000000000004</v>
      </c>
      <c r="Z19" s="1">
        <v>5.6246</v>
      </c>
      <c r="AA19" s="1">
        <v>9.8760000000000012</v>
      </c>
      <c r="AB19" s="1">
        <v>4</v>
      </c>
      <c r="AC19" s="1">
        <v>8.0144000000000002</v>
      </c>
      <c r="AD19" s="1">
        <v>5.9413999999999998</v>
      </c>
      <c r="AE19" s="1"/>
      <c r="AF19" s="1">
        <f>G19*P19</f>
        <v>76.830799999999982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38</v>
      </c>
      <c r="C20" s="1">
        <v>34</v>
      </c>
      <c r="D20" s="1">
        <v>24</v>
      </c>
      <c r="E20" s="1">
        <v>44</v>
      </c>
      <c r="F20" s="1">
        <v>12</v>
      </c>
      <c r="G20" s="7">
        <v>0.12</v>
      </c>
      <c r="H20" s="1">
        <v>60</v>
      </c>
      <c r="I20" s="1" t="s">
        <v>39</v>
      </c>
      <c r="J20" s="1">
        <v>42</v>
      </c>
      <c r="K20" s="1">
        <f t="shared" si="0"/>
        <v>2</v>
      </c>
      <c r="L20" s="1"/>
      <c r="M20" s="1"/>
      <c r="N20" s="1"/>
      <c r="O20" s="1">
        <f t="shared" si="1"/>
        <v>8.8000000000000007</v>
      </c>
      <c r="P20" s="24">
        <f>9*O20-F20</f>
        <v>67.2</v>
      </c>
      <c r="Q20" s="5"/>
      <c r="R20" s="1"/>
      <c r="S20" s="1">
        <f t="shared" si="2"/>
        <v>9</v>
      </c>
      <c r="T20" s="1">
        <f t="shared" si="3"/>
        <v>1.3636363636363635</v>
      </c>
      <c r="U20" s="1">
        <v>1.8</v>
      </c>
      <c r="V20" s="1">
        <v>5</v>
      </c>
      <c r="W20" s="1">
        <v>1.2</v>
      </c>
      <c r="X20" s="1">
        <v>2.8</v>
      </c>
      <c r="Y20" s="1">
        <v>7</v>
      </c>
      <c r="Z20" s="1">
        <v>4</v>
      </c>
      <c r="AA20" s="1">
        <v>4</v>
      </c>
      <c r="AB20" s="1">
        <v>1.4</v>
      </c>
      <c r="AC20" s="1">
        <v>4</v>
      </c>
      <c r="AD20" s="1">
        <v>5.4</v>
      </c>
      <c r="AE20" s="1"/>
      <c r="AF20" s="1">
        <f>G20*P20</f>
        <v>8.0640000000000001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55</v>
      </c>
      <c r="B21" s="1" t="s">
        <v>38</v>
      </c>
      <c r="C21" s="1">
        <v>14</v>
      </c>
      <c r="D21" s="1">
        <v>40</v>
      </c>
      <c r="E21" s="1"/>
      <c r="F21" s="1">
        <v>49</v>
      </c>
      <c r="G21" s="7">
        <v>0.25</v>
      </c>
      <c r="H21" s="1">
        <v>120</v>
      </c>
      <c r="I21" s="1" t="s">
        <v>39</v>
      </c>
      <c r="J21" s="1"/>
      <c r="K21" s="1">
        <f t="shared" si="0"/>
        <v>0</v>
      </c>
      <c r="L21" s="1"/>
      <c r="M21" s="1"/>
      <c r="N21" s="1"/>
      <c r="O21" s="1">
        <f t="shared" si="1"/>
        <v>0</v>
      </c>
      <c r="P21" s="24"/>
      <c r="Q21" s="5"/>
      <c r="R21" s="1"/>
      <c r="S21" s="1" t="e">
        <f t="shared" si="2"/>
        <v>#DIV/0!</v>
      </c>
      <c r="T21" s="1" t="e">
        <f t="shared" si="3"/>
        <v>#DIV/0!</v>
      </c>
      <c r="U21" s="1">
        <v>3.2</v>
      </c>
      <c r="V21" s="1">
        <v>0.8</v>
      </c>
      <c r="W21" s="1">
        <v>1.4</v>
      </c>
      <c r="X21" s="1">
        <v>2.6</v>
      </c>
      <c r="Y21" s="1">
        <v>0.8</v>
      </c>
      <c r="Z21" s="1">
        <v>2.2000000000000002</v>
      </c>
      <c r="AA21" s="1">
        <v>1</v>
      </c>
      <c r="AB21" s="1">
        <v>0</v>
      </c>
      <c r="AC21" s="1">
        <v>1.4</v>
      </c>
      <c r="AD21" s="1">
        <v>3.6</v>
      </c>
      <c r="AE21" s="36" t="s">
        <v>44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56</v>
      </c>
      <c r="B22" s="1" t="s">
        <v>35</v>
      </c>
      <c r="C22" s="1">
        <v>30.273</v>
      </c>
      <c r="D22" s="1"/>
      <c r="E22" s="1">
        <v>1.0149999999999999</v>
      </c>
      <c r="F22" s="1">
        <v>29.257999999999999</v>
      </c>
      <c r="G22" s="7">
        <v>1</v>
      </c>
      <c r="H22" s="1">
        <v>120</v>
      </c>
      <c r="I22" s="1" t="s">
        <v>39</v>
      </c>
      <c r="J22" s="1">
        <v>1</v>
      </c>
      <c r="K22" s="1">
        <f t="shared" si="0"/>
        <v>1.4999999999999902E-2</v>
      </c>
      <c r="L22" s="1"/>
      <c r="M22" s="1"/>
      <c r="N22" s="1"/>
      <c r="O22" s="1">
        <f t="shared" si="1"/>
        <v>0.20299999999999999</v>
      </c>
      <c r="P22" s="24"/>
      <c r="Q22" s="5"/>
      <c r="R22" s="1"/>
      <c r="S22" s="1">
        <f t="shared" si="2"/>
        <v>144.12807881773401</v>
      </c>
      <c r="T22" s="1">
        <f t="shared" si="3"/>
        <v>144.12807881773401</v>
      </c>
      <c r="U22" s="1">
        <v>0.40539999999999998</v>
      </c>
      <c r="V22" s="1">
        <v>1.7208000000000001</v>
      </c>
      <c r="W22" s="1">
        <v>1.0753999999999999</v>
      </c>
      <c r="X22" s="1">
        <v>3.1858</v>
      </c>
      <c r="Y22" s="1">
        <v>0</v>
      </c>
      <c r="Z22" s="1">
        <v>0.58979999999999999</v>
      </c>
      <c r="AA22" s="1">
        <v>2.6833999999999998</v>
      </c>
      <c r="AB22" s="1">
        <v>9.6799999999999997E-2</v>
      </c>
      <c r="AC22" s="1">
        <v>0.69020000000000004</v>
      </c>
      <c r="AD22" s="1">
        <v>3.1848000000000001</v>
      </c>
      <c r="AE22" s="36" t="s">
        <v>44</v>
      </c>
      <c r="AF22" s="1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57</v>
      </c>
      <c r="B23" s="1" t="s">
        <v>38</v>
      </c>
      <c r="C23" s="1">
        <v>3</v>
      </c>
      <c r="D23" s="1">
        <v>64</v>
      </c>
      <c r="E23" s="1">
        <v>10</v>
      </c>
      <c r="F23" s="1">
        <v>54</v>
      </c>
      <c r="G23" s="7">
        <v>0.4</v>
      </c>
      <c r="H23" s="1">
        <v>45</v>
      </c>
      <c r="I23" s="1" t="s">
        <v>39</v>
      </c>
      <c r="J23" s="1">
        <v>13</v>
      </c>
      <c r="K23" s="1">
        <f t="shared" si="0"/>
        <v>-3</v>
      </c>
      <c r="L23" s="1"/>
      <c r="M23" s="1"/>
      <c r="N23" s="1"/>
      <c r="O23" s="1">
        <f t="shared" si="1"/>
        <v>2</v>
      </c>
      <c r="P23" s="24"/>
      <c r="Q23" s="5"/>
      <c r="R23" s="1"/>
      <c r="S23" s="1">
        <f t="shared" si="2"/>
        <v>27</v>
      </c>
      <c r="T23" s="1">
        <f t="shared" si="3"/>
        <v>27</v>
      </c>
      <c r="U23" s="1">
        <v>4.8</v>
      </c>
      <c r="V23" s="1">
        <v>3</v>
      </c>
      <c r="W23" s="1">
        <v>2.6</v>
      </c>
      <c r="X23" s="1">
        <v>3</v>
      </c>
      <c r="Y23" s="1">
        <v>2</v>
      </c>
      <c r="Z23" s="1">
        <v>0.6</v>
      </c>
      <c r="AA23" s="1">
        <v>5</v>
      </c>
      <c r="AB23" s="1">
        <v>2.8</v>
      </c>
      <c r="AC23" s="1">
        <v>3</v>
      </c>
      <c r="AD23" s="1">
        <v>1.8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58</v>
      </c>
      <c r="B24" s="1" t="s">
        <v>35</v>
      </c>
      <c r="C24" s="1">
        <v>101.792</v>
      </c>
      <c r="D24" s="1">
        <v>222.85900000000001</v>
      </c>
      <c r="E24" s="1">
        <v>89.876000000000005</v>
      </c>
      <c r="F24" s="1">
        <v>226.56399999999999</v>
      </c>
      <c r="G24" s="7">
        <v>1</v>
      </c>
      <c r="H24" s="1">
        <v>60</v>
      </c>
      <c r="I24" s="1" t="s">
        <v>42</v>
      </c>
      <c r="J24" s="1">
        <v>85.2</v>
      </c>
      <c r="K24" s="1">
        <f t="shared" si="0"/>
        <v>4.6760000000000019</v>
      </c>
      <c r="L24" s="1"/>
      <c r="M24" s="1"/>
      <c r="N24" s="1"/>
      <c r="O24" s="1">
        <f t="shared" si="1"/>
        <v>17.975200000000001</v>
      </c>
      <c r="P24" s="24">
        <f t="shared" si="4"/>
        <v>25.08880000000002</v>
      </c>
      <c r="Q24" s="5"/>
      <c r="R24" s="1"/>
      <c r="S24" s="1">
        <f t="shared" si="2"/>
        <v>14</v>
      </c>
      <c r="T24" s="1">
        <f t="shared" si="3"/>
        <v>12.604254750990252</v>
      </c>
      <c r="U24" s="1">
        <v>24.857199999999999</v>
      </c>
      <c r="V24" s="1">
        <v>15.5128</v>
      </c>
      <c r="W24" s="1">
        <v>11.1134</v>
      </c>
      <c r="X24" s="1">
        <v>22.655999999999999</v>
      </c>
      <c r="Y24" s="1">
        <v>16.5688</v>
      </c>
      <c r="Z24" s="1">
        <v>15.9556</v>
      </c>
      <c r="AA24" s="1">
        <v>13.730600000000001</v>
      </c>
      <c r="AB24" s="1">
        <v>13.1828</v>
      </c>
      <c r="AC24" s="1">
        <v>16.200199999999999</v>
      </c>
      <c r="AD24" s="1">
        <v>4.8478000000000003</v>
      </c>
      <c r="AE24" s="1"/>
      <c r="AF24" s="1">
        <f>G24*P24</f>
        <v>25.08880000000002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59</v>
      </c>
      <c r="B25" s="1" t="s">
        <v>38</v>
      </c>
      <c r="C25" s="1">
        <v>17</v>
      </c>
      <c r="D25" s="1">
        <v>32</v>
      </c>
      <c r="E25" s="1">
        <v>20</v>
      </c>
      <c r="F25" s="1">
        <v>25</v>
      </c>
      <c r="G25" s="7">
        <v>0.22</v>
      </c>
      <c r="H25" s="1">
        <v>120</v>
      </c>
      <c r="I25" s="1" t="s">
        <v>39</v>
      </c>
      <c r="J25" s="1">
        <v>20</v>
      </c>
      <c r="K25" s="1">
        <f t="shared" si="0"/>
        <v>0</v>
      </c>
      <c r="L25" s="1"/>
      <c r="M25" s="1"/>
      <c r="N25" s="1"/>
      <c r="O25" s="1">
        <f t="shared" si="1"/>
        <v>4</v>
      </c>
      <c r="P25" s="24">
        <f t="shared" si="4"/>
        <v>31</v>
      </c>
      <c r="Q25" s="5"/>
      <c r="R25" s="1"/>
      <c r="S25" s="1">
        <f t="shared" si="2"/>
        <v>14</v>
      </c>
      <c r="T25" s="1">
        <f t="shared" si="3"/>
        <v>6.25</v>
      </c>
      <c r="U25" s="1">
        <v>2.8</v>
      </c>
      <c r="V25" s="1">
        <v>2.4</v>
      </c>
      <c r="W25" s="1">
        <v>1.4</v>
      </c>
      <c r="X25" s="1">
        <v>3.2</v>
      </c>
      <c r="Y25" s="1">
        <v>0.8</v>
      </c>
      <c r="Z25" s="1">
        <v>1.6</v>
      </c>
      <c r="AA25" s="1">
        <v>1</v>
      </c>
      <c r="AB25" s="1">
        <v>0.6</v>
      </c>
      <c r="AC25" s="1">
        <v>0.6</v>
      </c>
      <c r="AD25" s="1">
        <v>1</v>
      </c>
      <c r="AE25" s="1"/>
      <c r="AF25" s="1">
        <f>G25*P25</f>
        <v>6.82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60</v>
      </c>
      <c r="B26" s="1" t="s">
        <v>38</v>
      </c>
      <c r="C26" s="1">
        <v>11</v>
      </c>
      <c r="D26" s="1">
        <v>16</v>
      </c>
      <c r="E26" s="1">
        <v>7</v>
      </c>
      <c r="F26" s="1">
        <v>18</v>
      </c>
      <c r="G26" s="7">
        <v>0.33</v>
      </c>
      <c r="H26" s="1">
        <v>45</v>
      </c>
      <c r="I26" s="1" t="s">
        <v>39</v>
      </c>
      <c r="J26" s="1">
        <v>7</v>
      </c>
      <c r="K26" s="1">
        <f t="shared" si="0"/>
        <v>0</v>
      </c>
      <c r="L26" s="1"/>
      <c r="M26" s="1"/>
      <c r="N26" s="1"/>
      <c r="O26" s="1">
        <f t="shared" si="1"/>
        <v>1.4</v>
      </c>
      <c r="P26" s="24"/>
      <c r="Q26" s="5"/>
      <c r="R26" s="1"/>
      <c r="S26" s="1">
        <f t="shared" si="2"/>
        <v>12.857142857142858</v>
      </c>
      <c r="T26" s="1">
        <f t="shared" si="3"/>
        <v>12.857142857142858</v>
      </c>
      <c r="U26" s="1">
        <v>1.8</v>
      </c>
      <c r="V26" s="1">
        <v>1.2</v>
      </c>
      <c r="W26" s="1">
        <v>0.8</v>
      </c>
      <c r="X26" s="1">
        <v>3</v>
      </c>
      <c r="Y26" s="1">
        <v>-0.2</v>
      </c>
      <c r="Z26" s="1">
        <v>0.6</v>
      </c>
      <c r="AA26" s="1">
        <v>1.8</v>
      </c>
      <c r="AB26" s="1">
        <v>1.6</v>
      </c>
      <c r="AC26" s="1">
        <v>1</v>
      </c>
      <c r="AD26" s="1">
        <v>0.6</v>
      </c>
      <c r="AE26" s="1"/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38</v>
      </c>
      <c r="C27" s="1">
        <v>9</v>
      </c>
      <c r="D27" s="1">
        <v>30</v>
      </c>
      <c r="E27" s="1">
        <v>18</v>
      </c>
      <c r="F27" s="1">
        <v>20</v>
      </c>
      <c r="G27" s="7">
        <v>0.1</v>
      </c>
      <c r="H27" s="1">
        <v>45</v>
      </c>
      <c r="I27" s="1" t="s">
        <v>39</v>
      </c>
      <c r="J27" s="1">
        <v>18</v>
      </c>
      <c r="K27" s="1">
        <f t="shared" si="0"/>
        <v>0</v>
      </c>
      <c r="L27" s="1"/>
      <c r="M27" s="1"/>
      <c r="N27" s="1"/>
      <c r="O27" s="1">
        <f t="shared" si="1"/>
        <v>3.6</v>
      </c>
      <c r="P27" s="24">
        <f t="shared" si="4"/>
        <v>30.4</v>
      </c>
      <c r="Q27" s="5"/>
      <c r="R27" s="1"/>
      <c r="S27" s="1">
        <f t="shared" si="2"/>
        <v>14</v>
      </c>
      <c r="T27" s="1">
        <f t="shared" si="3"/>
        <v>5.5555555555555554</v>
      </c>
      <c r="U27" s="1">
        <v>2.6</v>
      </c>
      <c r="V27" s="1">
        <v>2</v>
      </c>
      <c r="W27" s="1">
        <v>2.2000000000000002</v>
      </c>
      <c r="X27" s="1">
        <v>3.2</v>
      </c>
      <c r="Y27" s="1">
        <v>3.2</v>
      </c>
      <c r="Z27" s="1">
        <v>2.8</v>
      </c>
      <c r="AA27" s="1">
        <v>1.8</v>
      </c>
      <c r="AB27" s="1">
        <v>3.6</v>
      </c>
      <c r="AC27" s="1">
        <v>2</v>
      </c>
      <c r="AD27" s="1">
        <v>0</v>
      </c>
      <c r="AE27" s="1"/>
      <c r="AF27" s="1">
        <f>G27*P27</f>
        <v>3.04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35</v>
      </c>
      <c r="C28" s="1">
        <v>63.548999999999999</v>
      </c>
      <c r="D28" s="1">
        <v>82.799000000000007</v>
      </c>
      <c r="E28" s="1">
        <v>23.4</v>
      </c>
      <c r="F28" s="1">
        <v>109.041</v>
      </c>
      <c r="G28" s="7">
        <v>1</v>
      </c>
      <c r="H28" s="1">
        <v>45</v>
      </c>
      <c r="I28" s="1" t="s">
        <v>53</v>
      </c>
      <c r="J28" s="1">
        <v>23</v>
      </c>
      <c r="K28" s="1">
        <f t="shared" si="0"/>
        <v>0.39999999999999858</v>
      </c>
      <c r="L28" s="1"/>
      <c r="M28" s="1"/>
      <c r="N28" s="1"/>
      <c r="O28" s="1">
        <f t="shared" si="1"/>
        <v>4.68</v>
      </c>
      <c r="P28" s="24"/>
      <c r="Q28" s="5"/>
      <c r="R28" s="1"/>
      <c r="S28" s="1">
        <f t="shared" si="2"/>
        <v>23.299358974358974</v>
      </c>
      <c r="T28" s="1">
        <f t="shared" si="3"/>
        <v>23.299358974358974</v>
      </c>
      <c r="U28" s="1">
        <v>9.5906000000000002</v>
      </c>
      <c r="V28" s="1">
        <v>5.5987999999999998</v>
      </c>
      <c r="W28" s="1">
        <v>0.64319999999999999</v>
      </c>
      <c r="X28" s="1">
        <v>14.2896</v>
      </c>
      <c r="Y28" s="1">
        <v>5.4055999999999997</v>
      </c>
      <c r="Z28" s="1">
        <v>6.9715999999999996</v>
      </c>
      <c r="AA28" s="1">
        <v>5.6134000000000004</v>
      </c>
      <c r="AB28" s="1">
        <v>4.1295999999999999</v>
      </c>
      <c r="AC28" s="1">
        <v>5.5218000000000007</v>
      </c>
      <c r="AD28" s="1">
        <v>5.7145999999999999</v>
      </c>
      <c r="AE28" s="36" t="s">
        <v>44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38</v>
      </c>
      <c r="C29" s="1">
        <v>1</v>
      </c>
      <c r="D29" s="1">
        <v>32</v>
      </c>
      <c r="E29" s="1">
        <v>3</v>
      </c>
      <c r="F29" s="1">
        <v>29</v>
      </c>
      <c r="G29" s="7">
        <v>0.4</v>
      </c>
      <c r="H29" s="1" t="e">
        <v>#N/A</v>
      </c>
      <c r="I29" s="1" t="s">
        <v>39</v>
      </c>
      <c r="J29" s="1">
        <v>3</v>
      </c>
      <c r="K29" s="1">
        <f t="shared" si="0"/>
        <v>0</v>
      </c>
      <c r="L29" s="1"/>
      <c r="M29" s="1"/>
      <c r="N29" s="1"/>
      <c r="O29" s="1">
        <f t="shared" si="1"/>
        <v>0.6</v>
      </c>
      <c r="P29" s="24"/>
      <c r="Q29" s="5"/>
      <c r="R29" s="1"/>
      <c r="S29" s="1">
        <f t="shared" si="2"/>
        <v>48.333333333333336</v>
      </c>
      <c r="T29" s="1">
        <f t="shared" si="3"/>
        <v>48.333333333333336</v>
      </c>
      <c r="U29" s="1">
        <v>1</v>
      </c>
      <c r="V29" s="1">
        <v>2.2000000000000002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 t="s">
        <v>64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38</v>
      </c>
      <c r="C30" s="1">
        <v>47</v>
      </c>
      <c r="D30" s="1">
        <v>40</v>
      </c>
      <c r="E30" s="1">
        <v>46</v>
      </c>
      <c r="F30" s="1">
        <v>40</v>
      </c>
      <c r="G30" s="7">
        <v>0.4</v>
      </c>
      <c r="H30" s="1">
        <v>60</v>
      </c>
      <c r="I30" s="1" t="s">
        <v>42</v>
      </c>
      <c r="J30" s="1">
        <v>51</v>
      </c>
      <c r="K30" s="1">
        <f t="shared" si="0"/>
        <v>-5</v>
      </c>
      <c r="L30" s="1"/>
      <c r="M30" s="1"/>
      <c r="N30" s="1"/>
      <c r="O30" s="1">
        <f t="shared" si="1"/>
        <v>9.1999999999999993</v>
      </c>
      <c r="P30" s="24">
        <f>12*O30-F30</f>
        <v>70.399999999999991</v>
      </c>
      <c r="Q30" s="5"/>
      <c r="R30" s="1"/>
      <c r="S30" s="1">
        <f t="shared" si="2"/>
        <v>12</v>
      </c>
      <c r="T30" s="1">
        <f t="shared" si="3"/>
        <v>4.3478260869565224</v>
      </c>
      <c r="U30" s="1">
        <v>6.2</v>
      </c>
      <c r="V30" s="1">
        <v>5.4</v>
      </c>
      <c r="W30" s="1">
        <v>7.4</v>
      </c>
      <c r="X30" s="1">
        <v>8.1999999999999993</v>
      </c>
      <c r="Y30" s="1">
        <v>5.2</v>
      </c>
      <c r="Z30" s="1">
        <v>5.8</v>
      </c>
      <c r="AA30" s="1">
        <v>9.8000000000000007</v>
      </c>
      <c r="AB30" s="1">
        <v>9.4</v>
      </c>
      <c r="AC30" s="1">
        <v>8</v>
      </c>
      <c r="AD30" s="1">
        <v>8</v>
      </c>
      <c r="AE30" s="1"/>
      <c r="AF30" s="1">
        <f>G30*P30</f>
        <v>28.159999999999997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38</v>
      </c>
      <c r="C31" s="1">
        <v>11</v>
      </c>
      <c r="D31" s="1"/>
      <c r="E31" s="1">
        <v>8</v>
      </c>
      <c r="F31" s="1">
        <v>3</v>
      </c>
      <c r="G31" s="7">
        <v>0.5</v>
      </c>
      <c r="H31" s="1">
        <v>60</v>
      </c>
      <c r="I31" s="1" t="s">
        <v>39</v>
      </c>
      <c r="J31" s="1">
        <v>6</v>
      </c>
      <c r="K31" s="1">
        <f t="shared" si="0"/>
        <v>2</v>
      </c>
      <c r="L31" s="1"/>
      <c r="M31" s="1"/>
      <c r="N31" s="1"/>
      <c r="O31" s="1">
        <f t="shared" si="1"/>
        <v>1.6</v>
      </c>
      <c r="P31" s="24">
        <f>10*O31-F31</f>
        <v>13</v>
      </c>
      <c r="Q31" s="5"/>
      <c r="R31" s="1"/>
      <c r="S31" s="1">
        <f t="shared" si="2"/>
        <v>10</v>
      </c>
      <c r="T31" s="1">
        <f t="shared" si="3"/>
        <v>1.875</v>
      </c>
      <c r="U31" s="1">
        <v>0</v>
      </c>
      <c r="V31" s="1">
        <v>0</v>
      </c>
      <c r="W31" s="1">
        <v>1</v>
      </c>
      <c r="X31" s="1">
        <v>0</v>
      </c>
      <c r="Y31" s="1">
        <v>1.4</v>
      </c>
      <c r="Z31" s="1">
        <v>0.8</v>
      </c>
      <c r="AA31" s="1">
        <v>0.4</v>
      </c>
      <c r="AB31" s="1">
        <v>0.4</v>
      </c>
      <c r="AC31" s="1">
        <v>0.4</v>
      </c>
      <c r="AD31" s="1">
        <v>0.2</v>
      </c>
      <c r="AE31" s="1"/>
      <c r="AF31" s="1">
        <f>G31*P31</f>
        <v>6.5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6" t="s">
        <v>67</v>
      </c>
      <c r="B32" s="16" t="s">
        <v>38</v>
      </c>
      <c r="C32" s="16"/>
      <c r="D32" s="16"/>
      <c r="E32" s="16"/>
      <c r="F32" s="16"/>
      <c r="G32" s="17">
        <v>0</v>
      </c>
      <c r="H32" s="16">
        <v>60</v>
      </c>
      <c r="I32" s="16" t="s">
        <v>39</v>
      </c>
      <c r="J32" s="16"/>
      <c r="K32" s="16">
        <f t="shared" si="0"/>
        <v>0</v>
      </c>
      <c r="L32" s="16"/>
      <c r="M32" s="16"/>
      <c r="N32" s="16"/>
      <c r="O32" s="16">
        <f t="shared" si="1"/>
        <v>0</v>
      </c>
      <c r="P32" s="18"/>
      <c r="Q32" s="18"/>
      <c r="R32" s="16"/>
      <c r="S32" s="16" t="e">
        <f t="shared" si="2"/>
        <v>#DIV/0!</v>
      </c>
      <c r="T32" s="16" t="e">
        <f t="shared" si="3"/>
        <v>#DIV/0!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 t="s">
        <v>68</v>
      </c>
      <c r="AF32" s="16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38</v>
      </c>
      <c r="C33" s="1">
        <v>61</v>
      </c>
      <c r="D33" s="1">
        <v>8</v>
      </c>
      <c r="E33" s="1">
        <v>36</v>
      </c>
      <c r="F33" s="1">
        <v>24</v>
      </c>
      <c r="G33" s="7">
        <v>0.4</v>
      </c>
      <c r="H33" s="1">
        <v>60</v>
      </c>
      <c r="I33" s="1" t="s">
        <v>42</v>
      </c>
      <c r="J33" s="1">
        <v>36</v>
      </c>
      <c r="K33" s="1">
        <f t="shared" si="0"/>
        <v>0</v>
      </c>
      <c r="L33" s="1"/>
      <c r="M33" s="1"/>
      <c r="N33" s="1"/>
      <c r="O33" s="1">
        <f t="shared" si="1"/>
        <v>7.2</v>
      </c>
      <c r="P33" s="24">
        <f>11*O33-F33</f>
        <v>55.2</v>
      </c>
      <c r="Q33" s="5"/>
      <c r="R33" s="1"/>
      <c r="S33" s="1">
        <f t="shared" si="2"/>
        <v>11</v>
      </c>
      <c r="T33" s="1">
        <f t="shared" si="3"/>
        <v>3.333333333333333</v>
      </c>
      <c r="U33" s="1">
        <v>4.5999999999999996</v>
      </c>
      <c r="V33" s="1">
        <v>5</v>
      </c>
      <c r="W33" s="1">
        <v>7</v>
      </c>
      <c r="X33" s="1">
        <v>4.2</v>
      </c>
      <c r="Y33" s="1">
        <v>2.6</v>
      </c>
      <c r="Z33" s="1">
        <v>4.5999999999999996</v>
      </c>
      <c r="AA33" s="1">
        <v>4.2</v>
      </c>
      <c r="AB33" s="1">
        <v>4</v>
      </c>
      <c r="AC33" s="1">
        <v>5.4</v>
      </c>
      <c r="AD33" s="1">
        <v>3.6</v>
      </c>
      <c r="AE33" s="1"/>
      <c r="AF33" s="1">
        <f>G33*P33</f>
        <v>22.080000000000002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38</v>
      </c>
      <c r="C34" s="1">
        <v>56</v>
      </c>
      <c r="D34" s="1">
        <v>8</v>
      </c>
      <c r="E34" s="1">
        <v>27</v>
      </c>
      <c r="F34" s="1">
        <v>36</v>
      </c>
      <c r="G34" s="7">
        <v>0.4</v>
      </c>
      <c r="H34" s="1">
        <v>60</v>
      </c>
      <c r="I34" s="1" t="s">
        <v>39</v>
      </c>
      <c r="J34" s="1">
        <v>27</v>
      </c>
      <c r="K34" s="1">
        <f t="shared" si="0"/>
        <v>0</v>
      </c>
      <c r="L34" s="1"/>
      <c r="M34" s="1"/>
      <c r="N34" s="1"/>
      <c r="O34" s="1">
        <f t="shared" si="1"/>
        <v>5.4</v>
      </c>
      <c r="P34" s="24">
        <f t="shared" ref="P33:P46" si="5">14*O34-F34</f>
        <v>39.600000000000009</v>
      </c>
      <c r="Q34" s="5"/>
      <c r="R34" s="1"/>
      <c r="S34" s="1">
        <f t="shared" si="2"/>
        <v>14</v>
      </c>
      <c r="T34" s="1">
        <f t="shared" si="3"/>
        <v>6.6666666666666661</v>
      </c>
      <c r="U34" s="1">
        <v>3</v>
      </c>
      <c r="V34" s="1">
        <v>3.8</v>
      </c>
      <c r="W34" s="1">
        <v>6.8</v>
      </c>
      <c r="X34" s="1">
        <v>5.8</v>
      </c>
      <c r="Y34" s="1">
        <v>1.6</v>
      </c>
      <c r="Z34" s="1">
        <v>7</v>
      </c>
      <c r="AA34" s="1">
        <v>0.6</v>
      </c>
      <c r="AB34" s="1">
        <v>4</v>
      </c>
      <c r="AC34" s="1">
        <v>2.4</v>
      </c>
      <c r="AD34" s="1">
        <v>3</v>
      </c>
      <c r="AE34" s="37" t="s">
        <v>104</v>
      </c>
      <c r="AF34" s="1">
        <f>G34*P34</f>
        <v>15.840000000000003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38</v>
      </c>
      <c r="C35" s="1">
        <v>30</v>
      </c>
      <c r="D35" s="1">
        <v>70</v>
      </c>
      <c r="E35" s="1">
        <v>20</v>
      </c>
      <c r="F35" s="1">
        <v>80</v>
      </c>
      <c r="G35" s="7">
        <v>0.1</v>
      </c>
      <c r="H35" s="1">
        <v>45</v>
      </c>
      <c r="I35" s="1" t="s">
        <v>39</v>
      </c>
      <c r="J35" s="1">
        <v>20</v>
      </c>
      <c r="K35" s="1">
        <f t="shared" si="0"/>
        <v>0</v>
      </c>
      <c r="L35" s="1"/>
      <c r="M35" s="1"/>
      <c r="N35" s="1"/>
      <c r="O35" s="1">
        <f t="shared" si="1"/>
        <v>4</v>
      </c>
      <c r="P35" s="24"/>
      <c r="Q35" s="5"/>
      <c r="R35" s="1"/>
      <c r="S35" s="1">
        <f t="shared" si="2"/>
        <v>20</v>
      </c>
      <c r="T35" s="1">
        <f t="shared" si="3"/>
        <v>20</v>
      </c>
      <c r="U35" s="1">
        <v>7</v>
      </c>
      <c r="V35" s="1">
        <v>4.5999999999999996</v>
      </c>
      <c r="W35" s="1">
        <v>6</v>
      </c>
      <c r="X35" s="1">
        <v>4</v>
      </c>
      <c r="Y35" s="1">
        <v>8.1999999999999993</v>
      </c>
      <c r="Z35" s="1">
        <v>3.8</v>
      </c>
      <c r="AA35" s="1">
        <v>4.4000000000000004</v>
      </c>
      <c r="AB35" s="1">
        <v>6</v>
      </c>
      <c r="AC35" s="1">
        <v>3.4</v>
      </c>
      <c r="AD35" s="1">
        <v>4.4000000000000004</v>
      </c>
      <c r="AE35" s="36" t="s">
        <v>44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72</v>
      </c>
      <c r="B36" s="1" t="s">
        <v>38</v>
      </c>
      <c r="C36" s="1">
        <v>9</v>
      </c>
      <c r="D36" s="1">
        <v>73</v>
      </c>
      <c r="E36" s="1">
        <v>37</v>
      </c>
      <c r="F36" s="1">
        <v>42</v>
      </c>
      <c r="G36" s="7">
        <v>0.1</v>
      </c>
      <c r="H36" s="1">
        <v>60</v>
      </c>
      <c r="I36" s="1" t="s">
        <v>39</v>
      </c>
      <c r="J36" s="1">
        <v>41</v>
      </c>
      <c r="K36" s="1">
        <f t="shared" si="0"/>
        <v>-4</v>
      </c>
      <c r="L36" s="1"/>
      <c r="M36" s="1"/>
      <c r="N36" s="1"/>
      <c r="O36" s="1">
        <f t="shared" si="1"/>
        <v>7.4</v>
      </c>
      <c r="P36" s="24">
        <f t="shared" si="5"/>
        <v>61.600000000000009</v>
      </c>
      <c r="Q36" s="5"/>
      <c r="R36" s="1"/>
      <c r="S36" s="1">
        <f t="shared" si="2"/>
        <v>14</v>
      </c>
      <c r="T36" s="1">
        <f t="shared" si="3"/>
        <v>5.6756756756756754</v>
      </c>
      <c r="U36" s="1">
        <v>5.8</v>
      </c>
      <c r="V36" s="1">
        <v>4.4000000000000004</v>
      </c>
      <c r="W36" s="1">
        <v>4.4000000000000004</v>
      </c>
      <c r="X36" s="1">
        <v>4</v>
      </c>
      <c r="Y36" s="1">
        <v>8.4</v>
      </c>
      <c r="Z36" s="1">
        <v>1.6</v>
      </c>
      <c r="AA36" s="1">
        <v>7.2</v>
      </c>
      <c r="AB36" s="1">
        <v>3.2</v>
      </c>
      <c r="AC36" s="1">
        <v>4.5999999999999996</v>
      </c>
      <c r="AD36" s="1">
        <v>8</v>
      </c>
      <c r="AE36" s="1"/>
      <c r="AF36" s="1">
        <f>G36*P36</f>
        <v>6.160000000000001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73</v>
      </c>
      <c r="B37" s="1" t="s">
        <v>38</v>
      </c>
      <c r="C37" s="1">
        <v>7</v>
      </c>
      <c r="D37" s="1">
        <v>72</v>
      </c>
      <c r="E37" s="1">
        <v>45</v>
      </c>
      <c r="F37" s="1">
        <v>31</v>
      </c>
      <c r="G37" s="7">
        <v>0.1</v>
      </c>
      <c r="H37" s="1">
        <v>60</v>
      </c>
      <c r="I37" s="1" t="s">
        <v>39</v>
      </c>
      <c r="J37" s="1">
        <v>45</v>
      </c>
      <c r="K37" s="1">
        <f t="shared" si="0"/>
        <v>0</v>
      </c>
      <c r="L37" s="1"/>
      <c r="M37" s="1"/>
      <c r="N37" s="1"/>
      <c r="O37" s="1">
        <f t="shared" si="1"/>
        <v>9</v>
      </c>
      <c r="P37" s="24">
        <f>11*O37-F37</f>
        <v>68</v>
      </c>
      <c r="Q37" s="5"/>
      <c r="R37" s="1"/>
      <c r="S37" s="1">
        <f t="shared" si="2"/>
        <v>11</v>
      </c>
      <c r="T37" s="1">
        <f t="shared" si="3"/>
        <v>3.4444444444444446</v>
      </c>
      <c r="U37" s="1">
        <v>4.5999999999999996</v>
      </c>
      <c r="V37" s="1">
        <v>7</v>
      </c>
      <c r="W37" s="1">
        <v>4.4000000000000004</v>
      </c>
      <c r="X37" s="1">
        <v>4</v>
      </c>
      <c r="Y37" s="1">
        <v>7.2</v>
      </c>
      <c r="Z37" s="1">
        <v>2.8</v>
      </c>
      <c r="AA37" s="1">
        <v>6.8</v>
      </c>
      <c r="AB37" s="1">
        <v>0</v>
      </c>
      <c r="AC37" s="1">
        <v>4.5999999999999996</v>
      </c>
      <c r="AD37" s="1">
        <v>6.2</v>
      </c>
      <c r="AE37" s="1"/>
      <c r="AF37" s="1">
        <f>G37*P37</f>
        <v>6.8000000000000007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38</v>
      </c>
      <c r="C38" s="1"/>
      <c r="D38" s="1">
        <v>48</v>
      </c>
      <c r="E38" s="1">
        <v>7</v>
      </c>
      <c r="F38" s="1">
        <v>41</v>
      </c>
      <c r="G38" s="7">
        <v>0.4</v>
      </c>
      <c r="H38" s="1">
        <v>45</v>
      </c>
      <c r="I38" s="1" t="s">
        <v>39</v>
      </c>
      <c r="J38" s="1">
        <v>7</v>
      </c>
      <c r="K38" s="1">
        <f t="shared" ref="K38:K72" si="6">E38-J38</f>
        <v>0</v>
      </c>
      <c r="L38" s="1"/>
      <c r="M38" s="1"/>
      <c r="N38" s="1"/>
      <c r="O38" s="1">
        <f t="shared" si="1"/>
        <v>1.4</v>
      </c>
      <c r="P38" s="24"/>
      <c r="Q38" s="5"/>
      <c r="R38" s="1"/>
      <c r="S38" s="1">
        <f t="shared" si="2"/>
        <v>29.285714285714288</v>
      </c>
      <c r="T38" s="1">
        <f t="shared" si="3"/>
        <v>29.285714285714288</v>
      </c>
      <c r="U38" s="1">
        <v>2.8</v>
      </c>
      <c r="V38" s="1">
        <v>3</v>
      </c>
      <c r="W38" s="1">
        <v>0.8</v>
      </c>
      <c r="X38" s="1">
        <v>2.6</v>
      </c>
      <c r="Y38" s="1">
        <v>1.2</v>
      </c>
      <c r="Z38" s="1">
        <v>0.8</v>
      </c>
      <c r="AA38" s="1">
        <v>1.2</v>
      </c>
      <c r="AB38" s="1">
        <v>1.2</v>
      </c>
      <c r="AC38" s="1">
        <v>1</v>
      </c>
      <c r="AD38" s="1">
        <v>0.2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38</v>
      </c>
      <c r="C39" s="1">
        <v>67</v>
      </c>
      <c r="D39" s="1"/>
      <c r="E39" s="1">
        <v>11</v>
      </c>
      <c r="F39" s="1">
        <v>55</v>
      </c>
      <c r="G39" s="7">
        <v>0.3</v>
      </c>
      <c r="H39" s="1">
        <v>45</v>
      </c>
      <c r="I39" s="1" t="s">
        <v>39</v>
      </c>
      <c r="J39" s="1">
        <v>11</v>
      </c>
      <c r="K39" s="1">
        <f t="shared" si="6"/>
        <v>0</v>
      </c>
      <c r="L39" s="1"/>
      <c r="M39" s="1"/>
      <c r="N39" s="1"/>
      <c r="O39" s="1">
        <f t="shared" si="1"/>
        <v>2.2000000000000002</v>
      </c>
      <c r="P39" s="24"/>
      <c r="Q39" s="5"/>
      <c r="R39" s="1"/>
      <c r="S39" s="1">
        <f t="shared" si="2"/>
        <v>24.999999999999996</v>
      </c>
      <c r="T39" s="1">
        <f t="shared" si="3"/>
        <v>24.999999999999996</v>
      </c>
      <c r="U39" s="1">
        <v>1.8</v>
      </c>
      <c r="V39" s="1">
        <v>1.2</v>
      </c>
      <c r="W39" s="1">
        <v>-0.4</v>
      </c>
      <c r="X39" s="1">
        <v>3.2</v>
      </c>
      <c r="Y39" s="1">
        <v>1.6</v>
      </c>
      <c r="Z39" s="1">
        <v>2.2000000000000002</v>
      </c>
      <c r="AA39" s="1">
        <v>2.8</v>
      </c>
      <c r="AB39" s="1">
        <v>2.2000000000000002</v>
      </c>
      <c r="AC39" s="1">
        <v>1.8</v>
      </c>
      <c r="AD39" s="1">
        <v>4</v>
      </c>
      <c r="AE39" s="37" t="s">
        <v>171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35</v>
      </c>
      <c r="C40" s="1"/>
      <c r="D40" s="1">
        <v>120.833</v>
      </c>
      <c r="E40" s="1">
        <v>19.050999999999998</v>
      </c>
      <c r="F40" s="1">
        <v>101.782</v>
      </c>
      <c r="G40" s="7">
        <v>1</v>
      </c>
      <c r="H40" s="1">
        <v>60</v>
      </c>
      <c r="I40" s="1" t="s">
        <v>42</v>
      </c>
      <c r="J40" s="1">
        <v>18</v>
      </c>
      <c r="K40" s="1">
        <f t="shared" si="6"/>
        <v>1.0509999999999984</v>
      </c>
      <c r="L40" s="1"/>
      <c r="M40" s="1"/>
      <c r="N40" s="1"/>
      <c r="O40" s="1">
        <f t="shared" si="1"/>
        <v>3.8101999999999996</v>
      </c>
      <c r="P40" s="24"/>
      <c r="Q40" s="5"/>
      <c r="R40" s="1"/>
      <c r="S40" s="1">
        <f t="shared" si="2"/>
        <v>26.713033436565013</v>
      </c>
      <c r="T40" s="1">
        <f t="shared" si="3"/>
        <v>26.713033436565013</v>
      </c>
      <c r="U40" s="1">
        <v>4.2302</v>
      </c>
      <c r="V40" s="1">
        <v>11.9102</v>
      </c>
      <c r="W40" s="1">
        <v>0</v>
      </c>
      <c r="X40" s="1">
        <v>7.9525999999999986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77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35</v>
      </c>
      <c r="C41" s="1">
        <v>53.865000000000002</v>
      </c>
      <c r="D41" s="1">
        <v>114.96299999999999</v>
      </c>
      <c r="E41" s="1">
        <v>42.466000000000001</v>
      </c>
      <c r="F41" s="1">
        <v>111.239</v>
      </c>
      <c r="G41" s="7">
        <v>1</v>
      </c>
      <c r="H41" s="1">
        <v>45</v>
      </c>
      <c r="I41" s="1" t="s">
        <v>39</v>
      </c>
      <c r="J41" s="1">
        <v>40</v>
      </c>
      <c r="K41" s="1">
        <f t="shared" si="6"/>
        <v>2.4660000000000011</v>
      </c>
      <c r="L41" s="1"/>
      <c r="M41" s="1"/>
      <c r="N41" s="1"/>
      <c r="O41" s="1">
        <f t="shared" si="1"/>
        <v>8.4931999999999999</v>
      </c>
      <c r="P41" s="24">
        <f t="shared" si="5"/>
        <v>7.6657999999999902</v>
      </c>
      <c r="Q41" s="5"/>
      <c r="R41" s="1"/>
      <c r="S41" s="1">
        <f t="shared" si="2"/>
        <v>14</v>
      </c>
      <c r="T41" s="1">
        <f t="shared" si="3"/>
        <v>13.097419111759997</v>
      </c>
      <c r="U41" s="1">
        <v>9.7683999999999997</v>
      </c>
      <c r="V41" s="1">
        <v>7.5492000000000008</v>
      </c>
      <c r="W41" s="1">
        <v>8.2061999999999991</v>
      </c>
      <c r="X41" s="1">
        <v>8.9794</v>
      </c>
      <c r="Y41" s="1">
        <v>9.4725999999999999</v>
      </c>
      <c r="Z41" s="1">
        <v>8.0321999999999996</v>
      </c>
      <c r="AA41" s="1">
        <v>3.9510000000000001</v>
      </c>
      <c r="AB41" s="1">
        <v>5.859</v>
      </c>
      <c r="AC41" s="1">
        <v>3.6055999999999999</v>
      </c>
      <c r="AD41" s="1">
        <v>4.4973999999999998</v>
      </c>
      <c r="AE41" s="1"/>
      <c r="AF41" s="1">
        <f>G41*P41</f>
        <v>7.6657999999999902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35</v>
      </c>
      <c r="C42" s="1">
        <v>14.712999999999999</v>
      </c>
      <c r="D42" s="1">
        <v>214.322</v>
      </c>
      <c r="E42" s="1">
        <v>36.167000000000002</v>
      </c>
      <c r="F42" s="1">
        <v>178.38800000000001</v>
      </c>
      <c r="G42" s="7">
        <v>1</v>
      </c>
      <c r="H42" s="1">
        <v>45</v>
      </c>
      <c r="I42" s="1" t="s">
        <v>39</v>
      </c>
      <c r="J42" s="1">
        <v>36</v>
      </c>
      <c r="K42" s="1">
        <f t="shared" si="6"/>
        <v>0.16700000000000159</v>
      </c>
      <c r="L42" s="1"/>
      <c r="M42" s="1"/>
      <c r="N42" s="1"/>
      <c r="O42" s="1">
        <f t="shared" si="1"/>
        <v>7.2334000000000005</v>
      </c>
      <c r="P42" s="24"/>
      <c r="Q42" s="5"/>
      <c r="R42" s="1"/>
      <c r="S42" s="1">
        <f t="shared" si="2"/>
        <v>24.661708187021318</v>
      </c>
      <c r="T42" s="1">
        <f t="shared" si="3"/>
        <v>24.661708187021318</v>
      </c>
      <c r="U42" s="1">
        <v>14.7254</v>
      </c>
      <c r="V42" s="1">
        <v>9.8125999999999998</v>
      </c>
      <c r="W42" s="1">
        <v>8.4689999999999994</v>
      </c>
      <c r="X42" s="1">
        <v>6.8954000000000004</v>
      </c>
      <c r="Y42" s="1">
        <v>13.004200000000001</v>
      </c>
      <c r="Z42" s="1">
        <v>6.5</v>
      </c>
      <c r="AA42" s="1">
        <v>9.9379999999999988</v>
      </c>
      <c r="AB42" s="1">
        <v>7.0144000000000002</v>
      </c>
      <c r="AC42" s="1">
        <v>8.6630000000000003</v>
      </c>
      <c r="AD42" s="1">
        <v>6.6962000000000002</v>
      </c>
      <c r="AE42" s="1"/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38</v>
      </c>
      <c r="C43" s="1">
        <v>6</v>
      </c>
      <c r="D43" s="1">
        <v>10</v>
      </c>
      <c r="E43" s="1">
        <v>14</v>
      </c>
      <c r="F43" s="1">
        <v>2</v>
      </c>
      <c r="G43" s="7">
        <v>0.09</v>
      </c>
      <c r="H43" s="1">
        <v>45</v>
      </c>
      <c r="I43" s="1" t="s">
        <v>39</v>
      </c>
      <c r="J43" s="1">
        <v>14</v>
      </c>
      <c r="K43" s="1">
        <f t="shared" si="6"/>
        <v>0</v>
      </c>
      <c r="L43" s="1"/>
      <c r="M43" s="1"/>
      <c r="N43" s="1"/>
      <c r="O43" s="1">
        <f t="shared" si="1"/>
        <v>2.8</v>
      </c>
      <c r="P43" s="24">
        <f>9*O43-F43</f>
        <v>23.2</v>
      </c>
      <c r="Q43" s="5"/>
      <c r="R43" s="1"/>
      <c r="S43" s="1">
        <f t="shared" si="2"/>
        <v>9</v>
      </c>
      <c r="T43" s="1">
        <f t="shared" si="3"/>
        <v>0.7142857142857143</v>
      </c>
      <c r="U43" s="1">
        <v>0.8</v>
      </c>
      <c r="V43" s="1">
        <v>1.6</v>
      </c>
      <c r="W43" s="1">
        <v>1.8</v>
      </c>
      <c r="X43" s="1">
        <v>0.6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 t="s">
        <v>77</v>
      </c>
      <c r="AF43" s="1">
        <f>G43*P43</f>
        <v>2.0880000000000001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38</v>
      </c>
      <c r="C44" s="1">
        <v>17</v>
      </c>
      <c r="D44" s="1">
        <v>24</v>
      </c>
      <c r="E44" s="1">
        <v>16</v>
      </c>
      <c r="F44" s="1">
        <v>25</v>
      </c>
      <c r="G44" s="7">
        <v>0.35</v>
      </c>
      <c r="H44" s="1">
        <v>45</v>
      </c>
      <c r="I44" s="1" t="s">
        <v>39</v>
      </c>
      <c r="J44" s="1">
        <v>16</v>
      </c>
      <c r="K44" s="1">
        <f t="shared" si="6"/>
        <v>0</v>
      </c>
      <c r="L44" s="1"/>
      <c r="M44" s="1"/>
      <c r="N44" s="1"/>
      <c r="O44" s="1">
        <f t="shared" si="1"/>
        <v>3.2</v>
      </c>
      <c r="P44" s="24">
        <f t="shared" si="5"/>
        <v>19.800000000000004</v>
      </c>
      <c r="Q44" s="5"/>
      <c r="R44" s="1"/>
      <c r="S44" s="1">
        <f t="shared" si="2"/>
        <v>14</v>
      </c>
      <c r="T44" s="1">
        <f t="shared" si="3"/>
        <v>7.8125</v>
      </c>
      <c r="U44" s="1">
        <v>3</v>
      </c>
      <c r="V44" s="1">
        <v>0.6</v>
      </c>
      <c r="W44" s="1">
        <v>3.8</v>
      </c>
      <c r="X44" s="1">
        <v>1.6</v>
      </c>
      <c r="Y44" s="1">
        <v>2.6</v>
      </c>
      <c r="Z44" s="1">
        <v>1.6</v>
      </c>
      <c r="AA44" s="1">
        <v>-0.4</v>
      </c>
      <c r="AB44" s="1">
        <v>2.6</v>
      </c>
      <c r="AC44" s="1">
        <v>2.2000000000000002</v>
      </c>
      <c r="AD44" s="1">
        <v>1.2</v>
      </c>
      <c r="AE44" s="1" t="s">
        <v>82</v>
      </c>
      <c r="AF44" s="1">
        <f>G44*P44</f>
        <v>6.9300000000000015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35</v>
      </c>
      <c r="C45" s="1">
        <v>35.451999999999998</v>
      </c>
      <c r="D45" s="1">
        <v>151.684</v>
      </c>
      <c r="E45" s="1">
        <v>28.081</v>
      </c>
      <c r="F45" s="1">
        <v>144.905</v>
      </c>
      <c r="G45" s="7">
        <v>1</v>
      </c>
      <c r="H45" s="1">
        <v>45</v>
      </c>
      <c r="I45" s="1" t="s">
        <v>39</v>
      </c>
      <c r="J45" s="1">
        <v>26</v>
      </c>
      <c r="K45" s="1">
        <f t="shared" si="6"/>
        <v>2.0809999999999995</v>
      </c>
      <c r="L45" s="1"/>
      <c r="M45" s="1"/>
      <c r="N45" s="1"/>
      <c r="O45" s="1">
        <f t="shared" si="1"/>
        <v>5.6162000000000001</v>
      </c>
      <c r="P45" s="24"/>
      <c r="Q45" s="5"/>
      <c r="R45" s="1"/>
      <c r="S45" s="1">
        <f t="shared" si="2"/>
        <v>25.801253516612658</v>
      </c>
      <c r="T45" s="1">
        <f t="shared" si="3"/>
        <v>25.801253516612658</v>
      </c>
      <c r="U45" s="1">
        <v>11.11</v>
      </c>
      <c r="V45" s="1">
        <v>7.8761999999999999</v>
      </c>
      <c r="W45" s="1">
        <v>4.1026000000000007</v>
      </c>
      <c r="X45" s="1">
        <v>8.6508000000000003</v>
      </c>
      <c r="Y45" s="1">
        <v>7.6489999999999991</v>
      </c>
      <c r="Z45" s="1">
        <v>4.9933999999999994</v>
      </c>
      <c r="AA45" s="1">
        <v>7.3096000000000014</v>
      </c>
      <c r="AB45" s="1">
        <v>1.7774000000000001</v>
      </c>
      <c r="AC45" s="1">
        <v>5.4161999999999999</v>
      </c>
      <c r="AD45" s="1">
        <v>1.605</v>
      </c>
      <c r="AE45" s="1"/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" t="s">
        <v>84</v>
      </c>
      <c r="B46" s="1" t="s">
        <v>35</v>
      </c>
      <c r="C46" s="1">
        <v>29.283999999999999</v>
      </c>
      <c r="D46" s="1">
        <v>213.40299999999999</v>
      </c>
      <c r="E46" s="1">
        <v>68.802999999999997</v>
      </c>
      <c r="F46" s="1">
        <v>158.44900000000001</v>
      </c>
      <c r="G46" s="7">
        <v>1</v>
      </c>
      <c r="H46" s="1">
        <v>45</v>
      </c>
      <c r="I46" s="1" t="s">
        <v>39</v>
      </c>
      <c r="J46" s="1">
        <v>82.036000000000001</v>
      </c>
      <c r="K46" s="1">
        <f t="shared" si="6"/>
        <v>-13.233000000000004</v>
      </c>
      <c r="L46" s="1"/>
      <c r="M46" s="1"/>
      <c r="N46" s="1"/>
      <c r="O46" s="1">
        <f t="shared" si="1"/>
        <v>13.7606</v>
      </c>
      <c r="P46" s="24">
        <f t="shared" si="5"/>
        <v>34.199399999999997</v>
      </c>
      <c r="Q46" s="5"/>
      <c r="R46" s="1"/>
      <c r="S46" s="1">
        <f t="shared" si="2"/>
        <v>14</v>
      </c>
      <c r="T46" s="1">
        <f t="shared" si="3"/>
        <v>11.514686859584613</v>
      </c>
      <c r="U46" s="1">
        <v>22.586600000000001</v>
      </c>
      <c r="V46" s="1">
        <v>9.0203999999999986</v>
      </c>
      <c r="W46" s="1">
        <v>12.2982</v>
      </c>
      <c r="X46" s="1">
        <v>0.62460000000000004</v>
      </c>
      <c r="Y46" s="1">
        <v>27.648399999999999</v>
      </c>
      <c r="Z46" s="1">
        <v>3.7113999999999998</v>
      </c>
      <c r="AA46" s="1">
        <v>12.402200000000001</v>
      </c>
      <c r="AB46" s="1">
        <v>8.645999999999999</v>
      </c>
      <c r="AC46" s="1">
        <v>21.003599999999999</v>
      </c>
      <c r="AD46" s="1">
        <v>11.833399999999999</v>
      </c>
      <c r="AE46" s="1"/>
      <c r="AF46" s="1">
        <f>G46*P46</f>
        <v>34.199399999999997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6" t="s">
        <v>85</v>
      </c>
      <c r="B47" s="27" t="s">
        <v>38</v>
      </c>
      <c r="C47" s="27"/>
      <c r="D47" s="27">
        <v>3</v>
      </c>
      <c r="E47" s="27">
        <v>3</v>
      </c>
      <c r="F47" s="28"/>
      <c r="G47" s="13">
        <v>0</v>
      </c>
      <c r="H47" s="12">
        <v>45</v>
      </c>
      <c r="I47" s="12" t="s">
        <v>36</v>
      </c>
      <c r="J47" s="12">
        <v>4</v>
      </c>
      <c r="K47" s="12">
        <f t="shared" si="6"/>
        <v>-1</v>
      </c>
      <c r="L47" s="12"/>
      <c r="M47" s="12"/>
      <c r="N47" s="12"/>
      <c r="O47" s="12">
        <f t="shared" si="1"/>
        <v>0.6</v>
      </c>
      <c r="P47" s="14"/>
      <c r="Q47" s="14"/>
      <c r="R47" s="12"/>
      <c r="S47" s="12">
        <f t="shared" si="2"/>
        <v>0</v>
      </c>
      <c r="T47" s="12">
        <f t="shared" si="3"/>
        <v>0</v>
      </c>
      <c r="U47" s="12">
        <v>2.6</v>
      </c>
      <c r="V47" s="12">
        <v>3</v>
      </c>
      <c r="W47" s="12">
        <v>3</v>
      </c>
      <c r="X47" s="12">
        <v>2.4</v>
      </c>
      <c r="Y47" s="12">
        <v>1.6</v>
      </c>
      <c r="Z47" s="12">
        <v>3</v>
      </c>
      <c r="AA47" s="12">
        <v>1.8</v>
      </c>
      <c r="AB47" s="12">
        <v>0</v>
      </c>
      <c r="AC47" s="12">
        <v>0</v>
      </c>
      <c r="AD47" s="12">
        <v>1.8</v>
      </c>
      <c r="AE47" s="22" t="s">
        <v>86</v>
      </c>
      <c r="AF47" s="12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32" t="s">
        <v>160</v>
      </c>
      <c r="B48" s="33" t="s">
        <v>38</v>
      </c>
      <c r="C48" s="33">
        <v>7</v>
      </c>
      <c r="D48" s="33">
        <v>16</v>
      </c>
      <c r="E48" s="33">
        <v>4</v>
      </c>
      <c r="F48" s="34">
        <v>16</v>
      </c>
      <c r="G48" s="7">
        <v>0.28000000000000003</v>
      </c>
      <c r="H48" s="1">
        <v>50</v>
      </c>
      <c r="I48" s="1" t="s">
        <v>39</v>
      </c>
      <c r="J48" s="1">
        <v>7</v>
      </c>
      <c r="K48" s="1">
        <f>E48-J48</f>
        <v>-3</v>
      </c>
      <c r="L48" s="1"/>
      <c r="M48" s="1"/>
      <c r="N48" s="1"/>
      <c r="O48" s="1">
        <f>E48/5</f>
        <v>0.8</v>
      </c>
      <c r="P48" s="24"/>
      <c r="Q48" s="5"/>
      <c r="R48" s="1"/>
      <c r="S48" s="1">
        <f>(F48+P48)/O48</f>
        <v>20</v>
      </c>
      <c r="T48" s="1">
        <f>F48/O48</f>
        <v>20</v>
      </c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 t="s">
        <v>161</v>
      </c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6" t="s">
        <v>87</v>
      </c>
      <c r="B49" s="27" t="s">
        <v>38</v>
      </c>
      <c r="C49" s="27"/>
      <c r="D49" s="27">
        <v>1</v>
      </c>
      <c r="E49" s="27">
        <v>1</v>
      </c>
      <c r="F49" s="28"/>
      <c r="G49" s="13">
        <v>0</v>
      </c>
      <c r="H49" s="12">
        <v>45</v>
      </c>
      <c r="I49" s="12" t="s">
        <v>36</v>
      </c>
      <c r="J49" s="12">
        <v>1</v>
      </c>
      <c r="K49" s="12">
        <f t="shared" si="6"/>
        <v>0</v>
      </c>
      <c r="L49" s="12"/>
      <c r="M49" s="12"/>
      <c r="N49" s="12"/>
      <c r="O49" s="12">
        <f t="shared" si="1"/>
        <v>0.2</v>
      </c>
      <c r="P49" s="14"/>
      <c r="Q49" s="14"/>
      <c r="R49" s="12"/>
      <c r="S49" s="12">
        <f t="shared" si="2"/>
        <v>0</v>
      </c>
      <c r="T49" s="12">
        <f t="shared" si="3"/>
        <v>0</v>
      </c>
      <c r="U49" s="12">
        <v>0.2</v>
      </c>
      <c r="V49" s="12">
        <v>8.4</v>
      </c>
      <c r="W49" s="12">
        <v>12.2</v>
      </c>
      <c r="X49" s="12">
        <v>7.4</v>
      </c>
      <c r="Y49" s="12">
        <v>7.8</v>
      </c>
      <c r="Z49" s="12">
        <v>4.8</v>
      </c>
      <c r="AA49" s="12">
        <v>5.8</v>
      </c>
      <c r="AB49" s="12">
        <v>2.6</v>
      </c>
      <c r="AC49" s="12">
        <v>4.4000000000000004</v>
      </c>
      <c r="AD49" s="12">
        <v>1.6</v>
      </c>
      <c r="AE49" s="22" t="s">
        <v>88</v>
      </c>
      <c r="AF49" s="12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ht="15.75" thickBot="1" x14ac:dyDescent="0.3">
      <c r="A50" s="29" t="s">
        <v>155</v>
      </c>
      <c r="B50" s="33" t="s">
        <v>38</v>
      </c>
      <c r="C50" s="33"/>
      <c r="D50" s="33">
        <v>96</v>
      </c>
      <c r="E50" s="33">
        <v>12</v>
      </c>
      <c r="F50" s="34">
        <v>83</v>
      </c>
      <c r="G50" s="7">
        <v>0.35</v>
      </c>
      <c r="H50" s="1">
        <v>50</v>
      </c>
      <c r="I50" s="1" t="s">
        <v>39</v>
      </c>
      <c r="J50" s="1">
        <v>13</v>
      </c>
      <c r="K50" s="1">
        <f>E50-J50</f>
        <v>-1</v>
      </c>
      <c r="L50" s="1"/>
      <c r="M50" s="1"/>
      <c r="N50" s="1"/>
      <c r="O50" s="1">
        <f>E50/5</f>
        <v>2.4</v>
      </c>
      <c r="P50" s="24"/>
      <c r="Q50" s="5"/>
      <c r="R50" s="1"/>
      <c r="S50" s="1">
        <f>(F50+P50)/O50</f>
        <v>34.583333333333336</v>
      </c>
      <c r="T50" s="1">
        <f>F50/O50</f>
        <v>34.583333333333336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 t="s">
        <v>154</v>
      </c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ht="15.75" thickBot="1" x14ac:dyDescent="0.3">
      <c r="A51" s="1" t="s">
        <v>89</v>
      </c>
      <c r="B51" s="1" t="s">
        <v>38</v>
      </c>
      <c r="C51" s="1">
        <v>29</v>
      </c>
      <c r="D51" s="1">
        <v>144</v>
      </c>
      <c r="E51" s="1">
        <v>48</v>
      </c>
      <c r="F51" s="1">
        <v>111</v>
      </c>
      <c r="G51" s="7">
        <v>0.28000000000000003</v>
      </c>
      <c r="H51" s="1">
        <v>45</v>
      </c>
      <c r="I51" s="1" t="s">
        <v>39</v>
      </c>
      <c r="J51" s="1">
        <v>48</v>
      </c>
      <c r="K51" s="1">
        <f t="shared" si="6"/>
        <v>0</v>
      </c>
      <c r="L51" s="1"/>
      <c r="M51" s="1"/>
      <c r="N51" s="1"/>
      <c r="O51" s="1">
        <f t="shared" si="1"/>
        <v>9.6</v>
      </c>
      <c r="P51" s="24">
        <f t="shared" ref="P50:P51" si="7">14*O51-F51</f>
        <v>23.400000000000006</v>
      </c>
      <c r="Q51" s="5"/>
      <c r="R51" s="1"/>
      <c r="S51" s="1">
        <f t="shared" si="2"/>
        <v>14.000000000000002</v>
      </c>
      <c r="T51" s="1">
        <f t="shared" si="3"/>
        <v>11.5625</v>
      </c>
      <c r="U51" s="1">
        <v>12.2</v>
      </c>
      <c r="V51" s="1">
        <v>6.8</v>
      </c>
      <c r="W51" s="1">
        <v>8</v>
      </c>
      <c r="X51" s="1">
        <v>9.6</v>
      </c>
      <c r="Y51" s="1">
        <v>6.8</v>
      </c>
      <c r="Z51" s="1">
        <v>7.2</v>
      </c>
      <c r="AA51" s="1">
        <v>5.4</v>
      </c>
      <c r="AB51" s="1">
        <v>7.6</v>
      </c>
      <c r="AC51" s="1">
        <v>5</v>
      </c>
      <c r="AD51" s="1">
        <v>5</v>
      </c>
      <c r="AE51" s="1"/>
      <c r="AF51" s="1">
        <f>G51*P51</f>
        <v>6.5520000000000023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6" t="s">
        <v>90</v>
      </c>
      <c r="B52" s="27" t="s">
        <v>38</v>
      </c>
      <c r="C52" s="27"/>
      <c r="D52" s="27">
        <v>3</v>
      </c>
      <c r="E52" s="27">
        <v>3</v>
      </c>
      <c r="F52" s="28"/>
      <c r="G52" s="13">
        <v>0</v>
      </c>
      <c r="H52" s="12">
        <v>45</v>
      </c>
      <c r="I52" s="12" t="s">
        <v>36</v>
      </c>
      <c r="J52" s="12">
        <v>3</v>
      </c>
      <c r="K52" s="12">
        <f t="shared" si="6"/>
        <v>0</v>
      </c>
      <c r="L52" s="12"/>
      <c r="M52" s="12"/>
      <c r="N52" s="12"/>
      <c r="O52" s="12">
        <f t="shared" si="1"/>
        <v>0.6</v>
      </c>
      <c r="P52" s="14"/>
      <c r="Q52" s="14"/>
      <c r="R52" s="12"/>
      <c r="S52" s="12">
        <f t="shared" si="2"/>
        <v>0</v>
      </c>
      <c r="T52" s="12">
        <f t="shared" si="3"/>
        <v>0</v>
      </c>
      <c r="U52" s="12">
        <v>7.2</v>
      </c>
      <c r="V52" s="12">
        <v>5.8</v>
      </c>
      <c r="W52" s="12">
        <v>8.4</v>
      </c>
      <c r="X52" s="12">
        <v>7.4</v>
      </c>
      <c r="Y52" s="12">
        <v>6</v>
      </c>
      <c r="Z52" s="12">
        <v>0</v>
      </c>
      <c r="AA52" s="12">
        <v>5.6</v>
      </c>
      <c r="AB52" s="12">
        <v>4</v>
      </c>
      <c r="AC52" s="12">
        <v>4</v>
      </c>
      <c r="AD52" s="12">
        <v>7</v>
      </c>
      <c r="AE52" s="22" t="s">
        <v>91</v>
      </c>
      <c r="AF52" s="12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ht="15.75" thickBot="1" x14ac:dyDescent="0.3">
      <c r="A53" s="32" t="s">
        <v>158</v>
      </c>
      <c r="B53" s="33" t="s">
        <v>38</v>
      </c>
      <c r="C53" s="33">
        <v>36</v>
      </c>
      <c r="D53" s="33">
        <v>104</v>
      </c>
      <c r="E53" s="33">
        <v>59</v>
      </c>
      <c r="F53" s="34">
        <v>72</v>
      </c>
      <c r="G53" s="7">
        <v>0.35</v>
      </c>
      <c r="H53" s="1">
        <v>50</v>
      </c>
      <c r="I53" s="1" t="s">
        <v>39</v>
      </c>
      <c r="J53" s="1">
        <v>55</v>
      </c>
      <c r="K53" s="1">
        <f>E53-J53</f>
        <v>4</v>
      </c>
      <c r="L53" s="1"/>
      <c r="M53" s="1"/>
      <c r="N53" s="1"/>
      <c r="O53" s="1">
        <f>E53/5</f>
        <v>11.8</v>
      </c>
      <c r="P53" s="24">
        <f t="shared" ref="P53:P56" si="8">14*O53-F53</f>
        <v>93.200000000000017</v>
      </c>
      <c r="Q53" s="5"/>
      <c r="R53" s="1"/>
      <c r="S53" s="1">
        <f>(F53+P53)/O53</f>
        <v>14</v>
      </c>
      <c r="T53" s="1">
        <f>F53/O53</f>
        <v>6.101694915254237</v>
      </c>
      <c r="U53" s="1">
        <v>8.8000000000000007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 t="s">
        <v>159</v>
      </c>
      <c r="AF53" s="1">
        <f>G53*P53</f>
        <v>32.620000000000005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38</v>
      </c>
      <c r="C54" s="1">
        <v>12</v>
      </c>
      <c r="D54" s="1">
        <v>200</v>
      </c>
      <c r="E54" s="1">
        <v>40</v>
      </c>
      <c r="F54" s="1">
        <v>160</v>
      </c>
      <c r="G54" s="7">
        <v>0.35</v>
      </c>
      <c r="H54" s="1">
        <v>45</v>
      </c>
      <c r="I54" s="1" t="s">
        <v>53</v>
      </c>
      <c r="J54" s="1">
        <v>43</v>
      </c>
      <c r="K54" s="1">
        <f t="shared" si="6"/>
        <v>-3</v>
      </c>
      <c r="L54" s="1"/>
      <c r="M54" s="1"/>
      <c r="N54" s="1"/>
      <c r="O54" s="1">
        <f t="shared" si="1"/>
        <v>8</v>
      </c>
      <c r="P54" s="24"/>
      <c r="Q54" s="5"/>
      <c r="R54" s="1"/>
      <c r="S54" s="1">
        <f t="shared" si="2"/>
        <v>20</v>
      </c>
      <c r="T54" s="1">
        <f t="shared" si="3"/>
        <v>20</v>
      </c>
      <c r="U54" s="1">
        <v>17.8</v>
      </c>
      <c r="V54" s="1">
        <v>9</v>
      </c>
      <c r="W54" s="1">
        <v>9.8000000000000007</v>
      </c>
      <c r="X54" s="1">
        <v>10</v>
      </c>
      <c r="Y54" s="1">
        <v>8</v>
      </c>
      <c r="Z54" s="1">
        <v>7</v>
      </c>
      <c r="AA54" s="1">
        <v>3.2</v>
      </c>
      <c r="AB54" s="1">
        <v>9.4</v>
      </c>
      <c r="AC54" s="1">
        <v>3.8</v>
      </c>
      <c r="AD54" s="1">
        <v>8.8000000000000007</v>
      </c>
      <c r="AE54" s="1"/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38</v>
      </c>
      <c r="C55" s="1">
        <v>19</v>
      </c>
      <c r="D55" s="1">
        <v>88</v>
      </c>
      <c r="E55" s="1">
        <v>28</v>
      </c>
      <c r="F55" s="1">
        <v>72</v>
      </c>
      <c r="G55" s="7">
        <v>0.28000000000000003</v>
      </c>
      <c r="H55" s="1">
        <v>45</v>
      </c>
      <c r="I55" s="1" t="s">
        <v>39</v>
      </c>
      <c r="J55" s="1">
        <v>28</v>
      </c>
      <c r="K55" s="1">
        <f t="shared" si="6"/>
        <v>0</v>
      </c>
      <c r="L55" s="1"/>
      <c r="M55" s="1"/>
      <c r="N55" s="1"/>
      <c r="O55" s="1">
        <f t="shared" si="1"/>
        <v>5.6</v>
      </c>
      <c r="P55" s="24">
        <f t="shared" si="8"/>
        <v>6.3999999999999915</v>
      </c>
      <c r="Q55" s="5"/>
      <c r="R55" s="1"/>
      <c r="S55" s="1">
        <f t="shared" si="2"/>
        <v>14</v>
      </c>
      <c r="T55" s="1">
        <f t="shared" si="3"/>
        <v>12.857142857142858</v>
      </c>
      <c r="U55" s="1">
        <v>6.6</v>
      </c>
      <c r="V55" s="1">
        <v>5.2</v>
      </c>
      <c r="W55" s="1">
        <v>5.4</v>
      </c>
      <c r="X55" s="1">
        <v>6</v>
      </c>
      <c r="Y55" s="1">
        <v>5</v>
      </c>
      <c r="Z55" s="1">
        <v>6.4</v>
      </c>
      <c r="AA55" s="1">
        <v>4.5999999999999996</v>
      </c>
      <c r="AB55" s="1">
        <v>5</v>
      </c>
      <c r="AC55" s="1">
        <v>3.4</v>
      </c>
      <c r="AD55" s="1">
        <v>6</v>
      </c>
      <c r="AE55" s="1"/>
      <c r="AF55" s="1">
        <f>G55*P55</f>
        <v>1.7919999999999978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38</v>
      </c>
      <c r="C56" s="1">
        <v>86</v>
      </c>
      <c r="D56" s="1">
        <v>136</v>
      </c>
      <c r="E56" s="1">
        <v>41</v>
      </c>
      <c r="F56" s="1">
        <v>161</v>
      </c>
      <c r="G56" s="7">
        <v>0.41</v>
      </c>
      <c r="H56" s="1">
        <v>45</v>
      </c>
      <c r="I56" s="1" t="s">
        <v>39</v>
      </c>
      <c r="J56" s="1">
        <v>41</v>
      </c>
      <c r="K56" s="1">
        <f t="shared" si="6"/>
        <v>0</v>
      </c>
      <c r="L56" s="1"/>
      <c r="M56" s="1"/>
      <c r="N56" s="1"/>
      <c r="O56" s="1">
        <f t="shared" si="1"/>
        <v>8.1999999999999993</v>
      </c>
      <c r="P56" s="24"/>
      <c r="Q56" s="5"/>
      <c r="R56" s="1"/>
      <c r="S56" s="1">
        <f t="shared" si="2"/>
        <v>19.634146341463417</v>
      </c>
      <c r="T56" s="1">
        <f t="shared" si="3"/>
        <v>19.634146341463417</v>
      </c>
      <c r="U56" s="1">
        <v>14.2</v>
      </c>
      <c r="V56" s="1">
        <v>12.4</v>
      </c>
      <c r="W56" s="1">
        <v>13.4</v>
      </c>
      <c r="X56" s="1">
        <v>18.8</v>
      </c>
      <c r="Y56" s="1">
        <v>12.6</v>
      </c>
      <c r="Z56" s="1">
        <v>11.8</v>
      </c>
      <c r="AA56" s="1">
        <v>15.2</v>
      </c>
      <c r="AB56" s="1">
        <v>13.4</v>
      </c>
      <c r="AC56" s="1">
        <v>11.2</v>
      </c>
      <c r="AD56" s="1">
        <v>7.2</v>
      </c>
      <c r="AE56" s="1"/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5" t="s">
        <v>95</v>
      </c>
      <c r="B57" s="12" t="s">
        <v>38</v>
      </c>
      <c r="C57" s="12"/>
      <c r="D57" s="12">
        <v>1</v>
      </c>
      <c r="E57" s="20">
        <v>1</v>
      </c>
      <c r="F57" s="12"/>
      <c r="G57" s="13">
        <v>0</v>
      </c>
      <c r="H57" s="12" t="e">
        <v>#N/A</v>
      </c>
      <c r="I57" s="12" t="s">
        <v>36</v>
      </c>
      <c r="J57" s="12">
        <v>1</v>
      </c>
      <c r="K57" s="12">
        <f t="shared" si="6"/>
        <v>0</v>
      </c>
      <c r="L57" s="12"/>
      <c r="M57" s="12"/>
      <c r="N57" s="12"/>
      <c r="O57" s="12">
        <f t="shared" si="1"/>
        <v>0.2</v>
      </c>
      <c r="P57" s="14"/>
      <c r="Q57" s="14"/>
      <c r="R57" s="12"/>
      <c r="S57" s="12">
        <f t="shared" si="2"/>
        <v>0</v>
      </c>
      <c r="T57" s="12">
        <f t="shared" si="3"/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5" t="s">
        <v>165</v>
      </c>
      <c r="AF57" s="12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96</v>
      </c>
      <c r="B58" s="1" t="s">
        <v>38</v>
      </c>
      <c r="C58" s="1">
        <v>10</v>
      </c>
      <c r="D58" s="1">
        <v>21</v>
      </c>
      <c r="E58" s="1">
        <v>16</v>
      </c>
      <c r="F58" s="1">
        <v>14</v>
      </c>
      <c r="G58" s="7">
        <v>0.4</v>
      </c>
      <c r="H58" s="1">
        <v>30</v>
      </c>
      <c r="I58" s="1" t="s">
        <v>39</v>
      </c>
      <c r="J58" s="1">
        <v>16</v>
      </c>
      <c r="K58" s="1">
        <f t="shared" si="6"/>
        <v>0</v>
      </c>
      <c r="L58" s="1"/>
      <c r="M58" s="1"/>
      <c r="N58" s="1"/>
      <c r="O58" s="1">
        <f t="shared" si="1"/>
        <v>3.2</v>
      </c>
      <c r="P58" s="24">
        <f>12*O58-F58</f>
        <v>24.400000000000006</v>
      </c>
      <c r="Q58" s="5"/>
      <c r="R58" s="1"/>
      <c r="S58" s="1">
        <f t="shared" si="2"/>
        <v>12.000000000000002</v>
      </c>
      <c r="T58" s="1">
        <f t="shared" si="3"/>
        <v>4.375</v>
      </c>
      <c r="U58" s="1">
        <v>2</v>
      </c>
      <c r="V58" s="1">
        <v>1.8</v>
      </c>
      <c r="W58" s="1">
        <v>0</v>
      </c>
      <c r="X58" s="1">
        <v>2.8</v>
      </c>
      <c r="Y58" s="1">
        <v>1.2</v>
      </c>
      <c r="Z58" s="1">
        <v>4</v>
      </c>
      <c r="AA58" s="1">
        <v>1.6</v>
      </c>
      <c r="AB58" s="1">
        <v>0</v>
      </c>
      <c r="AC58" s="1">
        <v>2.4</v>
      </c>
      <c r="AD58" s="1">
        <v>0</v>
      </c>
      <c r="AE58" s="1"/>
      <c r="AF58" s="1">
        <f>G58*P58</f>
        <v>9.7600000000000033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6" t="s">
        <v>97</v>
      </c>
      <c r="B59" s="16" t="s">
        <v>35</v>
      </c>
      <c r="C59" s="16">
        <v>1.01</v>
      </c>
      <c r="D59" s="16">
        <v>1.6E-2</v>
      </c>
      <c r="E59" s="16"/>
      <c r="F59" s="16"/>
      <c r="G59" s="17">
        <v>0</v>
      </c>
      <c r="H59" s="16">
        <v>30</v>
      </c>
      <c r="I59" s="16" t="s">
        <v>39</v>
      </c>
      <c r="J59" s="16"/>
      <c r="K59" s="16">
        <f t="shared" si="6"/>
        <v>0</v>
      </c>
      <c r="L59" s="16"/>
      <c r="M59" s="16"/>
      <c r="N59" s="16"/>
      <c r="O59" s="16">
        <f t="shared" si="1"/>
        <v>0</v>
      </c>
      <c r="P59" s="18"/>
      <c r="Q59" s="18"/>
      <c r="R59" s="16"/>
      <c r="S59" s="16" t="e">
        <f t="shared" si="2"/>
        <v>#DIV/0!</v>
      </c>
      <c r="T59" s="16" t="e">
        <f t="shared" si="3"/>
        <v>#DIV/0!</v>
      </c>
      <c r="U59" s="16">
        <v>0.61780000000000002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 t="s">
        <v>68</v>
      </c>
      <c r="AF59" s="1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38</v>
      </c>
      <c r="C60" s="1">
        <v>16</v>
      </c>
      <c r="D60" s="1">
        <v>9</v>
      </c>
      <c r="E60" s="1">
        <v>6</v>
      </c>
      <c r="F60" s="1">
        <v>18</v>
      </c>
      <c r="G60" s="7">
        <v>0.41</v>
      </c>
      <c r="H60" s="1">
        <v>45</v>
      </c>
      <c r="I60" s="1" t="s">
        <v>39</v>
      </c>
      <c r="J60" s="1">
        <v>6</v>
      </c>
      <c r="K60" s="1">
        <f t="shared" si="6"/>
        <v>0</v>
      </c>
      <c r="L60" s="1"/>
      <c r="M60" s="1"/>
      <c r="N60" s="1"/>
      <c r="O60" s="1">
        <f t="shared" si="1"/>
        <v>1.2</v>
      </c>
      <c r="P60" s="24"/>
      <c r="Q60" s="5"/>
      <c r="R60" s="1"/>
      <c r="S60" s="1">
        <f t="shared" si="2"/>
        <v>15</v>
      </c>
      <c r="T60" s="1">
        <f t="shared" si="3"/>
        <v>15</v>
      </c>
      <c r="U60" s="1">
        <v>1.4</v>
      </c>
      <c r="V60" s="1">
        <v>2</v>
      </c>
      <c r="W60" s="1">
        <v>0.2</v>
      </c>
      <c r="X60" s="1">
        <v>3.2</v>
      </c>
      <c r="Y60" s="1">
        <v>0</v>
      </c>
      <c r="Z60" s="1">
        <v>1.2</v>
      </c>
      <c r="AA60" s="1">
        <v>0.2</v>
      </c>
      <c r="AB60" s="1">
        <v>0</v>
      </c>
      <c r="AC60" s="1">
        <v>0</v>
      </c>
      <c r="AD60" s="1">
        <v>1.2</v>
      </c>
      <c r="AE60" s="1"/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6" t="s">
        <v>99</v>
      </c>
      <c r="B61" s="16" t="s">
        <v>35</v>
      </c>
      <c r="C61" s="16"/>
      <c r="D61" s="16"/>
      <c r="E61" s="16"/>
      <c r="F61" s="16"/>
      <c r="G61" s="17">
        <v>0</v>
      </c>
      <c r="H61" s="16">
        <v>45</v>
      </c>
      <c r="I61" s="16" t="s">
        <v>39</v>
      </c>
      <c r="J61" s="16"/>
      <c r="K61" s="16">
        <f t="shared" si="6"/>
        <v>0</v>
      </c>
      <c r="L61" s="16"/>
      <c r="M61" s="16"/>
      <c r="N61" s="16"/>
      <c r="O61" s="16">
        <f t="shared" si="1"/>
        <v>0</v>
      </c>
      <c r="P61" s="18"/>
      <c r="Q61" s="18"/>
      <c r="R61" s="16"/>
      <c r="S61" s="16" t="e">
        <f t="shared" si="2"/>
        <v>#DIV/0!</v>
      </c>
      <c r="T61" s="16" t="e">
        <f t="shared" si="3"/>
        <v>#DIV/0!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 t="s">
        <v>68</v>
      </c>
      <c r="AF61" s="1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100</v>
      </c>
      <c r="B62" s="1" t="s">
        <v>38</v>
      </c>
      <c r="C62" s="1"/>
      <c r="D62" s="1">
        <v>84</v>
      </c>
      <c r="E62" s="1">
        <v>9</v>
      </c>
      <c r="F62" s="1">
        <v>75</v>
      </c>
      <c r="G62" s="7">
        <v>0.36</v>
      </c>
      <c r="H62" s="1">
        <v>45</v>
      </c>
      <c r="I62" s="1" t="s">
        <v>39</v>
      </c>
      <c r="J62" s="1">
        <v>9</v>
      </c>
      <c r="K62" s="1">
        <f t="shared" si="6"/>
        <v>0</v>
      </c>
      <c r="L62" s="1"/>
      <c r="M62" s="1"/>
      <c r="N62" s="1"/>
      <c r="O62" s="1">
        <f t="shared" si="1"/>
        <v>1.8</v>
      </c>
      <c r="P62" s="24"/>
      <c r="Q62" s="5"/>
      <c r="R62" s="1"/>
      <c r="S62" s="1">
        <f t="shared" si="2"/>
        <v>41.666666666666664</v>
      </c>
      <c r="T62" s="1">
        <f t="shared" si="3"/>
        <v>41.666666666666664</v>
      </c>
      <c r="U62" s="1">
        <v>5.8</v>
      </c>
      <c r="V62" s="1">
        <v>4.8</v>
      </c>
      <c r="W62" s="1">
        <v>3.8</v>
      </c>
      <c r="X62" s="1">
        <v>4.4000000000000004</v>
      </c>
      <c r="Y62" s="1">
        <v>4.4000000000000004</v>
      </c>
      <c r="Z62" s="1">
        <v>3.8</v>
      </c>
      <c r="AA62" s="1">
        <v>3.4</v>
      </c>
      <c r="AB62" s="1">
        <v>3.2</v>
      </c>
      <c r="AC62" s="1">
        <v>2.4</v>
      </c>
      <c r="AD62" s="1">
        <v>4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6" t="s">
        <v>101</v>
      </c>
      <c r="B63" s="16" t="s">
        <v>35</v>
      </c>
      <c r="C63" s="16"/>
      <c r="D63" s="16"/>
      <c r="E63" s="16"/>
      <c r="F63" s="16"/>
      <c r="G63" s="17">
        <v>0</v>
      </c>
      <c r="H63" s="16">
        <v>45</v>
      </c>
      <c r="I63" s="16" t="s">
        <v>39</v>
      </c>
      <c r="J63" s="16"/>
      <c r="K63" s="16">
        <f t="shared" si="6"/>
        <v>0</v>
      </c>
      <c r="L63" s="16"/>
      <c r="M63" s="16"/>
      <c r="N63" s="16"/>
      <c r="O63" s="16">
        <f t="shared" si="1"/>
        <v>0</v>
      </c>
      <c r="P63" s="18"/>
      <c r="Q63" s="18"/>
      <c r="R63" s="16"/>
      <c r="S63" s="16" t="e">
        <f t="shared" si="2"/>
        <v>#DIV/0!</v>
      </c>
      <c r="T63" s="16" t="e">
        <f t="shared" si="3"/>
        <v>#DIV/0!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 t="s">
        <v>68</v>
      </c>
      <c r="AF63" s="16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102</v>
      </c>
      <c r="B64" s="1" t="s">
        <v>38</v>
      </c>
      <c r="C64" s="1">
        <v>23</v>
      </c>
      <c r="D64" s="1">
        <v>25</v>
      </c>
      <c r="E64" s="1">
        <v>23</v>
      </c>
      <c r="F64" s="1">
        <v>21</v>
      </c>
      <c r="G64" s="7">
        <v>0.41</v>
      </c>
      <c r="H64" s="1">
        <v>45</v>
      </c>
      <c r="I64" s="1" t="s">
        <v>39</v>
      </c>
      <c r="J64" s="1">
        <v>23</v>
      </c>
      <c r="K64" s="1">
        <f t="shared" si="6"/>
        <v>0</v>
      </c>
      <c r="L64" s="1"/>
      <c r="M64" s="1"/>
      <c r="N64" s="1"/>
      <c r="O64" s="1">
        <f t="shared" si="1"/>
        <v>4.5999999999999996</v>
      </c>
      <c r="P64" s="24">
        <f>13*O64-F64</f>
        <v>38.799999999999997</v>
      </c>
      <c r="Q64" s="5"/>
      <c r="R64" s="1"/>
      <c r="S64" s="1">
        <f t="shared" si="2"/>
        <v>13</v>
      </c>
      <c r="T64" s="1">
        <f t="shared" si="3"/>
        <v>4.5652173913043486</v>
      </c>
      <c r="U64" s="1">
        <v>2.6</v>
      </c>
      <c r="V64" s="1">
        <v>3.4</v>
      </c>
      <c r="W64" s="1">
        <v>3.4</v>
      </c>
      <c r="X64" s="1">
        <v>2.6</v>
      </c>
      <c r="Y64" s="1">
        <v>3.2</v>
      </c>
      <c r="Z64" s="1">
        <v>2.8</v>
      </c>
      <c r="AA64" s="1">
        <v>2.2000000000000002</v>
      </c>
      <c r="AB64" s="1">
        <v>0</v>
      </c>
      <c r="AC64" s="1">
        <v>0</v>
      </c>
      <c r="AD64" s="1">
        <v>1.6</v>
      </c>
      <c r="AE64" s="1"/>
      <c r="AF64" s="1">
        <f>G64*P64</f>
        <v>15.907999999999998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103</v>
      </c>
      <c r="B65" s="1" t="s">
        <v>38</v>
      </c>
      <c r="C65" s="1">
        <v>14</v>
      </c>
      <c r="D65" s="1">
        <v>6</v>
      </c>
      <c r="E65" s="1">
        <v>7</v>
      </c>
      <c r="F65" s="1">
        <v>12</v>
      </c>
      <c r="G65" s="7">
        <v>0.41</v>
      </c>
      <c r="H65" s="1">
        <v>45</v>
      </c>
      <c r="I65" s="1" t="s">
        <v>39</v>
      </c>
      <c r="J65" s="1">
        <v>7</v>
      </c>
      <c r="K65" s="1">
        <f t="shared" si="6"/>
        <v>0</v>
      </c>
      <c r="L65" s="1"/>
      <c r="M65" s="1"/>
      <c r="N65" s="1"/>
      <c r="O65" s="1">
        <f t="shared" si="1"/>
        <v>1.4</v>
      </c>
      <c r="P65" s="24">
        <f t="shared" ref="P64:P66" si="9">14*O65-F65</f>
        <v>7.5999999999999979</v>
      </c>
      <c r="Q65" s="5"/>
      <c r="R65" s="1"/>
      <c r="S65" s="1">
        <f t="shared" si="2"/>
        <v>14</v>
      </c>
      <c r="T65" s="1">
        <f t="shared" si="3"/>
        <v>8.5714285714285712</v>
      </c>
      <c r="U65" s="1">
        <v>0.8</v>
      </c>
      <c r="V65" s="1">
        <v>1.4</v>
      </c>
      <c r="W65" s="1">
        <v>0.2</v>
      </c>
      <c r="X65" s="1">
        <v>0.8</v>
      </c>
      <c r="Y65" s="1">
        <v>0.6</v>
      </c>
      <c r="Z65" s="1">
        <v>0.6</v>
      </c>
      <c r="AA65" s="1">
        <v>0.8</v>
      </c>
      <c r="AB65" s="1">
        <v>0.6</v>
      </c>
      <c r="AC65" s="1">
        <v>0.6</v>
      </c>
      <c r="AD65" s="1">
        <v>1.6</v>
      </c>
      <c r="AE65" s="19" t="s">
        <v>104</v>
      </c>
      <c r="AF65" s="1">
        <f>G65*P65</f>
        <v>3.1159999999999988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38</v>
      </c>
      <c r="C66" s="1">
        <v>20</v>
      </c>
      <c r="D66" s="1">
        <v>40</v>
      </c>
      <c r="E66" s="1">
        <v>13</v>
      </c>
      <c r="F66" s="1">
        <v>40</v>
      </c>
      <c r="G66" s="7">
        <v>0.28000000000000003</v>
      </c>
      <c r="H66" s="1">
        <v>45</v>
      </c>
      <c r="I66" s="1" t="s">
        <v>39</v>
      </c>
      <c r="J66" s="1">
        <v>14</v>
      </c>
      <c r="K66" s="1">
        <f t="shared" si="6"/>
        <v>-1</v>
      </c>
      <c r="L66" s="1"/>
      <c r="M66" s="1"/>
      <c r="N66" s="1"/>
      <c r="O66" s="1">
        <f t="shared" si="1"/>
        <v>2.6</v>
      </c>
      <c r="P66" s="24"/>
      <c r="Q66" s="5"/>
      <c r="R66" s="1"/>
      <c r="S66" s="1">
        <f t="shared" si="2"/>
        <v>15.384615384615383</v>
      </c>
      <c r="T66" s="1">
        <f t="shared" si="3"/>
        <v>15.384615384615383</v>
      </c>
      <c r="U66" s="1">
        <v>3.8</v>
      </c>
      <c r="V66" s="1">
        <v>1.4</v>
      </c>
      <c r="W66" s="1">
        <v>3.2</v>
      </c>
      <c r="X66" s="1">
        <v>1.6</v>
      </c>
      <c r="Y66" s="1">
        <v>2</v>
      </c>
      <c r="Z66" s="1">
        <v>2.6</v>
      </c>
      <c r="AA66" s="1">
        <v>0</v>
      </c>
      <c r="AB66" s="1">
        <v>2.8</v>
      </c>
      <c r="AC66" s="1">
        <v>0.4</v>
      </c>
      <c r="AD66" s="1">
        <v>1.6</v>
      </c>
      <c r="AE66" s="1"/>
      <c r="AF66" s="1">
        <f>G66*P66</f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106</v>
      </c>
      <c r="B67" s="12" t="s">
        <v>38</v>
      </c>
      <c r="C67" s="12"/>
      <c r="D67" s="12">
        <v>3</v>
      </c>
      <c r="E67" s="20">
        <v>1</v>
      </c>
      <c r="F67" s="12"/>
      <c r="G67" s="13">
        <v>0</v>
      </c>
      <c r="H67" s="12" t="e">
        <v>#N/A</v>
      </c>
      <c r="I67" s="12" t="s">
        <v>36</v>
      </c>
      <c r="J67" s="12">
        <v>1</v>
      </c>
      <c r="K67" s="12">
        <f t="shared" si="6"/>
        <v>0</v>
      </c>
      <c r="L67" s="12"/>
      <c r="M67" s="12"/>
      <c r="N67" s="12"/>
      <c r="O67" s="12">
        <f t="shared" si="1"/>
        <v>0.2</v>
      </c>
      <c r="P67" s="14"/>
      <c r="Q67" s="14"/>
      <c r="R67" s="12"/>
      <c r="S67" s="12">
        <f t="shared" si="2"/>
        <v>0</v>
      </c>
      <c r="T67" s="12">
        <f t="shared" si="3"/>
        <v>0</v>
      </c>
      <c r="U67" s="12">
        <v>0.4</v>
      </c>
      <c r="V67" s="12">
        <v>0.4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 t="s">
        <v>107</v>
      </c>
      <c r="AF67" s="12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108</v>
      </c>
      <c r="B68" s="16" t="s">
        <v>38</v>
      </c>
      <c r="C68" s="16"/>
      <c r="D68" s="16"/>
      <c r="E68" s="16"/>
      <c r="F68" s="16"/>
      <c r="G68" s="17">
        <v>0</v>
      </c>
      <c r="H68" s="16">
        <v>120</v>
      </c>
      <c r="I68" s="16" t="s">
        <v>39</v>
      </c>
      <c r="J68" s="16"/>
      <c r="K68" s="16">
        <f t="shared" si="6"/>
        <v>0</v>
      </c>
      <c r="L68" s="16"/>
      <c r="M68" s="16"/>
      <c r="N68" s="16"/>
      <c r="O68" s="16">
        <f t="shared" si="1"/>
        <v>0</v>
      </c>
      <c r="P68" s="18"/>
      <c r="Q68" s="18"/>
      <c r="R68" s="16"/>
      <c r="S68" s="16" t="e">
        <f t="shared" si="2"/>
        <v>#DIV/0!</v>
      </c>
      <c r="T68" s="16" t="e">
        <f t="shared" si="3"/>
        <v>#DIV/0!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 t="s">
        <v>68</v>
      </c>
      <c r="AF68" s="16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38</v>
      </c>
      <c r="C69" s="1">
        <v>6</v>
      </c>
      <c r="D69" s="1">
        <v>16</v>
      </c>
      <c r="E69" s="1">
        <v>4</v>
      </c>
      <c r="F69" s="1">
        <v>16</v>
      </c>
      <c r="G69" s="7">
        <v>0.33</v>
      </c>
      <c r="H69" s="1" t="e">
        <v>#N/A</v>
      </c>
      <c r="I69" s="1" t="s">
        <v>39</v>
      </c>
      <c r="J69" s="1">
        <v>8</v>
      </c>
      <c r="K69" s="1">
        <f t="shared" si="6"/>
        <v>-4</v>
      </c>
      <c r="L69" s="1"/>
      <c r="M69" s="1"/>
      <c r="N69" s="1"/>
      <c r="O69" s="1">
        <f t="shared" si="1"/>
        <v>0.8</v>
      </c>
      <c r="P69" s="24"/>
      <c r="Q69" s="5"/>
      <c r="R69" s="1"/>
      <c r="S69" s="1">
        <f t="shared" si="2"/>
        <v>20</v>
      </c>
      <c r="T69" s="1">
        <f t="shared" si="3"/>
        <v>20</v>
      </c>
      <c r="U69" s="1">
        <v>1.8</v>
      </c>
      <c r="V69" s="1">
        <v>0.4</v>
      </c>
      <c r="W69" s="1">
        <v>0</v>
      </c>
      <c r="X69" s="1">
        <v>1</v>
      </c>
      <c r="Y69" s="1">
        <v>0.4</v>
      </c>
      <c r="Z69" s="1">
        <v>0</v>
      </c>
      <c r="AA69" s="1">
        <v>1.2</v>
      </c>
      <c r="AB69" s="1">
        <v>0.2</v>
      </c>
      <c r="AC69" s="1">
        <v>0.2</v>
      </c>
      <c r="AD69" s="1">
        <v>0</v>
      </c>
      <c r="AE69" s="1" t="s">
        <v>110</v>
      </c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38</v>
      </c>
      <c r="C70" s="1">
        <v>5</v>
      </c>
      <c r="D70" s="1">
        <v>16</v>
      </c>
      <c r="E70" s="1">
        <v>2</v>
      </c>
      <c r="F70" s="1">
        <v>18</v>
      </c>
      <c r="G70" s="7">
        <v>0.33</v>
      </c>
      <c r="H70" s="1">
        <v>45</v>
      </c>
      <c r="I70" s="1" t="s">
        <v>39</v>
      </c>
      <c r="J70" s="1">
        <v>2</v>
      </c>
      <c r="K70" s="1">
        <f t="shared" si="6"/>
        <v>0</v>
      </c>
      <c r="L70" s="1"/>
      <c r="M70" s="1"/>
      <c r="N70" s="1"/>
      <c r="O70" s="1">
        <f t="shared" si="1"/>
        <v>0.4</v>
      </c>
      <c r="P70" s="24"/>
      <c r="Q70" s="5"/>
      <c r="R70" s="1"/>
      <c r="S70" s="1">
        <f t="shared" si="2"/>
        <v>45</v>
      </c>
      <c r="T70" s="1">
        <f t="shared" si="3"/>
        <v>45</v>
      </c>
      <c r="U70" s="1">
        <v>1.6</v>
      </c>
      <c r="V70" s="1">
        <v>0.8</v>
      </c>
      <c r="W70" s="1">
        <v>0.4</v>
      </c>
      <c r="X70" s="1">
        <v>1.2</v>
      </c>
      <c r="Y70" s="1">
        <v>0</v>
      </c>
      <c r="Z70" s="1">
        <v>1.2</v>
      </c>
      <c r="AA70" s="1">
        <v>1.4</v>
      </c>
      <c r="AB70" s="1">
        <v>0.2</v>
      </c>
      <c r="AC70" s="1">
        <v>0.4</v>
      </c>
      <c r="AD70" s="1">
        <v>0</v>
      </c>
      <c r="AE70" s="1"/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112</v>
      </c>
      <c r="B71" s="16" t="s">
        <v>35</v>
      </c>
      <c r="C71" s="16"/>
      <c r="D71" s="16"/>
      <c r="E71" s="16"/>
      <c r="F71" s="16"/>
      <c r="G71" s="17">
        <v>0</v>
      </c>
      <c r="H71" s="16">
        <v>45</v>
      </c>
      <c r="I71" s="16" t="s">
        <v>39</v>
      </c>
      <c r="J71" s="16"/>
      <c r="K71" s="16">
        <f t="shared" si="6"/>
        <v>0</v>
      </c>
      <c r="L71" s="16"/>
      <c r="M71" s="16"/>
      <c r="N71" s="16"/>
      <c r="O71" s="16">
        <f t="shared" si="1"/>
        <v>0</v>
      </c>
      <c r="P71" s="18"/>
      <c r="Q71" s="18"/>
      <c r="R71" s="16"/>
      <c r="S71" s="16" t="e">
        <f t="shared" si="2"/>
        <v>#DIV/0!</v>
      </c>
      <c r="T71" s="16" t="e">
        <f t="shared" si="3"/>
        <v>#DIV/0!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 t="s">
        <v>68</v>
      </c>
      <c r="AF71" s="16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5.75" thickBot="1" x14ac:dyDescent="0.3">
      <c r="A72" s="1" t="s">
        <v>113</v>
      </c>
      <c r="B72" s="1" t="s">
        <v>38</v>
      </c>
      <c r="C72" s="1">
        <v>22</v>
      </c>
      <c r="D72" s="1">
        <v>16</v>
      </c>
      <c r="E72" s="1">
        <v>18</v>
      </c>
      <c r="F72" s="1">
        <v>16</v>
      </c>
      <c r="G72" s="7">
        <v>0.33</v>
      </c>
      <c r="H72" s="1">
        <v>45</v>
      </c>
      <c r="I72" s="1" t="s">
        <v>39</v>
      </c>
      <c r="J72" s="1">
        <v>26</v>
      </c>
      <c r="K72" s="1">
        <f t="shared" si="6"/>
        <v>-8</v>
      </c>
      <c r="L72" s="1"/>
      <c r="M72" s="1"/>
      <c r="N72" s="1"/>
      <c r="O72" s="1">
        <f t="shared" si="1"/>
        <v>3.6</v>
      </c>
      <c r="P72" s="24">
        <f>12*O72-F72</f>
        <v>27.200000000000003</v>
      </c>
      <c r="Q72" s="5"/>
      <c r="R72" s="1"/>
      <c r="S72" s="1">
        <f t="shared" si="2"/>
        <v>12</v>
      </c>
      <c r="T72" s="1">
        <f t="shared" si="3"/>
        <v>4.4444444444444446</v>
      </c>
      <c r="U72" s="1">
        <v>2.8</v>
      </c>
      <c r="V72" s="1">
        <v>1.6</v>
      </c>
      <c r="W72" s="1">
        <v>2.8</v>
      </c>
      <c r="X72" s="1">
        <v>1.4</v>
      </c>
      <c r="Y72" s="1">
        <v>2.8</v>
      </c>
      <c r="Z72" s="1">
        <v>0.6</v>
      </c>
      <c r="AA72" s="1">
        <v>0.6</v>
      </c>
      <c r="AB72" s="1">
        <v>2</v>
      </c>
      <c r="AC72" s="1">
        <v>1.2</v>
      </c>
      <c r="AD72" s="1">
        <v>3.8</v>
      </c>
      <c r="AE72" s="1"/>
      <c r="AF72" s="1">
        <f>G72*P72</f>
        <v>8.9760000000000009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6" t="s">
        <v>114</v>
      </c>
      <c r="B73" s="27" t="s">
        <v>38</v>
      </c>
      <c r="C73" s="27">
        <v>14</v>
      </c>
      <c r="D73" s="27"/>
      <c r="E73" s="27"/>
      <c r="F73" s="28">
        <v>14</v>
      </c>
      <c r="G73" s="13">
        <v>0</v>
      </c>
      <c r="H73" s="12">
        <v>45</v>
      </c>
      <c r="I73" s="12" t="s">
        <v>36</v>
      </c>
      <c r="J73" s="12"/>
      <c r="K73" s="12">
        <f t="shared" ref="K73:K99" si="10">E73-J73</f>
        <v>0</v>
      </c>
      <c r="L73" s="12"/>
      <c r="M73" s="12"/>
      <c r="N73" s="12"/>
      <c r="O73" s="12">
        <f t="shared" ref="O73:O103" si="11">E73/5</f>
        <v>0</v>
      </c>
      <c r="P73" s="14"/>
      <c r="Q73" s="14"/>
      <c r="R73" s="12"/>
      <c r="S73" s="12" t="e">
        <f t="shared" ref="S73:S103" si="12">(F73+P73)/O73</f>
        <v>#DIV/0!</v>
      </c>
      <c r="T73" s="12" t="e">
        <f t="shared" ref="T73:T103" si="13">F73/O73</f>
        <v>#DIV/0!</v>
      </c>
      <c r="U73" s="12">
        <v>0.4</v>
      </c>
      <c r="V73" s="12">
        <v>0.2</v>
      </c>
      <c r="W73" s="12">
        <v>1.2</v>
      </c>
      <c r="X73" s="12">
        <v>0</v>
      </c>
      <c r="Y73" s="12">
        <v>0</v>
      </c>
      <c r="Z73" s="12">
        <v>0.4</v>
      </c>
      <c r="AA73" s="12">
        <v>1.6</v>
      </c>
      <c r="AB73" s="12">
        <v>0</v>
      </c>
      <c r="AC73" s="12">
        <v>0</v>
      </c>
      <c r="AD73" s="12">
        <v>0</v>
      </c>
      <c r="AE73" s="22" t="s">
        <v>115</v>
      </c>
      <c r="AF73" s="12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s="25" customFormat="1" ht="15.75" thickBot="1" x14ac:dyDescent="0.3">
      <c r="A74" s="29" t="s">
        <v>150</v>
      </c>
      <c r="B74" s="30" t="s">
        <v>38</v>
      </c>
      <c r="C74" s="30"/>
      <c r="D74" s="30"/>
      <c r="E74" s="30"/>
      <c r="F74" s="31"/>
      <c r="G74" s="23">
        <v>0.33</v>
      </c>
      <c r="H74" s="11"/>
      <c r="I74" s="11" t="s">
        <v>39</v>
      </c>
      <c r="J74" s="11"/>
      <c r="K74" s="11">
        <f>E74-J74</f>
        <v>0</v>
      </c>
      <c r="L74" s="11"/>
      <c r="M74" s="11"/>
      <c r="N74" s="11"/>
      <c r="O74" s="11">
        <f>E74/5</f>
        <v>0</v>
      </c>
      <c r="P74" s="24"/>
      <c r="Q74" s="24"/>
      <c r="R74" s="11"/>
      <c r="S74" s="11" t="e">
        <f>(F74+P74)/O74</f>
        <v>#DIV/0!</v>
      </c>
      <c r="T74" s="11" t="e">
        <f>F74/O74</f>
        <v>#DIV/0!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 t="s">
        <v>151</v>
      </c>
      <c r="AF74" s="11">
        <f>G74*P74</f>
        <v>0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 spans="1:50" x14ac:dyDescent="0.25">
      <c r="A75" s="1" t="s">
        <v>116</v>
      </c>
      <c r="B75" s="1" t="s">
        <v>38</v>
      </c>
      <c r="C75" s="1"/>
      <c r="D75" s="1">
        <v>24</v>
      </c>
      <c r="E75" s="1"/>
      <c r="F75" s="1">
        <v>24</v>
      </c>
      <c r="G75" s="7">
        <v>0.33</v>
      </c>
      <c r="H75" s="1">
        <v>45</v>
      </c>
      <c r="I75" s="1" t="s">
        <v>39</v>
      </c>
      <c r="J75" s="1">
        <v>2</v>
      </c>
      <c r="K75" s="1">
        <f t="shared" si="10"/>
        <v>-2</v>
      </c>
      <c r="L75" s="1"/>
      <c r="M75" s="1"/>
      <c r="N75" s="1"/>
      <c r="O75" s="1">
        <f t="shared" si="11"/>
        <v>0</v>
      </c>
      <c r="P75" s="24"/>
      <c r="Q75" s="5"/>
      <c r="R75" s="1"/>
      <c r="S75" s="1" t="e">
        <f t="shared" si="12"/>
        <v>#DIV/0!</v>
      </c>
      <c r="T75" s="1" t="e">
        <f t="shared" si="13"/>
        <v>#DIV/0!</v>
      </c>
      <c r="U75" s="1">
        <v>2.2000000000000002</v>
      </c>
      <c r="V75" s="1">
        <v>1</v>
      </c>
      <c r="W75" s="1">
        <v>0</v>
      </c>
      <c r="X75" s="1">
        <v>0.8</v>
      </c>
      <c r="Y75" s="1">
        <v>0.4</v>
      </c>
      <c r="Z75" s="1">
        <v>0.4</v>
      </c>
      <c r="AA75" s="1">
        <v>0.6</v>
      </c>
      <c r="AB75" s="1">
        <v>0.6</v>
      </c>
      <c r="AC75" s="1">
        <v>0.4</v>
      </c>
      <c r="AD75" s="1">
        <v>0.8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117</v>
      </c>
      <c r="B76" s="1" t="s">
        <v>38</v>
      </c>
      <c r="C76" s="1">
        <v>13</v>
      </c>
      <c r="D76" s="1">
        <v>24</v>
      </c>
      <c r="E76" s="1">
        <v>9</v>
      </c>
      <c r="F76" s="1">
        <v>28</v>
      </c>
      <c r="G76" s="7">
        <v>0.36</v>
      </c>
      <c r="H76" s="1">
        <v>45</v>
      </c>
      <c r="I76" s="1" t="s">
        <v>39</v>
      </c>
      <c r="J76" s="1">
        <v>10</v>
      </c>
      <c r="K76" s="1">
        <f t="shared" si="10"/>
        <v>-1</v>
      </c>
      <c r="L76" s="1"/>
      <c r="M76" s="1"/>
      <c r="N76" s="1"/>
      <c r="O76" s="1">
        <f t="shared" si="11"/>
        <v>1.8</v>
      </c>
      <c r="P76" s="24"/>
      <c r="Q76" s="5"/>
      <c r="R76" s="1"/>
      <c r="S76" s="1">
        <f t="shared" si="12"/>
        <v>15.555555555555555</v>
      </c>
      <c r="T76" s="1">
        <f t="shared" si="13"/>
        <v>15.555555555555555</v>
      </c>
      <c r="U76" s="1">
        <v>2.6</v>
      </c>
      <c r="V76" s="1">
        <v>2.8</v>
      </c>
      <c r="W76" s="1">
        <v>2.2000000000000002</v>
      </c>
      <c r="X76" s="1">
        <v>2.6</v>
      </c>
      <c r="Y76" s="1">
        <v>1.6</v>
      </c>
      <c r="Z76" s="1">
        <v>2.2000000000000002</v>
      </c>
      <c r="AA76" s="1">
        <v>3.8</v>
      </c>
      <c r="AB76" s="1">
        <v>2.4</v>
      </c>
      <c r="AC76" s="1">
        <v>2.6</v>
      </c>
      <c r="AD76" s="1">
        <v>1.2</v>
      </c>
      <c r="AE76" s="1"/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35</v>
      </c>
      <c r="C77" s="1">
        <v>56.429000000000002</v>
      </c>
      <c r="D77" s="1">
        <v>221.084</v>
      </c>
      <c r="E77" s="1">
        <v>91.337999999999994</v>
      </c>
      <c r="F77" s="1">
        <v>173.602</v>
      </c>
      <c r="G77" s="7">
        <v>1</v>
      </c>
      <c r="H77" s="1">
        <v>45</v>
      </c>
      <c r="I77" s="1" t="s">
        <v>53</v>
      </c>
      <c r="J77" s="1">
        <v>85</v>
      </c>
      <c r="K77" s="1">
        <f t="shared" si="10"/>
        <v>6.3379999999999939</v>
      </c>
      <c r="L77" s="1"/>
      <c r="M77" s="1"/>
      <c r="N77" s="1"/>
      <c r="O77" s="1">
        <f t="shared" si="11"/>
        <v>18.267599999999998</v>
      </c>
      <c r="P77" s="24">
        <f t="shared" ref="P74:P78" si="14">14*O77-F77</f>
        <v>82.144399999999962</v>
      </c>
      <c r="Q77" s="5"/>
      <c r="R77" s="1"/>
      <c r="S77" s="1">
        <f t="shared" si="12"/>
        <v>14</v>
      </c>
      <c r="T77" s="1">
        <f t="shared" si="13"/>
        <v>9.5032735553657854</v>
      </c>
      <c r="U77" s="1">
        <v>19.2958</v>
      </c>
      <c r="V77" s="1">
        <v>20.5656</v>
      </c>
      <c r="W77" s="1">
        <v>17.209399999999999</v>
      </c>
      <c r="X77" s="1">
        <v>19.904399999999999</v>
      </c>
      <c r="Y77" s="1">
        <v>23.125800000000002</v>
      </c>
      <c r="Z77" s="1">
        <v>14.031000000000001</v>
      </c>
      <c r="AA77" s="1">
        <v>18.560400000000001</v>
      </c>
      <c r="AB77" s="1">
        <v>4.2090000000000014</v>
      </c>
      <c r="AC77" s="1">
        <v>10.8278</v>
      </c>
      <c r="AD77" s="1">
        <v>1.266</v>
      </c>
      <c r="AE77" s="1"/>
      <c r="AF77" s="1">
        <f>G77*P77</f>
        <v>82.144399999999962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38</v>
      </c>
      <c r="C78" s="1">
        <v>20</v>
      </c>
      <c r="D78" s="1">
        <v>10</v>
      </c>
      <c r="E78" s="1"/>
      <c r="F78" s="1">
        <v>30</v>
      </c>
      <c r="G78" s="7">
        <v>0.1</v>
      </c>
      <c r="H78" s="1">
        <v>60</v>
      </c>
      <c r="I78" s="1" t="s">
        <v>39</v>
      </c>
      <c r="J78" s="1"/>
      <c r="K78" s="1">
        <f t="shared" si="10"/>
        <v>0</v>
      </c>
      <c r="L78" s="1"/>
      <c r="M78" s="1"/>
      <c r="N78" s="1"/>
      <c r="O78" s="1">
        <f t="shared" si="11"/>
        <v>0</v>
      </c>
      <c r="P78" s="24"/>
      <c r="Q78" s="5"/>
      <c r="R78" s="1"/>
      <c r="S78" s="1" t="e">
        <f t="shared" si="12"/>
        <v>#DIV/0!</v>
      </c>
      <c r="T78" s="1" t="e">
        <f t="shared" si="13"/>
        <v>#DIV/0!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37" t="s">
        <v>172</v>
      </c>
      <c r="AF78" s="1">
        <f>G78*P78</f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6" t="s">
        <v>121</v>
      </c>
      <c r="B79" s="16" t="s">
        <v>35</v>
      </c>
      <c r="C79" s="16"/>
      <c r="D79" s="16"/>
      <c r="E79" s="16"/>
      <c r="F79" s="16"/>
      <c r="G79" s="17">
        <v>0</v>
      </c>
      <c r="H79" s="16">
        <v>60</v>
      </c>
      <c r="I79" s="16" t="s">
        <v>53</v>
      </c>
      <c r="J79" s="16">
        <v>2</v>
      </c>
      <c r="K79" s="16">
        <f t="shared" si="10"/>
        <v>-2</v>
      </c>
      <c r="L79" s="16"/>
      <c r="M79" s="16"/>
      <c r="N79" s="16"/>
      <c r="O79" s="16">
        <f t="shared" si="11"/>
        <v>0</v>
      </c>
      <c r="P79" s="18"/>
      <c r="Q79" s="18"/>
      <c r="R79" s="16"/>
      <c r="S79" s="16" t="e">
        <f t="shared" si="12"/>
        <v>#DIV/0!</v>
      </c>
      <c r="T79" s="16" t="e">
        <f t="shared" si="13"/>
        <v>#DIV/0!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 t="s">
        <v>68</v>
      </c>
      <c r="AF79" s="16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122</v>
      </c>
      <c r="B80" s="16" t="s">
        <v>35</v>
      </c>
      <c r="C80" s="16"/>
      <c r="D80" s="16"/>
      <c r="E80" s="16"/>
      <c r="F80" s="16"/>
      <c r="G80" s="17">
        <v>0</v>
      </c>
      <c r="H80" s="16">
        <v>60</v>
      </c>
      <c r="I80" s="16" t="s">
        <v>53</v>
      </c>
      <c r="J80" s="16"/>
      <c r="K80" s="16">
        <f t="shared" si="10"/>
        <v>0</v>
      </c>
      <c r="L80" s="16"/>
      <c r="M80" s="16"/>
      <c r="N80" s="16"/>
      <c r="O80" s="16">
        <f t="shared" si="11"/>
        <v>0</v>
      </c>
      <c r="P80" s="18"/>
      <c r="Q80" s="18"/>
      <c r="R80" s="16"/>
      <c r="S80" s="16" t="e">
        <f t="shared" si="12"/>
        <v>#DIV/0!</v>
      </c>
      <c r="T80" s="16" t="e">
        <f t="shared" si="13"/>
        <v>#DIV/0!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 t="s">
        <v>68</v>
      </c>
      <c r="AF80" s="16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35</v>
      </c>
      <c r="C81" s="1">
        <v>18.305</v>
      </c>
      <c r="D81" s="1"/>
      <c r="E81" s="1">
        <v>13.68</v>
      </c>
      <c r="F81" s="1">
        <v>4.625</v>
      </c>
      <c r="G81" s="7">
        <v>1</v>
      </c>
      <c r="H81" s="1">
        <v>60</v>
      </c>
      <c r="I81" s="1" t="s">
        <v>42</v>
      </c>
      <c r="J81" s="1">
        <v>12.8</v>
      </c>
      <c r="K81" s="1">
        <f t="shared" si="10"/>
        <v>0.87999999999999901</v>
      </c>
      <c r="L81" s="1"/>
      <c r="M81" s="1"/>
      <c r="N81" s="1"/>
      <c r="O81" s="1">
        <f t="shared" si="11"/>
        <v>2.7359999999999998</v>
      </c>
      <c r="P81" s="24">
        <f>10*O81-F81</f>
        <v>22.734999999999999</v>
      </c>
      <c r="Q81" s="5"/>
      <c r="R81" s="1"/>
      <c r="S81" s="1">
        <f t="shared" si="12"/>
        <v>10</v>
      </c>
      <c r="T81" s="1">
        <f t="shared" si="13"/>
        <v>1.6904239766081872</v>
      </c>
      <c r="U81" s="1">
        <v>0</v>
      </c>
      <c r="V81" s="1">
        <v>0</v>
      </c>
      <c r="W81" s="1">
        <v>1.2</v>
      </c>
      <c r="X81" s="1">
        <v>0</v>
      </c>
      <c r="Y81" s="1">
        <v>1.2</v>
      </c>
      <c r="Z81" s="1">
        <v>0.31</v>
      </c>
      <c r="AA81" s="1">
        <v>0.60499999999999998</v>
      </c>
      <c r="AB81" s="1">
        <v>0.309</v>
      </c>
      <c r="AC81" s="1">
        <v>0</v>
      </c>
      <c r="AD81" s="1">
        <v>0</v>
      </c>
      <c r="AE81" s="1"/>
      <c r="AF81" s="1">
        <f>G81*P81</f>
        <v>22.734999999999999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38</v>
      </c>
      <c r="C82" s="1">
        <v>27</v>
      </c>
      <c r="D82" s="1">
        <v>8</v>
      </c>
      <c r="E82" s="1">
        <v>8</v>
      </c>
      <c r="F82" s="1">
        <v>25</v>
      </c>
      <c r="G82" s="7">
        <v>0.33</v>
      </c>
      <c r="H82" s="1" t="e">
        <v>#N/A</v>
      </c>
      <c r="I82" s="1" t="s">
        <v>39</v>
      </c>
      <c r="J82" s="1">
        <v>8</v>
      </c>
      <c r="K82" s="1">
        <f t="shared" si="10"/>
        <v>0</v>
      </c>
      <c r="L82" s="1"/>
      <c r="M82" s="1"/>
      <c r="N82" s="1"/>
      <c r="O82" s="1">
        <f t="shared" si="11"/>
        <v>1.6</v>
      </c>
      <c r="P82" s="24"/>
      <c r="Q82" s="5"/>
      <c r="R82" s="1"/>
      <c r="S82" s="1">
        <f t="shared" si="12"/>
        <v>15.625</v>
      </c>
      <c r="T82" s="1">
        <f t="shared" si="13"/>
        <v>15.625</v>
      </c>
      <c r="U82" s="1">
        <v>1.8</v>
      </c>
      <c r="V82" s="1">
        <v>2.4</v>
      </c>
      <c r="W82" s="1">
        <v>4.2</v>
      </c>
      <c r="X82" s="1">
        <v>2.4</v>
      </c>
      <c r="Y82" s="1">
        <v>3</v>
      </c>
      <c r="Z82" s="1">
        <v>2.6</v>
      </c>
      <c r="AA82" s="1">
        <v>0</v>
      </c>
      <c r="AB82" s="1">
        <v>2.4</v>
      </c>
      <c r="AC82" s="1">
        <v>0</v>
      </c>
      <c r="AD82" s="1">
        <v>0</v>
      </c>
      <c r="AE82" s="37" t="s">
        <v>173</v>
      </c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35</v>
      </c>
      <c r="C83" s="1">
        <v>99.319000000000003</v>
      </c>
      <c r="D83" s="1">
        <v>12.512</v>
      </c>
      <c r="E83" s="1">
        <v>25.942</v>
      </c>
      <c r="F83" s="1">
        <v>72.924999999999997</v>
      </c>
      <c r="G83" s="7">
        <v>1</v>
      </c>
      <c r="H83" s="1">
        <v>45</v>
      </c>
      <c r="I83" s="1" t="s">
        <v>39</v>
      </c>
      <c r="J83" s="1">
        <v>24</v>
      </c>
      <c r="K83" s="1">
        <f t="shared" si="10"/>
        <v>1.9420000000000002</v>
      </c>
      <c r="L83" s="1"/>
      <c r="M83" s="1"/>
      <c r="N83" s="1"/>
      <c r="O83" s="1">
        <f t="shared" si="11"/>
        <v>5.1883999999999997</v>
      </c>
      <c r="P83" s="24"/>
      <c r="Q83" s="5"/>
      <c r="R83" s="1"/>
      <c r="S83" s="1">
        <f t="shared" si="12"/>
        <v>14.055392799321563</v>
      </c>
      <c r="T83" s="1">
        <f t="shared" si="13"/>
        <v>14.055392799321563</v>
      </c>
      <c r="U83" s="1">
        <v>6.6912000000000003</v>
      </c>
      <c r="V83" s="1">
        <v>4.3393999999999986</v>
      </c>
      <c r="W83" s="1">
        <v>5.7092000000000001</v>
      </c>
      <c r="X83" s="1">
        <v>11.191599999999999</v>
      </c>
      <c r="Y83" s="1">
        <v>6.2799999999999994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 t="s">
        <v>128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129</v>
      </c>
      <c r="B84" s="1" t="s">
        <v>38</v>
      </c>
      <c r="C84" s="1">
        <v>43</v>
      </c>
      <c r="D84" s="1">
        <v>30</v>
      </c>
      <c r="E84" s="20">
        <f>20+E57</f>
        <v>21</v>
      </c>
      <c r="F84" s="1">
        <v>51</v>
      </c>
      <c r="G84" s="7">
        <v>0.41</v>
      </c>
      <c r="H84" s="1">
        <v>50</v>
      </c>
      <c r="I84" s="1" t="s">
        <v>39</v>
      </c>
      <c r="J84" s="1">
        <v>20</v>
      </c>
      <c r="K84" s="1">
        <f t="shared" si="10"/>
        <v>1</v>
      </c>
      <c r="L84" s="1"/>
      <c r="M84" s="1"/>
      <c r="N84" s="1"/>
      <c r="O84" s="1">
        <f t="shared" si="11"/>
        <v>4.2</v>
      </c>
      <c r="P84" s="24">
        <f t="shared" ref="P81:P95" si="15">14*O84-F84</f>
        <v>7.8000000000000043</v>
      </c>
      <c r="Q84" s="5"/>
      <c r="R84" s="1"/>
      <c r="S84" s="1">
        <f t="shared" si="12"/>
        <v>14</v>
      </c>
      <c r="T84" s="1">
        <f t="shared" si="13"/>
        <v>12.142857142857142</v>
      </c>
      <c r="U84" s="1">
        <v>4.8</v>
      </c>
      <c r="V84" s="1">
        <v>3</v>
      </c>
      <c r="W84" s="1">
        <v>4.8</v>
      </c>
      <c r="X84" s="1">
        <v>5.8</v>
      </c>
      <c r="Y84" s="1">
        <v>0.2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0" t="s">
        <v>166</v>
      </c>
      <c r="AF84" s="1">
        <f>G84*P84</f>
        <v>3.1980000000000017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35</v>
      </c>
      <c r="C85" s="1">
        <v>22.68</v>
      </c>
      <c r="D85" s="1">
        <v>99.772999999999996</v>
      </c>
      <c r="E85" s="1">
        <v>53.838000000000001</v>
      </c>
      <c r="F85" s="1">
        <v>51.323</v>
      </c>
      <c r="G85" s="7">
        <v>1</v>
      </c>
      <c r="H85" s="1">
        <v>50</v>
      </c>
      <c r="I85" s="1" t="s">
        <v>39</v>
      </c>
      <c r="J85" s="1">
        <v>45.5</v>
      </c>
      <c r="K85" s="1">
        <f t="shared" si="10"/>
        <v>8.338000000000001</v>
      </c>
      <c r="L85" s="1"/>
      <c r="M85" s="1"/>
      <c r="N85" s="1"/>
      <c r="O85" s="1">
        <f t="shared" si="11"/>
        <v>10.7676</v>
      </c>
      <c r="P85" s="24">
        <f>13*O85-F85</f>
        <v>88.655799999999999</v>
      </c>
      <c r="Q85" s="5"/>
      <c r="R85" s="1"/>
      <c r="S85" s="1">
        <f t="shared" si="12"/>
        <v>13</v>
      </c>
      <c r="T85" s="1">
        <f t="shared" si="13"/>
        <v>4.7664289163787661</v>
      </c>
      <c r="U85" s="1">
        <v>6.8975999999999997</v>
      </c>
      <c r="V85" s="1">
        <v>7.0321999999999996</v>
      </c>
      <c r="W85" s="1">
        <v>1.5152000000000001</v>
      </c>
      <c r="X85" s="1">
        <v>5.5682</v>
      </c>
      <c r="Y85" s="1">
        <v>5.5846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131</v>
      </c>
      <c r="AF85" s="1">
        <f>G85*P85</f>
        <v>88.655799999999999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38</v>
      </c>
      <c r="C86" s="1"/>
      <c r="D86" s="1">
        <v>40</v>
      </c>
      <c r="E86" s="1">
        <v>6</v>
      </c>
      <c r="F86" s="1">
        <v>34</v>
      </c>
      <c r="G86" s="7">
        <v>0.35</v>
      </c>
      <c r="H86" s="1">
        <v>50</v>
      </c>
      <c r="I86" s="1" t="s">
        <v>39</v>
      </c>
      <c r="J86" s="1">
        <v>6</v>
      </c>
      <c r="K86" s="1">
        <f t="shared" si="10"/>
        <v>0</v>
      </c>
      <c r="L86" s="1"/>
      <c r="M86" s="1"/>
      <c r="N86" s="1"/>
      <c r="O86" s="1">
        <f t="shared" si="11"/>
        <v>1.2</v>
      </c>
      <c r="P86" s="24"/>
      <c r="Q86" s="5"/>
      <c r="R86" s="1"/>
      <c r="S86" s="1">
        <f t="shared" si="12"/>
        <v>28.333333333333336</v>
      </c>
      <c r="T86" s="1">
        <f t="shared" si="13"/>
        <v>28.333333333333336</v>
      </c>
      <c r="U86" s="1">
        <v>0</v>
      </c>
      <c r="V86" s="1">
        <v>3.2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64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35</v>
      </c>
      <c r="C87" s="1">
        <v>34.436</v>
      </c>
      <c r="D87" s="1">
        <v>37.261000000000003</v>
      </c>
      <c r="E87" s="1">
        <v>40.527000000000001</v>
      </c>
      <c r="F87" s="1">
        <v>18.648</v>
      </c>
      <c r="G87" s="7">
        <v>1</v>
      </c>
      <c r="H87" s="1">
        <v>50</v>
      </c>
      <c r="I87" s="1" t="s">
        <v>39</v>
      </c>
      <c r="J87" s="1">
        <v>34.5</v>
      </c>
      <c r="K87" s="1">
        <f t="shared" si="10"/>
        <v>6.027000000000001</v>
      </c>
      <c r="L87" s="1"/>
      <c r="M87" s="1"/>
      <c r="N87" s="1"/>
      <c r="O87" s="1">
        <f t="shared" si="11"/>
        <v>8.1053999999999995</v>
      </c>
      <c r="P87" s="24">
        <f>10*O87-F87</f>
        <v>62.406000000000006</v>
      </c>
      <c r="Q87" s="5"/>
      <c r="R87" s="1"/>
      <c r="S87" s="1">
        <f t="shared" si="12"/>
        <v>10</v>
      </c>
      <c r="T87" s="1">
        <f t="shared" si="13"/>
        <v>2.3006884299355987</v>
      </c>
      <c r="U87" s="1">
        <v>4.3726000000000003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120</v>
      </c>
      <c r="AF87" s="1">
        <f>G87*P87</f>
        <v>62.406000000000006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134</v>
      </c>
      <c r="B88" s="1" t="s">
        <v>38</v>
      </c>
      <c r="C88" s="1">
        <v>11</v>
      </c>
      <c r="D88" s="1">
        <v>110</v>
      </c>
      <c r="E88" s="20">
        <f>22+E67</f>
        <v>23</v>
      </c>
      <c r="F88" s="1">
        <v>87</v>
      </c>
      <c r="G88" s="7">
        <v>0.4</v>
      </c>
      <c r="H88" s="1">
        <v>50</v>
      </c>
      <c r="I88" s="1" t="s">
        <v>39</v>
      </c>
      <c r="J88" s="1">
        <v>42</v>
      </c>
      <c r="K88" s="1">
        <f t="shared" si="10"/>
        <v>-19</v>
      </c>
      <c r="L88" s="1"/>
      <c r="M88" s="1"/>
      <c r="N88" s="1"/>
      <c r="O88" s="1">
        <f t="shared" si="11"/>
        <v>4.5999999999999996</v>
      </c>
      <c r="P88" s="24"/>
      <c r="Q88" s="5"/>
      <c r="R88" s="1"/>
      <c r="S88" s="1">
        <f t="shared" si="12"/>
        <v>18.913043478260871</v>
      </c>
      <c r="T88" s="1">
        <f t="shared" si="13"/>
        <v>18.913043478260871</v>
      </c>
      <c r="U88" s="1">
        <v>8</v>
      </c>
      <c r="V88" s="1">
        <v>8</v>
      </c>
      <c r="W88" s="1">
        <v>4</v>
      </c>
      <c r="X88" s="1">
        <v>5.8</v>
      </c>
      <c r="Y88" s="1">
        <v>1.6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135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38</v>
      </c>
      <c r="C89" s="1">
        <v>35</v>
      </c>
      <c r="D89" s="1">
        <v>30</v>
      </c>
      <c r="E89" s="1">
        <v>17</v>
      </c>
      <c r="F89" s="1">
        <v>47</v>
      </c>
      <c r="G89" s="7">
        <v>0.41</v>
      </c>
      <c r="H89" s="1">
        <v>50</v>
      </c>
      <c r="I89" s="1" t="s">
        <v>39</v>
      </c>
      <c r="J89" s="1">
        <v>17</v>
      </c>
      <c r="K89" s="1">
        <f t="shared" si="10"/>
        <v>0</v>
      </c>
      <c r="L89" s="1"/>
      <c r="M89" s="1"/>
      <c r="N89" s="1"/>
      <c r="O89" s="1">
        <f t="shared" si="11"/>
        <v>3.4</v>
      </c>
      <c r="P89" s="24"/>
      <c r="Q89" s="5"/>
      <c r="R89" s="1"/>
      <c r="S89" s="1">
        <f t="shared" si="12"/>
        <v>13.823529411764707</v>
      </c>
      <c r="T89" s="1">
        <f t="shared" si="13"/>
        <v>13.823529411764707</v>
      </c>
      <c r="U89" s="1">
        <v>4</v>
      </c>
      <c r="V89" s="1">
        <v>3.6</v>
      </c>
      <c r="W89" s="1">
        <v>2.2000000000000002</v>
      </c>
      <c r="X89" s="1">
        <v>5.2</v>
      </c>
      <c r="Y89" s="1">
        <v>0.4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137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35</v>
      </c>
      <c r="C90" s="1">
        <v>7.7869999999999999</v>
      </c>
      <c r="D90" s="1">
        <v>143.40600000000001</v>
      </c>
      <c r="E90" s="1">
        <v>30.73</v>
      </c>
      <c r="F90" s="1">
        <v>112.676</v>
      </c>
      <c r="G90" s="7">
        <v>1</v>
      </c>
      <c r="H90" s="1">
        <v>50</v>
      </c>
      <c r="I90" s="1" t="s">
        <v>39</v>
      </c>
      <c r="J90" s="1">
        <v>30</v>
      </c>
      <c r="K90" s="1">
        <f t="shared" si="10"/>
        <v>0.73000000000000043</v>
      </c>
      <c r="L90" s="1"/>
      <c r="M90" s="1"/>
      <c r="N90" s="1"/>
      <c r="O90" s="1">
        <f t="shared" si="11"/>
        <v>6.1459999999999999</v>
      </c>
      <c r="P90" s="24"/>
      <c r="Q90" s="5"/>
      <c r="R90" s="1"/>
      <c r="S90" s="1">
        <f t="shared" si="12"/>
        <v>18.333224861698667</v>
      </c>
      <c r="T90" s="1">
        <f t="shared" si="13"/>
        <v>18.333224861698667</v>
      </c>
      <c r="U90" s="1">
        <v>9.9025999999999996</v>
      </c>
      <c r="V90" s="1">
        <v>8.4158000000000008</v>
      </c>
      <c r="W90" s="1">
        <v>6.2114000000000003</v>
      </c>
      <c r="X90" s="1">
        <v>5.2862</v>
      </c>
      <c r="Y90" s="1">
        <v>6.516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0" t="s">
        <v>169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38</v>
      </c>
      <c r="C91" s="1">
        <v>24</v>
      </c>
      <c r="D91" s="1">
        <v>24</v>
      </c>
      <c r="E91" s="1">
        <v>18</v>
      </c>
      <c r="F91" s="1">
        <v>27</v>
      </c>
      <c r="G91" s="7">
        <v>0.3</v>
      </c>
      <c r="H91" s="1">
        <v>50</v>
      </c>
      <c r="I91" s="1" t="s">
        <v>39</v>
      </c>
      <c r="J91" s="1">
        <v>18</v>
      </c>
      <c r="K91" s="1">
        <f t="shared" si="10"/>
        <v>0</v>
      </c>
      <c r="L91" s="1"/>
      <c r="M91" s="1"/>
      <c r="N91" s="1"/>
      <c r="O91" s="1">
        <f t="shared" si="11"/>
        <v>3.6</v>
      </c>
      <c r="P91" s="24">
        <f t="shared" si="15"/>
        <v>23.4</v>
      </c>
      <c r="Q91" s="5"/>
      <c r="R91" s="1"/>
      <c r="S91" s="1">
        <f t="shared" si="12"/>
        <v>14</v>
      </c>
      <c r="T91" s="1">
        <f t="shared" si="13"/>
        <v>7.5</v>
      </c>
      <c r="U91" s="1">
        <v>3.4</v>
      </c>
      <c r="V91" s="1">
        <v>2.4</v>
      </c>
      <c r="W91" s="1">
        <v>4.2</v>
      </c>
      <c r="X91" s="1">
        <v>1.2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140</v>
      </c>
      <c r="AF91" s="1">
        <f>G91*P91</f>
        <v>7.02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38</v>
      </c>
      <c r="C92" s="1">
        <v>3</v>
      </c>
      <c r="D92" s="1">
        <v>40</v>
      </c>
      <c r="E92" s="1"/>
      <c r="F92" s="1">
        <v>40</v>
      </c>
      <c r="G92" s="7">
        <v>0.18</v>
      </c>
      <c r="H92" s="1">
        <v>50</v>
      </c>
      <c r="I92" s="1" t="s">
        <v>39</v>
      </c>
      <c r="J92" s="1"/>
      <c r="K92" s="1">
        <f t="shared" si="10"/>
        <v>0</v>
      </c>
      <c r="L92" s="1"/>
      <c r="M92" s="1"/>
      <c r="N92" s="1"/>
      <c r="O92" s="1">
        <f t="shared" si="11"/>
        <v>0</v>
      </c>
      <c r="P92" s="24"/>
      <c r="Q92" s="5"/>
      <c r="R92" s="1"/>
      <c r="S92" s="1" t="e">
        <f t="shared" si="12"/>
        <v>#DIV/0!</v>
      </c>
      <c r="T92" s="1" t="e">
        <f t="shared" si="13"/>
        <v>#DIV/0!</v>
      </c>
      <c r="U92" s="1">
        <v>4</v>
      </c>
      <c r="V92" s="1">
        <v>0.2</v>
      </c>
      <c r="W92" s="1">
        <v>1.2</v>
      </c>
      <c r="X92" s="1">
        <v>1.8</v>
      </c>
      <c r="Y92" s="1">
        <v>2.8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0" t="s">
        <v>170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35</v>
      </c>
      <c r="C93" s="1"/>
      <c r="D93" s="1">
        <v>49.119</v>
      </c>
      <c r="E93" s="1">
        <v>5.149</v>
      </c>
      <c r="F93" s="1">
        <v>43.97</v>
      </c>
      <c r="G93" s="7">
        <v>1</v>
      </c>
      <c r="H93" s="1" t="e">
        <v>#N/A</v>
      </c>
      <c r="I93" s="1" t="s">
        <v>39</v>
      </c>
      <c r="J93" s="1">
        <v>4</v>
      </c>
      <c r="K93" s="1">
        <f t="shared" si="10"/>
        <v>1.149</v>
      </c>
      <c r="L93" s="1"/>
      <c r="M93" s="1"/>
      <c r="N93" s="1"/>
      <c r="O93" s="1">
        <f t="shared" si="11"/>
        <v>1.0298</v>
      </c>
      <c r="P93" s="24"/>
      <c r="Q93" s="5"/>
      <c r="R93" s="1"/>
      <c r="S93" s="1">
        <f t="shared" si="12"/>
        <v>42.697611186638177</v>
      </c>
      <c r="T93" s="1">
        <f t="shared" si="13"/>
        <v>42.697611186638177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143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144</v>
      </c>
      <c r="B94" s="1"/>
      <c r="C94" s="1">
        <v>29</v>
      </c>
      <c r="D94" s="1">
        <v>16</v>
      </c>
      <c r="E94" s="1">
        <v>10</v>
      </c>
      <c r="F94" s="1">
        <v>34</v>
      </c>
      <c r="G94" s="7">
        <v>0.4</v>
      </c>
      <c r="H94" s="1" t="e">
        <v>#N/A</v>
      </c>
      <c r="I94" s="1" t="s">
        <v>39</v>
      </c>
      <c r="J94" s="1">
        <v>10</v>
      </c>
      <c r="K94" s="1">
        <f t="shared" si="10"/>
        <v>0</v>
      </c>
      <c r="L94" s="1"/>
      <c r="M94" s="1"/>
      <c r="N94" s="1"/>
      <c r="O94" s="1">
        <f t="shared" si="11"/>
        <v>2</v>
      </c>
      <c r="P94" s="24"/>
      <c r="Q94" s="5"/>
      <c r="R94" s="1"/>
      <c r="S94" s="1">
        <f t="shared" si="12"/>
        <v>17</v>
      </c>
      <c r="T94" s="1">
        <f t="shared" si="13"/>
        <v>17</v>
      </c>
      <c r="U94" s="1">
        <v>0.8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37" t="s">
        <v>174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1" t="s">
        <v>145</v>
      </c>
      <c r="B95" s="11" t="s">
        <v>35</v>
      </c>
      <c r="C95" s="11"/>
      <c r="D95" s="11">
        <v>15.154999999999999</v>
      </c>
      <c r="E95" s="11"/>
      <c r="F95" s="11">
        <v>15.154999999999999</v>
      </c>
      <c r="G95" s="7">
        <v>1</v>
      </c>
      <c r="H95" s="1"/>
      <c r="I95" s="1" t="s">
        <v>39</v>
      </c>
      <c r="J95" s="1"/>
      <c r="K95" s="1">
        <f t="shared" si="10"/>
        <v>0</v>
      </c>
      <c r="L95" s="1"/>
      <c r="M95" s="1"/>
      <c r="N95" s="1"/>
      <c r="O95" s="1">
        <f t="shared" si="11"/>
        <v>0</v>
      </c>
      <c r="P95" s="24"/>
      <c r="Q95" s="5"/>
      <c r="R95" s="1"/>
      <c r="S95" s="1" t="e">
        <f t="shared" si="12"/>
        <v>#DIV/0!</v>
      </c>
      <c r="T95" s="1" t="e">
        <f t="shared" si="13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146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6" t="s">
        <v>147</v>
      </c>
      <c r="B96" s="16" t="s">
        <v>35</v>
      </c>
      <c r="C96" s="16"/>
      <c r="D96" s="16"/>
      <c r="E96" s="16"/>
      <c r="F96" s="16"/>
      <c r="G96" s="17">
        <v>0</v>
      </c>
      <c r="H96" s="16">
        <v>45</v>
      </c>
      <c r="I96" s="16" t="s">
        <v>39</v>
      </c>
      <c r="J96" s="16"/>
      <c r="K96" s="16">
        <f t="shared" si="10"/>
        <v>0</v>
      </c>
      <c r="L96" s="16"/>
      <c r="M96" s="16"/>
      <c r="N96" s="16"/>
      <c r="O96" s="16">
        <f t="shared" si="11"/>
        <v>0</v>
      </c>
      <c r="P96" s="18"/>
      <c r="Q96" s="18"/>
      <c r="R96" s="16"/>
      <c r="S96" s="16" t="e">
        <f t="shared" si="12"/>
        <v>#DIV/0!</v>
      </c>
      <c r="T96" s="16" t="e">
        <f t="shared" si="13"/>
        <v>#DIV/0!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 t="s">
        <v>68</v>
      </c>
      <c r="AF96" s="1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6" t="s">
        <v>148</v>
      </c>
      <c r="B97" s="16" t="s">
        <v>38</v>
      </c>
      <c r="C97" s="16"/>
      <c r="D97" s="16"/>
      <c r="E97" s="16"/>
      <c r="F97" s="16"/>
      <c r="G97" s="17">
        <v>0</v>
      </c>
      <c r="H97" s="16">
        <v>45</v>
      </c>
      <c r="I97" s="16" t="s">
        <v>39</v>
      </c>
      <c r="J97" s="16"/>
      <c r="K97" s="16">
        <f t="shared" si="10"/>
        <v>0</v>
      </c>
      <c r="L97" s="16"/>
      <c r="M97" s="16"/>
      <c r="N97" s="16"/>
      <c r="O97" s="16">
        <f t="shared" si="11"/>
        <v>0</v>
      </c>
      <c r="P97" s="18"/>
      <c r="Q97" s="18"/>
      <c r="R97" s="16"/>
      <c r="S97" s="16" t="e">
        <f t="shared" si="12"/>
        <v>#DIV/0!</v>
      </c>
      <c r="T97" s="16" t="e">
        <f t="shared" si="13"/>
        <v>#DIV/0!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 t="s">
        <v>68</v>
      </c>
      <c r="AF97" s="1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6" t="s">
        <v>149</v>
      </c>
      <c r="B98" s="16" t="s">
        <v>38</v>
      </c>
      <c r="C98" s="16"/>
      <c r="D98" s="16"/>
      <c r="E98" s="16"/>
      <c r="F98" s="16"/>
      <c r="G98" s="17">
        <v>0</v>
      </c>
      <c r="H98" s="16">
        <v>45</v>
      </c>
      <c r="I98" s="16" t="s">
        <v>39</v>
      </c>
      <c r="J98" s="16"/>
      <c r="K98" s="16">
        <f t="shared" si="10"/>
        <v>0</v>
      </c>
      <c r="L98" s="16"/>
      <c r="M98" s="16"/>
      <c r="N98" s="16"/>
      <c r="O98" s="16">
        <f t="shared" si="11"/>
        <v>0</v>
      </c>
      <c r="P98" s="18"/>
      <c r="Q98" s="18"/>
      <c r="R98" s="16"/>
      <c r="S98" s="16" t="e">
        <f t="shared" si="12"/>
        <v>#DIV/0!</v>
      </c>
      <c r="T98" s="16" t="e">
        <f t="shared" si="13"/>
        <v>#DIV/0!</v>
      </c>
      <c r="U98" s="16">
        <v>0</v>
      </c>
      <c r="V98" s="16">
        <v>0.2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 t="s">
        <v>68</v>
      </c>
      <c r="AF98" s="1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6" t="s">
        <v>152</v>
      </c>
      <c r="B99" s="16" t="s">
        <v>35</v>
      </c>
      <c r="C99" s="16"/>
      <c r="D99" s="16"/>
      <c r="E99" s="16"/>
      <c r="F99" s="16"/>
      <c r="G99" s="17">
        <v>0</v>
      </c>
      <c r="H99" s="16">
        <v>45</v>
      </c>
      <c r="I99" s="16" t="s">
        <v>39</v>
      </c>
      <c r="J99" s="16"/>
      <c r="K99" s="16">
        <f t="shared" si="10"/>
        <v>0</v>
      </c>
      <c r="L99" s="16"/>
      <c r="M99" s="16"/>
      <c r="N99" s="16"/>
      <c r="O99" s="16">
        <f t="shared" si="11"/>
        <v>0</v>
      </c>
      <c r="P99" s="18"/>
      <c r="Q99" s="18"/>
      <c r="R99" s="16"/>
      <c r="S99" s="16" t="e">
        <f t="shared" si="12"/>
        <v>#DIV/0!</v>
      </c>
      <c r="T99" s="16" t="e">
        <f t="shared" si="13"/>
        <v>#DIV/0!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 t="s">
        <v>68</v>
      </c>
      <c r="AF99" s="1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153</v>
      </c>
      <c r="B100" s="1" t="s">
        <v>38</v>
      </c>
      <c r="C100" s="1">
        <v>11</v>
      </c>
      <c r="D100" s="1"/>
      <c r="E100" s="1">
        <v>3</v>
      </c>
      <c r="F100" s="1">
        <v>8</v>
      </c>
      <c r="G100" s="7">
        <v>0.84</v>
      </c>
      <c r="H100" s="1">
        <v>50</v>
      </c>
      <c r="I100" s="1" t="s">
        <v>39</v>
      </c>
      <c r="J100" s="1">
        <v>2.4</v>
      </c>
      <c r="K100" s="1">
        <f t="shared" ref="K100:K103" si="16">E100-J100</f>
        <v>0.60000000000000009</v>
      </c>
      <c r="L100" s="1"/>
      <c r="M100" s="1"/>
      <c r="N100" s="1"/>
      <c r="O100" s="1">
        <f t="shared" si="11"/>
        <v>0.6</v>
      </c>
      <c r="P100" s="24"/>
      <c r="Q100" s="5"/>
      <c r="R100" s="1"/>
      <c r="S100" s="1">
        <f t="shared" si="12"/>
        <v>13.333333333333334</v>
      </c>
      <c r="T100" s="1">
        <f t="shared" si="13"/>
        <v>13.333333333333334</v>
      </c>
      <c r="U100" s="1">
        <v>0.2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120</v>
      </c>
      <c r="AF100" s="1">
        <f>G100*P100</f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156</v>
      </c>
      <c r="B101" s="1" t="s">
        <v>35</v>
      </c>
      <c r="C101" s="1">
        <v>47.470999999999997</v>
      </c>
      <c r="D101" s="1">
        <v>167.773</v>
      </c>
      <c r="E101" s="1">
        <v>50.32</v>
      </c>
      <c r="F101" s="1">
        <v>162.90199999999999</v>
      </c>
      <c r="G101" s="7">
        <v>1</v>
      </c>
      <c r="H101" s="1">
        <v>50</v>
      </c>
      <c r="I101" s="1" t="s">
        <v>39</v>
      </c>
      <c r="J101" s="1">
        <v>45.8</v>
      </c>
      <c r="K101" s="1">
        <f t="shared" si="16"/>
        <v>4.5200000000000031</v>
      </c>
      <c r="L101" s="1"/>
      <c r="M101" s="1"/>
      <c r="N101" s="1"/>
      <c r="O101" s="1">
        <f t="shared" si="11"/>
        <v>10.064</v>
      </c>
      <c r="P101" s="24"/>
      <c r="Q101" s="5"/>
      <c r="R101" s="1"/>
      <c r="S101" s="1">
        <f t="shared" si="12"/>
        <v>16.186605723370427</v>
      </c>
      <c r="T101" s="1">
        <f t="shared" si="13"/>
        <v>16.186605723370427</v>
      </c>
      <c r="U101" s="1">
        <v>14.24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157</v>
      </c>
      <c r="AF101" s="1">
        <f>G101*P101</f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162</v>
      </c>
      <c r="B102" s="1" t="s">
        <v>35</v>
      </c>
      <c r="C102" s="1"/>
      <c r="D102" s="1">
        <v>19.016999999999999</v>
      </c>
      <c r="E102" s="1"/>
      <c r="F102" s="22">
        <v>19.016999999999999</v>
      </c>
      <c r="G102" s="7"/>
      <c r="H102" s="1"/>
      <c r="I102" s="1"/>
      <c r="J102" s="1"/>
      <c r="K102" s="1">
        <f t="shared" si="16"/>
        <v>0</v>
      </c>
      <c r="L102" s="1"/>
      <c r="M102" s="1"/>
      <c r="N102" s="1"/>
      <c r="O102" s="1">
        <f t="shared" si="11"/>
        <v>0</v>
      </c>
      <c r="P102" s="24"/>
      <c r="Q102" s="5"/>
      <c r="R102" s="1"/>
      <c r="S102" s="1" t="e">
        <f t="shared" si="12"/>
        <v>#DIV/0!</v>
      </c>
      <c r="T102" s="1" t="e">
        <f t="shared" si="13"/>
        <v>#DIV/0!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163</v>
      </c>
      <c r="B103" s="1" t="s">
        <v>35</v>
      </c>
      <c r="C103" s="1"/>
      <c r="D103" s="1">
        <v>20.771000000000001</v>
      </c>
      <c r="E103" s="1"/>
      <c r="F103" s="22">
        <v>20.771000000000001</v>
      </c>
      <c r="G103" s="7"/>
      <c r="H103" s="1"/>
      <c r="I103" s="1"/>
      <c r="J103" s="1"/>
      <c r="K103" s="1">
        <f t="shared" si="16"/>
        <v>0</v>
      </c>
      <c r="L103" s="1"/>
      <c r="M103" s="1"/>
      <c r="N103" s="1"/>
      <c r="O103" s="1">
        <f t="shared" si="11"/>
        <v>0</v>
      </c>
      <c r="P103" s="24"/>
      <c r="Q103" s="5"/>
      <c r="R103" s="1"/>
      <c r="S103" s="1" t="e">
        <f t="shared" si="12"/>
        <v>#DIV/0!</v>
      </c>
      <c r="T103" s="1" t="e">
        <f t="shared" si="13"/>
        <v>#DIV/0!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</sheetData>
  <autoFilter ref="A3:AF103" xr:uid="{BA49A62D-8D59-4A65-BB07-EF642FF09D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2025-03-18T13:55:41Z</dcterms:created>
  <dcterms:modified xsi:type="dcterms:W3CDTF">2025-03-18T14:11:28Z</dcterms:modified>
</cp:coreProperties>
</file>