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1'!$A$9:$J$126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6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12" fillId="13" borderId="8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9" applyAlignment="1" pivotButton="0" quotePrefix="0" xfId="0">
      <alignment horizontal="right"/>
    </xf>
    <xf numFmtId="0" fontId="6" fillId="5" borderId="0" applyAlignment="1" pivotButton="0" quotePrefix="0" xfId="0">
      <alignment horizontal="right"/>
    </xf>
    <xf numFmtId="2" fontId="0" fillId="5" borderId="10" pivotButton="0" quotePrefix="0" xfId="0"/>
    <xf numFmtId="2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L1650"/>
  <sheetViews>
    <sheetView tabSelected="1" zoomScale="87" zoomScaleNormal="87" workbookViewId="0">
      <pane ySplit="9" topLeftCell="A10" activePane="bottomLeft" state="frozen"/>
      <selection pane="bottomLeft" activeCell="L12" sqref="L12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3" min="11" max="11"/>
    <col width="23.85546875" customWidth="1" style="96" min="12" max="12"/>
    <col width="18.5703125" customWidth="1" style="96" min="13" max="13"/>
  </cols>
  <sheetData>
    <row r="1" ht="27" customHeight="1" s="96" thickBot="1" thickTop="1">
      <c r="C1" s="1" t="inlineStr">
        <is>
          <t xml:space="preserve">Грузополучатель: </t>
        </is>
      </c>
      <c r="D1" s="60" t="n">
        <v>130425448</v>
      </c>
      <c r="E1" s="102" t="inlineStr">
        <is>
          <t>ООО "КСК ТРЕЙД" самовывоз</t>
        </is>
      </c>
      <c r="F1" s="103" t="n"/>
      <c r="G1" s="103" t="n"/>
      <c r="H1" s="103" t="n"/>
      <c r="I1" s="103" t="n"/>
      <c r="J1" s="104" t="n"/>
    </row>
    <row r="2" ht="16.5" customHeight="1" s="96" thickBot="1" thickTop="1"/>
    <row r="3" ht="19.5" customHeight="1" s="96" thickBot="1" thickTop="1">
      <c r="B3" s="42" t="n"/>
      <c r="C3" s="7" t="inlineStr">
        <is>
          <t xml:space="preserve">Дата отгрузки с ОМПК: </t>
        </is>
      </c>
      <c r="D3" s="105" t="n">
        <v>45365</v>
      </c>
      <c r="E3" s="7" t="inlineStr">
        <is>
          <t xml:space="preserve">Доставка: </t>
        </is>
      </c>
      <c r="F3" s="105" t="n"/>
      <c r="G3" s="105" t="n">
        <v>45368</v>
      </c>
      <c r="H3" s="103" t="n"/>
      <c r="I3" s="103" t="n"/>
      <c r="J3" s="104" t="n"/>
    </row>
    <row r="4" ht="15.75" customHeight="1" s="96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6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6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6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6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6" thickTop="1">
      <c r="A11" s="99">
        <f>RIGHT(D11:D125,4)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L11" s="100" t="n"/>
    </row>
    <row r="12" ht="16.5" customHeight="1" s="96">
      <c r="A12" s="99">
        <f>RIGHT(D12:D126,4)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/>
      <c r="F12" s="23" t="n"/>
      <c r="G12" s="23">
        <f>E12*0.84</f>
        <v/>
      </c>
      <c r="H12" s="14" t="n"/>
      <c r="I12" s="14" t="n"/>
      <c r="J12" s="40" t="n"/>
    </row>
    <row r="13" ht="16.5" customHeight="1" s="96">
      <c r="A13" s="99">
        <f>RIGHT(D13:D127,4)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80</v>
      </c>
      <c r="F13" s="23" t="n"/>
      <c r="G13" s="23">
        <f>E13*0.4</f>
        <v/>
      </c>
      <c r="H13" s="14" t="n"/>
      <c r="I13" s="14" t="n"/>
      <c r="J13" s="40" t="n"/>
    </row>
    <row r="14" ht="16.5" customHeight="1" s="96">
      <c r="A14" s="99">
        <f>RIGHT(D14:D128,4)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40</v>
      </c>
      <c r="F14" s="23" t="n"/>
      <c r="G14" s="23">
        <f>E14*0.4</f>
        <v/>
      </c>
      <c r="H14" s="14" t="n"/>
      <c r="I14" s="14" t="n"/>
      <c r="J14" s="40" t="n"/>
    </row>
    <row r="15" ht="16.5" customHeight="1" s="96">
      <c r="A15" s="99">
        <f>RIGHT(D15:D128,4)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80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6">
      <c r="A16" s="99">
        <f>RIGHT(D16:D129,4)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/>
      <c r="F16" s="23" t="n"/>
      <c r="G16" s="23">
        <f>E16*1</f>
        <v/>
      </c>
      <c r="H16" s="14" t="n"/>
      <c r="I16" s="14" t="n"/>
      <c r="J16" s="40" t="n"/>
    </row>
    <row r="17" ht="16.5" customHeight="1" s="96">
      <c r="A17" s="99">
        <f>RIGHT(D17:D130,4)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/>
      <c r="F17" s="23" t="n"/>
      <c r="G17" s="23">
        <f>E17*0.45</f>
        <v/>
      </c>
      <c r="H17" s="14" t="n"/>
      <c r="I17" s="14" t="n"/>
      <c r="J17" s="40" t="n"/>
    </row>
    <row r="18" ht="16.5" customHeight="1" s="96">
      <c r="A18" s="99">
        <f>RIGHT(D18:D131,4)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800</v>
      </c>
      <c r="F18" s="23" t="n"/>
      <c r="G18" s="23">
        <f>E18*0.35</f>
        <v/>
      </c>
      <c r="H18" s="14" t="n"/>
      <c r="I18" s="14" t="n"/>
      <c r="J18" s="40" t="n"/>
    </row>
    <row r="19" ht="16.5" customHeight="1" s="96">
      <c r="A19" s="99">
        <f>RIGHT(D19:D132,4)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/>
      <c r="F19" s="23" t="n"/>
      <c r="G19" s="23">
        <f>E19*1</f>
        <v/>
      </c>
      <c r="H19" s="14" t="n"/>
      <c r="I19" s="14" t="n"/>
      <c r="J19" s="40" t="n"/>
    </row>
    <row r="20" ht="16.5" customHeight="1" s="96">
      <c r="A20" s="99">
        <f>RIGHT(D20:D133,4)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/>
      <c r="F20" s="23" t="n"/>
      <c r="G20" s="23">
        <f>E20*0.45</f>
        <v/>
      </c>
      <c r="H20" s="14" t="n"/>
      <c r="I20" s="14" t="n"/>
      <c r="J20" s="40" t="n"/>
    </row>
    <row r="21" ht="16.5" customHeight="1" s="96">
      <c r="A21" s="99">
        <f>RIGHT(D21:D132,4)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500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6">
      <c r="A22" s="99">
        <f>RIGHT(D22:D133,4)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1600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6">
      <c r="A23" s="99">
        <f>RIGHT(D23:D134,4)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20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6">
      <c r="A24" s="99">
        <f>RIGHT(D24:D135,4)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/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6">
      <c r="A25" s="99">
        <f>RIGHT(D25:D136,4)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/>
      <c r="F25" s="23" t="n"/>
      <c r="G25" s="23">
        <f>E25*1</f>
        <v/>
      </c>
      <c r="H25" s="14" t="n"/>
      <c r="I25" s="14" t="n"/>
      <c r="J25" s="40" t="n"/>
    </row>
    <row r="26" ht="16.5" customHeight="1" s="96">
      <c r="A26" s="99">
        <f>RIGHT(D26:D138,4)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/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6">
      <c r="A27" s="99">
        <f>RIGHT(D27:D139,4)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1001012826734</v>
      </c>
      <c r="E27" s="24" t="n"/>
      <c r="F27" s="23" t="n"/>
      <c r="G27" s="23">
        <f>E27*0.5</f>
        <v/>
      </c>
      <c r="H27" s="14" t="n"/>
      <c r="I27" s="14" t="n"/>
      <c r="J27" s="40" t="n"/>
    </row>
    <row r="28" ht="16.5" customHeight="1" s="96">
      <c r="A28" s="99">
        <f>RIGHT(D28:D140,4)</f>
        <v/>
      </c>
      <c r="B28" s="27" t="inlineStr">
        <is>
          <t>РУССКАЯ ПРЕМИУМ вар б/о мгс_30с</t>
        </is>
      </c>
      <c r="C28" s="31" t="inlineStr">
        <is>
          <t>КГ</t>
        </is>
      </c>
      <c r="D28" s="28" t="n">
        <v>1001010855247</v>
      </c>
      <c r="E28" s="24" t="n"/>
      <c r="F28" s="23" t="n">
        <v>1.48</v>
      </c>
      <c r="G28" s="23">
        <f>E28*1</f>
        <v/>
      </c>
      <c r="H28" s="14" t="n">
        <v>2.96</v>
      </c>
      <c r="I28" s="14" t="n">
        <v>30</v>
      </c>
      <c r="J28" s="40" t="n"/>
    </row>
    <row r="29" ht="16.5" customHeight="1" s="96">
      <c r="A29" s="99">
        <f>RIGHT(D29:D141,4)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/>
      <c r="F29" s="23" t="n"/>
      <c r="G29" s="23">
        <f>E29*0.45</f>
        <v/>
      </c>
      <c r="H29" s="14" t="n"/>
      <c r="I29" s="14" t="n"/>
      <c r="J29" s="40" t="n"/>
    </row>
    <row r="30" ht="16.5" customHeight="1" s="96">
      <c r="A30" s="99">
        <f>RIGHT(D30:D143,4)</f>
        <v/>
      </c>
      <c r="B30" s="27" t="inlineStr">
        <is>
          <t>ФИЛЕЙНАЯ Папа может вар п/о</t>
        </is>
      </c>
      <c r="C30" s="31" t="inlineStr">
        <is>
          <t>КГ</t>
        </is>
      </c>
      <c r="D30" s="28" t="n">
        <v>1001012564813</v>
      </c>
      <c r="E30" s="24" t="n">
        <v>100</v>
      </c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40" t="n"/>
    </row>
    <row r="31" ht="16.5" customHeight="1" s="96">
      <c r="A31" s="99">
        <f>RIGHT(D31:D144,4)</f>
        <v/>
      </c>
      <c r="B31" s="27" t="inlineStr">
        <is>
          <t>ФИЛЕЙНАЯ Папа может вар п/о 0.4кг 8шт.</t>
        </is>
      </c>
      <c r="C31" s="34" t="inlineStr">
        <is>
          <t>ШТ</t>
        </is>
      </c>
      <c r="D31" s="28" t="n">
        <v>1001012566392</v>
      </c>
      <c r="E31" s="24" t="n">
        <v>1000</v>
      </c>
      <c r="F31" s="23" t="n">
        <v>0.4</v>
      </c>
      <c r="G31" s="23">
        <f>E31*0.4</f>
        <v/>
      </c>
      <c r="H31" s="14" t="n">
        <v>3.2</v>
      </c>
      <c r="I31" s="14" t="n">
        <v>60</v>
      </c>
      <c r="J31" s="40" t="n"/>
    </row>
    <row r="32" ht="16.5" customHeight="1" s="96">
      <c r="A32" s="99">
        <f>RIGHT(D32:D146,4)</f>
        <v/>
      </c>
      <c r="B32" s="27" t="inlineStr">
        <is>
          <t>ЭКСТРА Папа может вар п/о.</t>
        </is>
      </c>
      <c r="C32" s="31" t="inlineStr">
        <is>
          <t>КГ</t>
        </is>
      </c>
      <c r="D32" s="28" t="n">
        <v>1001012505851</v>
      </c>
      <c r="E32" s="24" t="n"/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6">
      <c r="A33" s="99">
        <f>RIGHT(D33:D147,4)</f>
        <v/>
      </c>
      <c r="B33" s="27" t="inlineStr">
        <is>
          <t>ВРЕМЯ ОЛИВЬЕ Папа может вар п/о 0.4кг</t>
        </is>
      </c>
      <c r="C33" s="34" t="inlineStr">
        <is>
          <t>ШТ</t>
        </is>
      </c>
      <c r="D33" s="28" t="n">
        <v>1001014486158</v>
      </c>
      <c r="E33" s="24" t="n"/>
      <c r="F33" s="23" t="n">
        <v>0.4</v>
      </c>
      <c r="G33" s="23">
        <f>E33*0.4</f>
        <v/>
      </c>
      <c r="H33" s="14" t="n"/>
      <c r="I33" s="14" t="n">
        <v>60</v>
      </c>
      <c r="J33" s="40" t="n"/>
    </row>
    <row r="34" ht="16.5" customHeight="1" s="96">
      <c r="A34" s="99">
        <f>RIGHT(D34:D148,4)</f>
        <v/>
      </c>
      <c r="B34" s="27" t="inlineStr">
        <is>
          <t>К ЧАЮ Советское наследие вар н/о мгс</t>
        </is>
      </c>
      <c r="C34" s="31" t="inlineStr">
        <is>
          <t>КГ</t>
        </is>
      </c>
      <c r="D34" s="28" t="n">
        <v>1001015356259</v>
      </c>
      <c r="E34" s="24" t="n"/>
      <c r="F34" s="23" t="n">
        <v>0.5</v>
      </c>
      <c r="G34" s="23">
        <f>E34</f>
        <v/>
      </c>
      <c r="H34" s="14" t="n"/>
      <c r="I34" s="14" t="n">
        <v>30</v>
      </c>
      <c r="J34" s="40" t="n"/>
    </row>
    <row r="35" ht="16.5" customHeight="1" s="96">
      <c r="A35" s="99">
        <f>RIGHT(D35:D149,4)</f>
        <v/>
      </c>
      <c r="B35" s="27" t="inlineStr">
        <is>
          <t>ОСОБАЯ Коровино (в сетке) 0.5кг 8шт.</t>
        </is>
      </c>
      <c r="C35" s="34" t="inlineStr">
        <is>
          <t>ШТ</t>
        </is>
      </c>
      <c r="D35" s="28" t="n">
        <v>1001012816716</v>
      </c>
      <c r="E35" s="24" t="n"/>
      <c r="F35" s="23" t="n">
        <v>0.5</v>
      </c>
      <c r="G35" s="23">
        <f>E35*0.5</f>
        <v/>
      </c>
      <c r="H35" s="14" t="n"/>
      <c r="I35" s="14" t="n">
        <v>60</v>
      </c>
      <c r="J35" s="40" t="n"/>
    </row>
    <row r="36" ht="16.5" customHeight="1" s="96" thickBot="1">
      <c r="A36" s="99">
        <f>RIGHT(D36:D147,4)</f>
        <v/>
      </c>
      <c r="B36" s="27" t="inlineStr">
        <is>
          <t>ЭКСТРА Папа может вар п/о 0.4кг 8шт.</t>
        </is>
      </c>
      <c r="C36" s="34" t="inlineStr">
        <is>
          <t>ШТ</t>
        </is>
      </c>
      <c r="D36" s="28" t="n">
        <v>1001012506353</v>
      </c>
      <c r="E36" s="24" t="n">
        <v>400</v>
      </c>
      <c r="F36" s="23" t="n">
        <v>0.4</v>
      </c>
      <c r="G36" s="23">
        <f>E36*0.4</f>
        <v/>
      </c>
      <c r="H36" s="14" t="n">
        <v>3.2</v>
      </c>
      <c r="I36" s="14" t="n">
        <v>60</v>
      </c>
      <c r="J36" s="40" t="n"/>
    </row>
    <row r="37" ht="16.5" customHeight="1" s="96" thickBot="1" thickTop="1">
      <c r="A37" s="99">
        <f>RIGHT(D37:D148,4)</f>
        <v/>
      </c>
      <c r="B37" s="75" t="inlineStr">
        <is>
          <t>Сосиски</t>
        </is>
      </c>
      <c r="C37" s="75" t="n"/>
      <c r="D37" s="75" t="n"/>
      <c r="E37" s="75" t="n"/>
      <c r="F37" s="74" t="n"/>
      <c r="G37" s="75" t="n"/>
      <c r="H37" s="75" t="n"/>
      <c r="I37" s="75" t="n"/>
      <c r="J37" s="76" t="n"/>
    </row>
    <row r="38" ht="16.5" customFormat="1" customHeight="1" s="15" thickTop="1">
      <c r="A38" s="99">
        <f>RIGHT(D38:D150,4)</f>
        <v/>
      </c>
      <c r="B38" s="27" t="inlineStr">
        <is>
          <t>ГОВЯЖЬИ СН сос п/о мгс 1*6</t>
        </is>
      </c>
      <c r="C38" s="31" t="inlineStr">
        <is>
          <t>КГ</t>
        </is>
      </c>
      <c r="D38" s="28" t="n">
        <v>1001022296601</v>
      </c>
      <c r="E38" s="24" t="n">
        <v>40</v>
      </c>
      <c r="F38" s="23" t="n"/>
      <c r="G38" s="23">
        <f>E38*1</f>
        <v/>
      </c>
      <c r="H38" s="14" t="n"/>
      <c r="I38" s="14" t="n"/>
      <c r="J38" s="40" t="n"/>
      <c r="K38" s="83" t="n"/>
    </row>
    <row r="39" ht="16.5" customFormat="1" customHeight="1" s="15">
      <c r="A39" s="99">
        <f>RIGHT(D39:D151,4)</f>
        <v/>
      </c>
      <c r="B39" s="27" t="inlineStr">
        <is>
          <t xml:space="preserve">БАВАРСКИЕ ПМ сос ц/о мгс 0,35кг 8шт.  </t>
        </is>
      </c>
      <c r="C39" s="34" t="inlineStr">
        <is>
          <t>ШТ</t>
        </is>
      </c>
      <c r="D39" s="28" t="n">
        <v>1001021966602</v>
      </c>
      <c r="E39" s="24" t="n">
        <v>120</v>
      </c>
      <c r="F39" s="23" t="n"/>
      <c r="G39" s="23">
        <f>E39*0.35</f>
        <v/>
      </c>
      <c r="H39" s="14" t="n"/>
      <c r="I39" s="14" t="n"/>
      <c r="J39" s="40" t="n"/>
      <c r="K39" s="83" t="n"/>
    </row>
    <row r="40" ht="16.5" customFormat="1" customHeight="1" s="91">
      <c r="A40" s="99">
        <f>RIGHT(D40:D150,4)</f>
        <v/>
      </c>
      <c r="B40" s="84" t="inlineStr">
        <is>
          <t>БОГАТЫРСКИЕ Папа Может сос п/о 1*6</t>
        </is>
      </c>
      <c r="C40" s="85" t="inlineStr">
        <is>
          <t>КГ</t>
        </is>
      </c>
      <c r="D40" s="86" t="n">
        <v>1001024636517</v>
      </c>
      <c r="E40" s="24" t="n"/>
      <c r="F40" s="88" t="n"/>
      <c r="G40" s="88">
        <f>E40*1</f>
        <v/>
      </c>
      <c r="H40" s="89" t="n"/>
      <c r="I40" s="89" t="n"/>
      <c r="J40" s="89" t="n"/>
      <c r="K40" s="90" t="n"/>
    </row>
    <row r="41" ht="16.5" customFormat="1" customHeight="1" s="15">
      <c r="A41" s="99">
        <f>RIGHT(D41:D151,4)</f>
        <v/>
      </c>
      <c r="B41" s="27" t="inlineStr">
        <is>
          <t>БОГАТЫРСКИЕ Папа Может сос п/о в/у 0.3кг</t>
        </is>
      </c>
      <c r="C41" s="34" t="inlineStr">
        <is>
          <t>ШТ</t>
        </is>
      </c>
      <c r="D41" s="28" t="n">
        <v>1001024636438</v>
      </c>
      <c r="E41" s="24" t="n"/>
      <c r="F41" s="23" t="n"/>
      <c r="G41" s="23">
        <f>E41*0.3</f>
        <v/>
      </c>
      <c r="H41" s="14" t="n"/>
      <c r="I41" s="14" t="n"/>
      <c r="J41" s="40" t="n"/>
      <c r="K41" s="83" t="n"/>
    </row>
    <row r="42" ht="16.5" customFormat="1" customHeight="1" s="15">
      <c r="A42" s="99">
        <f>RIGHT(D42:D153,4)</f>
        <v/>
      </c>
      <c r="B42" s="27" t="inlineStr">
        <is>
          <t>МОЛОЧНЫЕ ГОСТ СН сос п/о мгс 0.41кг 10шт</t>
        </is>
      </c>
      <c r="C42" s="34" t="inlineStr">
        <is>
          <t>ШТ</t>
        </is>
      </c>
      <c r="D42" s="28" t="n">
        <v>1001020836750</v>
      </c>
      <c r="E42" s="24" t="n"/>
      <c r="F42" s="23" t="n"/>
      <c r="G42" s="23">
        <f>E42*0.41</f>
        <v/>
      </c>
      <c r="H42" s="14" t="n"/>
      <c r="I42" s="14" t="n"/>
      <c r="J42" s="40" t="n"/>
      <c r="K42" s="83" t="n"/>
    </row>
    <row r="43" ht="16.5" customHeight="1" s="96">
      <c r="A43" s="99">
        <f>RIGHT(D43:D158,4)</f>
        <v/>
      </c>
      <c r="B43" s="27" t="inlineStr">
        <is>
          <t>МОЛОЧНЫЕ КЛАССИЧЕСКИЕ ПМ сос п/о мгс 2*4</t>
        </is>
      </c>
      <c r="C43" s="32" t="inlineStr">
        <is>
          <t>КГ</t>
        </is>
      </c>
      <c r="D43" s="28" t="n">
        <v>1001024976123</v>
      </c>
      <c r="E43" s="24" t="n">
        <v>150</v>
      </c>
      <c r="F43" s="23" t="n"/>
      <c r="G43" s="23">
        <f>E43*1</f>
        <v/>
      </c>
      <c r="H43" s="14" t="n"/>
      <c r="I43" s="14" t="n"/>
      <c r="J43" s="40" t="n"/>
    </row>
    <row r="44" ht="16.5" customHeight="1" s="96">
      <c r="A44" s="99">
        <f>RIGHT(D44:D161,4)</f>
        <v/>
      </c>
      <c r="B44" s="27" t="inlineStr">
        <is>
          <t>МОЛОЧНЫЕ К ЗАВТРАКУ сос п/о в/у 0.4кг</t>
        </is>
      </c>
      <c r="C44" s="34" t="inlineStr">
        <is>
          <t>ШТ</t>
        </is>
      </c>
      <c r="D44" s="28" t="n">
        <v>1001024906042</v>
      </c>
      <c r="E44" s="24" t="n">
        <v>400</v>
      </c>
      <c r="F44" s="23" t="n">
        <v>0.4</v>
      </c>
      <c r="G44" s="23">
        <f>E44*0.4</f>
        <v/>
      </c>
      <c r="H44" s="14" t="n">
        <v>3.2</v>
      </c>
      <c r="I44" s="14" t="n">
        <v>45</v>
      </c>
      <c r="J44" s="40" t="n"/>
    </row>
    <row r="45" ht="16.5" customFormat="1" customHeight="1" s="91">
      <c r="A45" s="99">
        <f>RIGHT(D45:D162,4)</f>
        <v/>
      </c>
      <c r="B45" s="84" t="inlineStr">
        <is>
          <t>МОЛОЧНЫЕ К ЗАВТРАКУ сос п/о мгс 1*3</t>
        </is>
      </c>
      <c r="C45" s="95" t="inlineStr">
        <is>
          <t>КГ</t>
        </is>
      </c>
      <c r="D45" s="86" t="n">
        <v>1001024906041</v>
      </c>
      <c r="E45" s="24" t="n">
        <v>30</v>
      </c>
      <c r="F45" s="88" t="n">
        <v>2.125</v>
      </c>
      <c r="G45" s="88">
        <f>E45*1</f>
        <v/>
      </c>
      <c r="H45" s="89" t="n">
        <v>4.25</v>
      </c>
      <c r="I45" s="89" t="n">
        <v>45</v>
      </c>
      <c r="J45" s="89" t="n"/>
      <c r="K45" s="90" t="n"/>
    </row>
    <row r="46" ht="16.5" customHeight="1" s="96">
      <c r="A46" s="99">
        <f>RIGHT(D46:D163,4)</f>
        <v/>
      </c>
      <c r="B46" s="27" t="inlineStr">
        <is>
          <t>МОЛОЧНЫЕ ТРАДИЦ. сос п/о мгс 0,6кг_СНГ</t>
        </is>
      </c>
      <c r="C46" s="34" t="inlineStr">
        <is>
          <t>ШТ</t>
        </is>
      </c>
      <c r="D46" s="28" t="n">
        <v>1001020965982</v>
      </c>
      <c r="E46" s="24" t="n">
        <v>40</v>
      </c>
      <c r="F46" s="23" t="n"/>
      <c r="G46" s="23">
        <f>E46*0.6</f>
        <v/>
      </c>
      <c r="H46" s="14" t="n"/>
      <c r="I46" s="14" t="n"/>
      <c r="J46" s="40" t="n"/>
    </row>
    <row r="47" ht="16.5" customHeight="1" s="96">
      <c r="A47" s="99">
        <f>RIGHT(D47:D164,4)</f>
        <v/>
      </c>
      <c r="B47" s="27" t="inlineStr">
        <is>
          <t>МОЛОЧНЫЕ ТРАДИЦ. сос п/о в/у 1/350_45с</t>
        </is>
      </c>
      <c r="C47" s="34" t="inlineStr">
        <is>
          <t>ШТ</t>
        </is>
      </c>
      <c r="D47" s="28" t="n">
        <v>1001020965976</v>
      </c>
      <c r="E47" s="24" t="n">
        <v>240</v>
      </c>
      <c r="F47" s="23" t="n"/>
      <c r="G47" s="23">
        <f>E47*0.35</f>
        <v/>
      </c>
      <c r="H47" s="14" t="n"/>
      <c r="I47" s="14" t="n"/>
      <c r="J47" s="40" t="n"/>
    </row>
    <row r="48" ht="16.5" customHeight="1" s="96">
      <c r="A48" s="99">
        <f>RIGHT(D48:D164,4)</f>
        <v/>
      </c>
      <c r="B48" s="27" t="inlineStr">
        <is>
          <t>МОЛОЧНЫЕ ТРАДИЦ. сос п/о мгс 1*6_45с</t>
        </is>
      </c>
      <c r="C48" s="31" t="inlineStr">
        <is>
          <t>КГ</t>
        </is>
      </c>
      <c r="D48" s="28" t="n">
        <v>1001020965981</v>
      </c>
      <c r="E48" s="24" t="n">
        <v>30</v>
      </c>
      <c r="F48" s="23" t="n"/>
      <c r="G48" s="23">
        <f>E48*1</f>
        <v/>
      </c>
      <c r="H48" s="14" t="n"/>
      <c r="I48" s="14" t="n"/>
      <c r="J48" s="40" t="n"/>
    </row>
    <row r="49" ht="16.5" customFormat="1" customHeight="1" s="15">
      <c r="A49" s="99">
        <f>RIGHT(D49:D165,4)</f>
        <v/>
      </c>
      <c r="B49" s="71" t="inlineStr">
        <is>
          <t>МЯСНЫЕ Папа может сос п/о мгс 1.5*3</t>
        </is>
      </c>
      <c r="C49" s="31" t="inlineStr">
        <is>
          <t>КГ</t>
        </is>
      </c>
      <c r="D49" s="28" t="n">
        <v>1001022726303</v>
      </c>
      <c r="E49" s="24" t="n">
        <v>50</v>
      </c>
      <c r="F49" s="23" t="n">
        <v>1.066666666666667</v>
      </c>
      <c r="G49" s="23">
        <f>E49*1</f>
        <v/>
      </c>
      <c r="H49" s="14" t="n">
        <v>3.2</v>
      </c>
      <c r="I49" s="14" t="n">
        <v>45</v>
      </c>
      <c r="J49" s="40" t="n"/>
      <c r="K49" s="83" t="n"/>
    </row>
    <row r="50" ht="16.5" customHeight="1" s="96">
      <c r="A50" s="99">
        <f>RIGHT(D50:D166,4)</f>
        <v/>
      </c>
      <c r="B50" s="46" t="inlineStr">
        <is>
          <t>СЛИВОЧНЫЕ ПМ сос п/о мгс 0,41кг 10шт.</t>
        </is>
      </c>
      <c r="C50" s="34" t="inlineStr">
        <is>
          <t>ШТ</t>
        </is>
      </c>
      <c r="D50" s="28" t="n">
        <v>1001022466726</v>
      </c>
      <c r="E50" s="24" t="n">
        <v>400</v>
      </c>
      <c r="F50" s="23" t="n">
        <v>0.45</v>
      </c>
      <c r="G50" s="23">
        <f>E50*0.41</f>
        <v/>
      </c>
      <c r="H50" s="14" t="n">
        <v>4.5</v>
      </c>
      <c r="I50" s="14" t="n">
        <v>45</v>
      </c>
      <c r="J50" s="40" t="n"/>
    </row>
    <row r="51" ht="16.5" customHeight="1" s="96">
      <c r="A51" s="99">
        <f>RIGHT(D51:D167,4)</f>
        <v/>
      </c>
      <c r="B51" s="46" t="inlineStr">
        <is>
          <t>СЛИВОЧНЫЕ Папа может сос п/о мгс 2*2_45с</t>
        </is>
      </c>
      <c r="C51" s="31" t="inlineStr">
        <is>
          <t>КГ</t>
        </is>
      </c>
      <c r="D51" s="28" t="n">
        <v>1001022465820</v>
      </c>
      <c r="E51" s="24" t="n"/>
      <c r="F51" s="23" t="n"/>
      <c r="G51" s="23">
        <f>E51*1</f>
        <v/>
      </c>
      <c r="H51" s="14" t="n"/>
      <c r="I51" s="14" t="n">
        <v>45</v>
      </c>
      <c r="J51" s="40" t="n"/>
    </row>
    <row r="52" ht="16.5" customHeight="1" s="96">
      <c r="A52" s="99">
        <f>RIGHT(D52:D168,4)</f>
        <v/>
      </c>
      <c r="B52" s="46" t="inlineStr">
        <is>
          <t>СЛИВОЧНЫЕ СН сос п/о мгс 0.41кг 10шт.</t>
        </is>
      </c>
      <c r="C52" s="34" t="inlineStr">
        <is>
          <t>ШТ</t>
        </is>
      </c>
      <c r="D52" s="28" t="n">
        <v>1001020846751</v>
      </c>
      <c r="E52" s="24" t="n"/>
      <c r="F52" s="23" t="n"/>
      <c r="G52" s="23">
        <f>E52*0.41</f>
        <v/>
      </c>
      <c r="H52" s="14" t="n"/>
      <c r="I52" s="14" t="n"/>
      <c r="J52" s="40" t="n"/>
    </row>
    <row r="53" ht="16.5" customHeight="1" s="96">
      <c r="A53" s="99">
        <f>RIGHT(D53:D169,4)</f>
        <v/>
      </c>
      <c r="B53" s="46" t="inlineStr">
        <is>
          <t>СЛИВОЧНЫЕ СН сос п/о мгс 1*6</t>
        </is>
      </c>
      <c r="C53" s="31" t="inlineStr">
        <is>
          <t>КГ</t>
        </is>
      </c>
      <c r="D53" s="28" t="n">
        <v>1001020846563</v>
      </c>
      <c r="E53" s="24" t="n">
        <v>30</v>
      </c>
      <c r="F53" s="23" t="n"/>
      <c r="G53" s="23">
        <f>E53*1</f>
        <v/>
      </c>
      <c r="H53" s="14" t="n"/>
      <c r="I53" s="14" t="n"/>
      <c r="J53" s="40" t="n"/>
    </row>
    <row r="54" ht="16.5" customHeight="1" s="96">
      <c r="A54" s="99">
        <f>RIGHT(D54:D170,4)</f>
        <v/>
      </c>
      <c r="B54" s="46" t="inlineStr">
        <is>
          <t>СОСИСКА.РУ сос ц/о в/у 1/300 8шт.</t>
        </is>
      </c>
      <c r="C54" s="34" t="inlineStr">
        <is>
          <t>ШТ</t>
        </is>
      </c>
      <c r="D54" s="28" t="n">
        <v>1001020886646</v>
      </c>
      <c r="E54" s="24" t="n"/>
      <c r="F54" s="23" t="n"/>
      <c r="G54" s="23">
        <f>E54*0.3</f>
        <v/>
      </c>
      <c r="H54" s="14" t="n"/>
      <c r="I54" s="14" t="n"/>
      <c r="J54" s="40" t="n"/>
    </row>
    <row r="55" ht="16.5" customHeight="1" s="96">
      <c r="A55" s="99">
        <f>RIGHT(D55:D171,4)</f>
        <v/>
      </c>
      <c r="B55" s="46" t="inlineStr">
        <is>
          <t>МОЛОЧНЫЕ ТРАДИЦ. сос п/о в/у 1/360 (1+1)</t>
        </is>
      </c>
      <c r="C55" s="34" t="inlineStr">
        <is>
          <t>ШТ</t>
        </is>
      </c>
      <c r="D55" s="28" t="n">
        <v>1001020966144</v>
      </c>
      <c r="E55" s="24" t="n"/>
      <c r="F55" s="23" t="n">
        <v>0.36</v>
      </c>
      <c r="G55" s="23">
        <f>E55*0.36</f>
        <v/>
      </c>
      <c r="H55" s="14" t="n"/>
      <c r="I55" s="14" t="n">
        <v>45</v>
      </c>
      <c r="J55" s="40" t="n"/>
    </row>
    <row r="56" ht="16.5" customHeight="1" s="96">
      <c r="A56" s="99">
        <f>RIGHT(D56:D172,4)</f>
        <v/>
      </c>
      <c r="B56" s="46" t="inlineStr">
        <is>
          <t>СОЧНЫЕ ПМ сос п/о мгс 0,41кг 10шт</t>
        </is>
      </c>
      <c r="C56" s="34" t="inlineStr">
        <is>
          <t>ШТ</t>
        </is>
      </c>
      <c r="D56" s="28" t="n">
        <v>1001022376722</v>
      </c>
      <c r="E56" s="24" t="n">
        <v>1900</v>
      </c>
      <c r="F56" s="23" t="n">
        <v>0.41</v>
      </c>
      <c r="G56" s="23">
        <f>E56*0.41</f>
        <v/>
      </c>
      <c r="H56" s="14" t="n">
        <v>4.5</v>
      </c>
      <c r="I56" s="14" t="n">
        <v>45</v>
      </c>
      <c r="J56" s="40" t="n"/>
    </row>
    <row r="57" ht="16.5" customHeight="1" s="96">
      <c r="A57" s="99">
        <f>RIGHT(D57:D173,4)</f>
        <v/>
      </c>
      <c r="B57" s="46" t="inlineStr">
        <is>
          <t>СОЧНЫЕ сос п/о мгс 2*2</t>
        </is>
      </c>
      <c r="C57" s="31" t="inlineStr">
        <is>
          <t>КГ</t>
        </is>
      </c>
      <c r="D57" s="28" t="n">
        <v>1001022373812</v>
      </c>
      <c r="E57" s="24" t="n">
        <v>700</v>
      </c>
      <c r="F57" s="23" t="n">
        <v>2.125</v>
      </c>
      <c r="G57" s="23">
        <f>E57*1</f>
        <v/>
      </c>
      <c r="H57" s="14" t="n">
        <v>4.25</v>
      </c>
      <c r="I57" s="14" t="n">
        <v>45</v>
      </c>
      <c r="J57" s="40" t="n"/>
    </row>
    <row r="58" ht="16.5" customFormat="1" customHeight="1" s="15">
      <c r="A58" s="99">
        <f>RIGHT(D58:D174,4)</f>
        <v/>
      </c>
      <c r="B58" s="27" t="inlineStr">
        <is>
          <t>СОЧНЫЕ сос п/о мгс 1*6</t>
        </is>
      </c>
      <c r="C58" s="31" t="inlineStr">
        <is>
          <t>КГ</t>
        </is>
      </c>
      <c r="D58" s="28" t="n">
        <v>1001022376113</v>
      </c>
      <c r="E58" s="24" t="n">
        <v>600</v>
      </c>
      <c r="F58" s="23" t="n">
        <v>1.033333333333333</v>
      </c>
      <c r="G58" s="23">
        <f>E58*1</f>
        <v/>
      </c>
      <c r="H58" s="14" t="n">
        <v>6.200000000000001</v>
      </c>
      <c r="I58" s="14" t="n">
        <v>45</v>
      </c>
      <c r="J58" s="40" t="n"/>
      <c r="K58" s="83" t="n"/>
    </row>
    <row r="59" ht="16.5" customFormat="1" customHeight="1" s="15">
      <c r="A59" s="99">
        <f>RIGHT(D59:D175,4)</f>
        <v/>
      </c>
      <c r="B59" s="27" t="inlineStr">
        <is>
          <t>СОЧНЫЙ ГРИЛЬ ПМ сос п/о мгс 1.5*4_Маяк</t>
        </is>
      </c>
      <c r="C59" s="31" t="inlineStr">
        <is>
          <t>КГ</t>
        </is>
      </c>
      <c r="D59" s="28" t="n">
        <v>1001022246661</v>
      </c>
      <c r="E59" s="24" t="n">
        <v>30</v>
      </c>
      <c r="F59" s="23" t="n"/>
      <c r="G59" s="23">
        <f>E59*1</f>
        <v/>
      </c>
      <c r="H59" s="14" t="n"/>
      <c r="I59" s="14" t="n"/>
      <c r="J59" s="40" t="n"/>
      <c r="K59" s="83" t="n"/>
    </row>
    <row r="60" ht="16.5" customFormat="1" customHeight="1" s="15">
      <c r="A60" s="99">
        <f>RIGHT(D60:D176,4)</f>
        <v/>
      </c>
      <c r="B60" s="27" t="inlineStr">
        <is>
          <t>СОЧНЫЙ ГРИЛЬ ПМ сос п/о мгс 0,41кг 8шт.</t>
        </is>
      </c>
      <c r="C60" s="36" t="inlineStr">
        <is>
          <t>ШТ</t>
        </is>
      </c>
      <c r="D60" s="28" t="n">
        <v>1001022246713</v>
      </c>
      <c r="E60" s="24" t="n">
        <v>400</v>
      </c>
      <c r="F60" s="23" t="n"/>
      <c r="G60" s="23">
        <f>E60*0.41</f>
        <v/>
      </c>
      <c r="H60" s="14" t="n"/>
      <c r="I60" s="14" t="n"/>
      <c r="J60" s="40" t="n"/>
      <c r="K60" s="83" t="n"/>
    </row>
    <row r="61" ht="16.5" customFormat="1" customHeight="1" s="15">
      <c r="A61" s="99">
        <f>RIGHT(D61:D177,4)</f>
        <v/>
      </c>
      <c r="B61" s="27" t="inlineStr">
        <is>
          <t>С СЫРОМ Папа может сос ц/о мгс 0.4кг 6шт</t>
        </is>
      </c>
      <c r="C61" s="36" t="inlineStr">
        <is>
          <t>ШТ</t>
        </is>
      </c>
      <c r="D61" s="28" t="n">
        <v>1001025176475</v>
      </c>
      <c r="E61" s="24" t="n">
        <v>30</v>
      </c>
      <c r="F61" s="23" t="n"/>
      <c r="G61" s="23">
        <f>E61*0.4</f>
        <v/>
      </c>
      <c r="H61" s="14" t="n"/>
      <c r="I61" s="14" t="n"/>
      <c r="J61" s="40" t="n"/>
      <c r="K61" s="83" t="n"/>
    </row>
    <row r="62" ht="16.5" customFormat="1" customHeight="1" s="15">
      <c r="A62" s="99">
        <f>RIGHT(D62:D178,4)</f>
        <v/>
      </c>
      <c r="B62" s="27" t="inlineStr">
        <is>
          <t>ХОТ-ДОГ Папа может сос п/о мгс 0,38кг</t>
        </is>
      </c>
      <c r="C62" s="36" t="inlineStr">
        <is>
          <t>ШТ</t>
        </is>
      </c>
      <c r="D62" s="28" t="n">
        <v>1001025166241</v>
      </c>
      <c r="E62" s="24" t="n"/>
      <c r="F62" s="23" t="n"/>
      <c r="G62" s="23">
        <f>E62*0.38</f>
        <v/>
      </c>
      <c r="H62" s="14" t="n"/>
      <c r="I62" s="14" t="n"/>
      <c r="J62" s="40" t="n"/>
      <c r="K62" s="83" t="n"/>
    </row>
    <row r="63" ht="16.5" customHeight="1" s="96" thickBot="1">
      <c r="A63" s="99">
        <f>RIGHT(D63:D179,4)</f>
        <v/>
      </c>
      <c r="B63" s="47" t="inlineStr">
        <is>
          <t>ФИЛЕЙНЫЕ сос ц/о в/у 1/270 12шт_45с</t>
        </is>
      </c>
      <c r="C63" s="36" t="inlineStr">
        <is>
          <t>ШТ</t>
        </is>
      </c>
      <c r="D63" s="28" t="n">
        <v>1001022556297</v>
      </c>
      <c r="E63" s="24" t="n">
        <v>600</v>
      </c>
      <c r="F63" s="23" t="n"/>
      <c r="G63" s="23">
        <f>E63*0.27</f>
        <v/>
      </c>
      <c r="H63" s="14" t="n">
        <v>3.24</v>
      </c>
      <c r="I63" s="14" t="n">
        <v>45</v>
      </c>
      <c r="J63" s="40" t="n"/>
    </row>
    <row r="64" ht="16.5" customHeight="1" s="96" thickBot="1" thickTop="1">
      <c r="A64" s="99">
        <f>RIGHT(D64:D172,4)</f>
        <v/>
      </c>
      <c r="B64" s="75" t="inlineStr">
        <is>
          <t>Сардельки</t>
        </is>
      </c>
      <c r="C64" s="75" t="n"/>
      <c r="D64" s="75" t="n"/>
      <c r="E64" s="75" t="n"/>
      <c r="F64" s="74" t="n"/>
      <c r="G64" s="75" t="n"/>
      <c r="H64" s="75" t="n"/>
      <c r="I64" s="75" t="n"/>
      <c r="J64" s="76" t="n"/>
    </row>
    <row r="65" ht="16.5" customHeight="1" s="96" thickTop="1">
      <c r="A65" s="99">
        <f>RIGHT(D65:D173,4)</f>
        <v/>
      </c>
      <c r="B65" s="47" t="inlineStr">
        <is>
          <t>СЫТНЫЕ Папа может сар б/о мгс 1*3 СНГ</t>
        </is>
      </c>
      <c r="C65" s="31" t="inlineStr">
        <is>
          <t>КГ</t>
        </is>
      </c>
      <c r="D65" s="28" t="n">
        <v>1001034063297</v>
      </c>
      <c r="E65" s="24" t="n"/>
      <c r="F65" s="23" t="n">
        <v>1.013333333333333</v>
      </c>
      <c r="G65" s="23">
        <f>E65*1</f>
        <v/>
      </c>
      <c r="H65" s="14" t="n">
        <v>3.04</v>
      </c>
      <c r="I65" s="14" t="n">
        <v>30</v>
      </c>
      <c r="J65" s="40" t="n"/>
    </row>
    <row r="66" ht="16.5" customHeight="1" s="96">
      <c r="A66" s="99">
        <f>RIGHT(D66:D176,4)</f>
        <v/>
      </c>
      <c r="B66" s="47" t="inlineStr">
        <is>
          <t>ШПИКАЧКИ ДОМАШНИЕ СН п/о мгс 0.4кг 8шт.</t>
        </is>
      </c>
      <c r="C66" s="34" t="inlineStr">
        <is>
          <t>ШТ</t>
        </is>
      </c>
      <c r="D66" s="28" t="n">
        <v>1001035326217</v>
      </c>
      <c r="E66" s="24" t="n"/>
      <c r="F66" s="23" t="n"/>
      <c r="G66" s="23">
        <f>E66*0.4</f>
        <v/>
      </c>
      <c r="H66" s="14" t="n"/>
      <c r="I66" s="14" t="n"/>
      <c r="J66" s="40" t="n"/>
    </row>
    <row r="67" ht="16.5" customHeight="1" s="96" thickBot="1">
      <c r="A67" s="99">
        <f>RIGHT(D67:D178,4)</f>
        <v/>
      </c>
      <c r="B67" s="47" t="inlineStr">
        <is>
          <t>ШПИКАЧКИ СОЧНЫЕ ПМ САР Б/О МГС 1*3 45с</t>
        </is>
      </c>
      <c r="C67" s="31" t="inlineStr">
        <is>
          <t>КГ</t>
        </is>
      </c>
      <c r="D67" s="28" t="n">
        <v>1001031076527</v>
      </c>
      <c r="E67" s="24" t="n">
        <v>110</v>
      </c>
      <c r="F67" s="23" t="n">
        <v>1.016666666666667</v>
      </c>
      <c r="G67" s="23">
        <f>E67*1</f>
        <v/>
      </c>
      <c r="H67" s="14" t="n">
        <v>3.05</v>
      </c>
      <c r="I67" s="14" t="n">
        <v>30</v>
      </c>
      <c r="J67" s="40" t="n"/>
    </row>
    <row r="68" ht="16.5" customHeight="1" s="96" thickBot="1" thickTop="1">
      <c r="A68" s="99">
        <f>RIGHT(D68:D179,4)</f>
        <v/>
      </c>
      <c r="B68" s="75" t="inlineStr">
        <is>
          <t>Полукопченые колбасы</t>
        </is>
      </c>
      <c r="C68" s="75" t="n"/>
      <c r="D68" s="75" t="n"/>
      <c r="E68" s="75" t="n"/>
      <c r="F68" s="74" t="n"/>
      <c r="G68" s="75" t="n"/>
      <c r="H68" s="75" t="n"/>
      <c r="I68" s="75" t="n"/>
      <c r="J68" s="76" t="n"/>
    </row>
    <row r="69" ht="16.5" customHeight="1" s="96" thickTop="1">
      <c r="A69" s="99">
        <f>RIGHT(D69:D180,4)</f>
        <v/>
      </c>
      <c r="B69" s="27" t="inlineStr">
        <is>
          <t>БОЯNСКАЯ Папа может п/к в/у 0.28кг 8шт.</t>
        </is>
      </c>
      <c r="C69" s="34" t="inlineStr">
        <is>
          <t>ШТ</t>
        </is>
      </c>
      <c r="D69" s="28" t="n">
        <v>1001302276666</v>
      </c>
      <c r="E69" s="24" t="n">
        <v>200</v>
      </c>
      <c r="F69" s="23" t="n">
        <v>0.28</v>
      </c>
      <c r="G69" s="23">
        <f>E69*0.28</f>
        <v/>
      </c>
      <c r="H69" s="14" t="n">
        <v>2.24</v>
      </c>
      <c r="I69" s="14" t="n">
        <v>45</v>
      </c>
      <c r="J69" s="40" t="n"/>
    </row>
    <row r="70" ht="16.5" customHeight="1" s="96">
      <c r="A70" s="99">
        <f>RIGHT(D70:D181,4)</f>
        <v/>
      </c>
      <c r="B70" s="27" t="inlineStr">
        <is>
          <t xml:space="preserve"> АРОМАТНАЯ С ЧЕСНОЧКОМ СН в/к мтс 0.330кг</t>
        </is>
      </c>
      <c r="C70" s="34" t="inlineStr">
        <is>
          <t>ШТ</t>
        </is>
      </c>
      <c r="D70" s="28" t="n">
        <v>1001305256658</v>
      </c>
      <c r="E70" s="24" t="n"/>
      <c r="F70" s="23" t="n"/>
      <c r="G70" s="23">
        <f>E70*0.33</f>
        <v/>
      </c>
      <c r="H70" s="14" t="n"/>
      <c r="I70" s="14" t="n"/>
      <c r="J70" s="40" t="n"/>
    </row>
    <row r="71" ht="16.5" customHeight="1" s="96">
      <c r="A71" s="99">
        <f>RIGHT(D71:D181,4)</f>
        <v/>
      </c>
      <c r="B71" s="27" t="inlineStr">
        <is>
          <t>ВЕНСКАЯ САЛЯМИ п/к в/у 0.28кг 8шт.</t>
        </is>
      </c>
      <c r="C71" s="34" t="inlineStr">
        <is>
          <t>ШТ</t>
        </is>
      </c>
      <c r="D71" s="28" t="n">
        <v>1001300516669</v>
      </c>
      <c r="E71" s="24" t="n"/>
      <c r="F71" s="23" t="n">
        <v>0.28</v>
      </c>
      <c r="G71" s="23">
        <f>E71*0.28</f>
        <v/>
      </c>
      <c r="H71" s="14" t="n">
        <v>2.24</v>
      </c>
      <c r="I71" s="14" t="n">
        <v>45</v>
      </c>
      <c r="J71" s="40" t="n"/>
    </row>
    <row r="72" ht="16.5" customHeight="1" s="96" thickBot="1">
      <c r="A72" s="99">
        <f>RIGHT(D72:D182,4)</f>
        <v/>
      </c>
      <c r="B72" s="27" t="inlineStr">
        <is>
          <t>САЛЯМИ ФИНСКАЯ п/к в/у</t>
        </is>
      </c>
      <c r="C72" s="31" t="inlineStr">
        <is>
          <t>КГ</t>
        </is>
      </c>
      <c r="D72" s="28" t="n">
        <v>1001043094342</v>
      </c>
      <c r="E72" s="24" t="n"/>
      <c r="F72" s="23" t="n">
        <v>0.61875</v>
      </c>
      <c r="G72" s="23">
        <f>E72*1</f>
        <v/>
      </c>
      <c r="H72" s="14" t="n">
        <v>4.95</v>
      </c>
      <c r="I72" s="14" t="n">
        <v>45</v>
      </c>
      <c r="J72" s="40" t="n"/>
    </row>
    <row r="73" ht="16.5" customHeight="1" s="96" thickBot="1" thickTop="1">
      <c r="A73" s="99">
        <f>RIGHT(D73:D184,4)</f>
        <v/>
      </c>
      <c r="B73" s="75" t="inlineStr">
        <is>
          <t>Варенокопченые колбасы</t>
        </is>
      </c>
      <c r="C73" s="75" t="n"/>
      <c r="D73" s="75" t="n"/>
      <c r="E73" s="75" t="n"/>
      <c r="F73" s="74" t="n"/>
      <c r="G73" s="75" t="n"/>
      <c r="H73" s="75" t="n"/>
      <c r="I73" s="75" t="n"/>
      <c r="J73" s="76" t="n"/>
    </row>
    <row r="74" ht="16.5" customHeight="1" s="96" thickTop="1">
      <c r="A74" s="99">
        <f>RIGHT(D74:D185,4)</f>
        <v/>
      </c>
      <c r="B74" s="27" t="inlineStr">
        <is>
          <t>СЕРВЕЛАТ ЗЕРНИСТЫЙ ПМ в/к в/у срез 1/350</t>
        </is>
      </c>
      <c r="C74" s="34" t="inlineStr">
        <is>
          <t>ШТ</t>
        </is>
      </c>
      <c r="D74" s="28" t="n">
        <v>1001300386683</v>
      </c>
      <c r="E74" s="24" t="n">
        <v>400</v>
      </c>
      <c r="F74" s="23" t="n">
        <v>0.35</v>
      </c>
      <c r="G74" s="23">
        <f>E74*0.35</f>
        <v/>
      </c>
      <c r="H74" s="14" t="n">
        <v>2.8</v>
      </c>
      <c r="I74" s="14" t="n">
        <v>45</v>
      </c>
      <c r="J74" s="40" t="n"/>
    </row>
    <row r="75" ht="16.5" customHeight="1" s="96">
      <c r="A75" s="99">
        <f>RIGHT(D75:D186,4)</f>
        <v/>
      </c>
      <c r="B75" s="27" t="inlineStr">
        <is>
          <t>БАЛЫКОВАЯ СН в/к в/у</t>
        </is>
      </c>
      <c r="C75" s="31" t="inlineStr">
        <is>
          <t>КГ</t>
        </is>
      </c>
      <c r="D75" s="28" t="n">
        <v>1001303636301</v>
      </c>
      <c r="E75" s="24" t="n"/>
      <c r="F75" s="23" t="n">
        <v>0.7</v>
      </c>
      <c r="G75" s="23">
        <f>E75</f>
        <v/>
      </c>
      <c r="H75" s="14" t="n"/>
      <c r="I75" s="14" t="n">
        <v>45</v>
      </c>
      <c r="J75" s="40" t="n"/>
    </row>
    <row r="76" ht="16.5" customHeight="1" s="96">
      <c r="A76" s="99">
        <f>RIGHT(D76:D187,4)</f>
        <v/>
      </c>
      <c r="B76" s="27" t="inlineStr">
        <is>
          <t>БАЛЫКОВАЯ СН в/к п/о 0.35кг 8шт</t>
        </is>
      </c>
      <c r="C76" s="34" t="inlineStr">
        <is>
          <t>ШТ</t>
        </is>
      </c>
      <c r="D76" s="28" t="n">
        <v>1001303636302</v>
      </c>
      <c r="E76" s="24" t="n"/>
      <c r="F76" s="23" t="n"/>
      <c r="G76" s="23">
        <f>E76*0.35</f>
        <v/>
      </c>
      <c r="H76" s="14" t="n"/>
      <c r="I76" s="14" t="n"/>
      <c r="J76" s="40" t="n"/>
    </row>
    <row r="77" ht="16.5" customHeight="1" s="96">
      <c r="A77" s="99">
        <f>RIGHT(D77:D188,4)</f>
        <v/>
      </c>
      <c r="B77" s="27" t="inlineStr">
        <is>
          <t>СЕРВЕЛАТ КАРЕЛЬСКИЙ ПМ в/к в/у 0.28кг</t>
        </is>
      </c>
      <c r="C77" s="34" t="inlineStr">
        <is>
          <t>ШТ</t>
        </is>
      </c>
      <c r="D77" s="28" t="n">
        <v>1001304506684</v>
      </c>
      <c r="E77" s="24" t="n">
        <v>600</v>
      </c>
      <c r="F77" s="23" t="n">
        <v>0.28</v>
      </c>
      <c r="G77" s="23">
        <f>E77*0.28</f>
        <v/>
      </c>
      <c r="H77" s="14" t="n">
        <v>2.24</v>
      </c>
      <c r="I77" s="14" t="n">
        <v>45</v>
      </c>
      <c r="J77" s="40" t="n"/>
    </row>
    <row r="78" ht="16.5" customHeight="1" s="96">
      <c r="A78" s="99">
        <f>RIGHT(D78:D189,4)</f>
        <v/>
      </c>
      <c r="B78" s="27" t="inlineStr">
        <is>
          <t>СЕРВЕЛАТ КАРЕЛЬСКИЙ СН в/к в/у 0.28к</t>
        </is>
      </c>
      <c r="C78" s="34" t="inlineStr">
        <is>
          <t>ШТ</t>
        </is>
      </c>
      <c r="D78" s="28" t="n">
        <v>1001304506562</v>
      </c>
      <c r="E78" s="24" t="n"/>
      <c r="F78" s="23" t="n"/>
      <c r="G78" s="23">
        <f>E78*0.28</f>
        <v/>
      </c>
      <c r="H78" s="14" t="n"/>
      <c r="I78" s="14" t="n"/>
      <c r="J78" s="40" t="n"/>
    </row>
    <row r="79" ht="16.5" customHeight="1" s="96">
      <c r="A79" s="99">
        <f>RIGHT(D79:D190,4)</f>
        <v/>
      </c>
      <c r="B79" s="27" t="inlineStr">
        <is>
          <t>СЕРВЕЛАТ ОРЕХОВЫЙ СН в/к п/о 0,35кг 8шт</t>
        </is>
      </c>
      <c r="C79" s="34" t="inlineStr">
        <is>
          <t>ШТ</t>
        </is>
      </c>
      <c r="D79" s="28" t="n">
        <v>1001305196215</v>
      </c>
      <c r="E79" s="24" t="n"/>
      <c r="F79" s="23" t="n"/>
      <c r="G79" s="23">
        <f>E79*0.35</f>
        <v/>
      </c>
      <c r="H79" s="14" t="n"/>
      <c r="I79" s="14" t="n"/>
      <c r="J79" s="40" t="n"/>
    </row>
    <row r="80" ht="16.5" customHeight="1" s="96">
      <c r="A80" s="99">
        <f>RIGHT(D80:D191,4)</f>
        <v/>
      </c>
      <c r="B80" s="65" t="inlineStr">
        <is>
          <t>СЕРВЕЛАТ ОХОТНИЧИЙ в/к в/у срез 0.35кг</t>
        </is>
      </c>
      <c r="C80" s="34" t="inlineStr">
        <is>
          <t>ШТ</t>
        </is>
      </c>
      <c r="D80" s="28" t="n">
        <v>1001303986689</v>
      </c>
      <c r="E80" s="24" t="n">
        <v>1000</v>
      </c>
      <c r="F80" s="23" t="n">
        <v>0.35</v>
      </c>
      <c r="G80" s="23">
        <f>E80*0.35</f>
        <v/>
      </c>
      <c r="H80" s="14" t="n">
        <v>2.8</v>
      </c>
      <c r="I80" s="14" t="n">
        <v>45</v>
      </c>
      <c r="J80" s="40" t="n"/>
    </row>
    <row r="81" ht="16.5" customHeight="1" s="96">
      <c r="A81" s="99">
        <f>RIGHT(D81:D192,4)</f>
        <v/>
      </c>
      <c r="B81" s="65" t="inlineStr">
        <is>
          <t>СЕРВЕЛАТ ФИНСКИЙ СН в/к в/у</t>
        </is>
      </c>
      <c r="C81" s="31" t="inlineStr">
        <is>
          <t>КГ</t>
        </is>
      </c>
      <c r="D81" s="28" t="n">
        <v>1001301876212</v>
      </c>
      <c r="E81" s="24" t="n"/>
      <c r="F81" s="23" t="n">
        <v>0.68</v>
      </c>
      <c r="G81" s="23">
        <f>E81*1</f>
        <v/>
      </c>
      <c r="H81" s="14" t="n"/>
      <c r="I81" s="14" t="n">
        <v>45</v>
      </c>
      <c r="J81" s="40" t="n"/>
    </row>
    <row r="82" ht="16.5" customHeight="1" s="96">
      <c r="A82" s="99">
        <f>RIGHT(D82:D193,4)</f>
        <v/>
      </c>
      <c r="B82" s="65" t="inlineStr">
        <is>
          <t>СЕРВЕЛАТ ОХОТНИЧИЙ в/к в/у</t>
        </is>
      </c>
      <c r="C82" s="31" t="inlineStr">
        <is>
          <t>КГ</t>
        </is>
      </c>
      <c r="D82" s="28" t="n">
        <v>1001053985341</v>
      </c>
      <c r="E82" s="24" t="n">
        <v>50</v>
      </c>
      <c r="F82" s="23" t="n">
        <v>0.7125</v>
      </c>
      <c r="G82" s="23">
        <f>E82*1</f>
        <v/>
      </c>
      <c r="H82" s="14" t="n">
        <v>5.7</v>
      </c>
      <c r="I82" s="14" t="n">
        <v>45</v>
      </c>
      <c r="J82" s="40" t="n"/>
    </row>
    <row r="83" ht="16.5" customHeight="1" s="96">
      <c r="A83" s="99">
        <f>RIGHT(D83:D194,4)</f>
        <v/>
      </c>
      <c r="B83" s="65" t="inlineStr">
        <is>
          <t>СЕРВЕЛАТ ПРИМА в/к в/у 0.28кг 8шт.</t>
        </is>
      </c>
      <c r="C83" s="34" t="inlineStr">
        <is>
          <t>ШТ</t>
        </is>
      </c>
      <c r="D83" s="28" t="n">
        <v>1001303056692</v>
      </c>
      <c r="E83" s="24" t="n"/>
      <c r="F83" s="23" t="n">
        <v>0.28</v>
      </c>
      <c r="G83" s="23">
        <f>E83*0.28</f>
        <v/>
      </c>
      <c r="H83" s="14" t="n">
        <v>2.24</v>
      </c>
      <c r="I83" s="14" t="n">
        <v>45</v>
      </c>
      <c r="J83" s="40" t="n"/>
    </row>
    <row r="84" ht="16.5" customHeight="1" s="96">
      <c r="A84" s="99">
        <f>RIGHT(D84:D195,4)</f>
        <v/>
      </c>
      <c r="B84" s="65" t="inlineStr">
        <is>
          <t>МРАМОРНАЯ И БАЛЫКОВАЯ в/к с/н мгс 1/90</t>
        </is>
      </c>
      <c r="C84" s="34" t="inlineStr">
        <is>
          <t>ШТ</t>
        </is>
      </c>
      <c r="D84" s="28" t="n">
        <v>1001215576586</v>
      </c>
      <c r="E84" s="24" t="n">
        <v>80</v>
      </c>
      <c r="F84" s="23" t="n"/>
      <c r="G84" s="23">
        <f>E84*0.09</f>
        <v/>
      </c>
      <c r="H84" s="14" t="n"/>
      <c r="I84" s="14" t="n"/>
      <c r="J84" s="40" t="n"/>
    </row>
    <row r="85" ht="16.5" customHeight="1" s="96">
      <c r="A85" s="99">
        <f>RIGHT(D85:D193,4)</f>
        <v/>
      </c>
      <c r="B85" s="65" t="inlineStr">
        <is>
          <t>МЯСНОЕ АССОРТИ к/з с/н мгс 1/90 10шт.</t>
        </is>
      </c>
      <c r="C85" s="34" t="inlineStr">
        <is>
          <t>ШТ</t>
        </is>
      </c>
      <c r="D85" s="28" t="n">
        <v>1001225416228</v>
      </c>
      <c r="E85" s="24" t="n">
        <v>50</v>
      </c>
      <c r="F85" s="23" t="n"/>
      <c r="G85" s="23">
        <f>E85*0.09</f>
        <v/>
      </c>
      <c r="H85" s="14" t="n"/>
      <c r="I85" s="14" t="n"/>
      <c r="J85" s="40" t="n"/>
    </row>
    <row r="86" ht="16.5" customHeight="1" s="96">
      <c r="A86" s="99">
        <f>RIGHT(D86:D193,4)</f>
        <v/>
      </c>
      <c r="B86" s="27" t="inlineStr">
        <is>
          <t>СЕРВЕЛАТ ФИНСКИЙ в/к в/у_45с</t>
        </is>
      </c>
      <c r="C86" s="31" t="inlineStr">
        <is>
          <t>КГ</t>
        </is>
      </c>
      <c r="D86" s="28" t="n">
        <v>1001051875544</v>
      </c>
      <c r="E86" s="24" t="n">
        <v>100</v>
      </c>
      <c r="F86" s="23" t="n">
        <v>0.85</v>
      </c>
      <c r="G86" s="23">
        <f>E86*1</f>
        <v/>
      </c>
      <c r="H86" s="14" t="n">
        <v>5.1</v>
      </c>
      <c r="I86" s="14" t="n">
        <v>45</v>
      </c>
      <c r="J86" s="40" t="n"/>
    </row>
    <row r="87" ht="16.5" customHeight="1" s="96">
      <c r="A87" s="99">
        <f>RIGHT(D87:D194,4)</f>
        <v/>
      </c>
      <c r="B87" s="27" t="inlineStr">
        <is>
          <t>СЕРВЕЛАТ ФИНСКИЙ СН в/к п/о 0.35кг 8шт</t>
        </is>
      </c>
      <c r="C87" s="34" t="inlineStr">
        <is>
          <t>ШТ</t>
        </is>
      </c>
      <c r="D87" s="28" t="n">
        <v>1001301876213</v>
      </c>
      <c r="E87" s="24" t="n"/>
      <c r="F87" s="23" t="n"/>
      <c r="G87" s="23">
        <f>E87*0.35</f>
        <v/>
      </c>
      <c r="H87" s="14" t="n"/>
      <c r="I87" s="14" t="n"/>
      <c r="J87" s="40" t="n"/>
    </row>
    <row r="88" ht="15.75" customHeight="1" s="96" thickBot="1">
      <c r="A88" s="99">
        <f>RIGHT(D88:D195,4)</f>
        <v/>
      </c>
      <c r="B88" s="27" t="inlineStr">
        <is>
          <t>СЕРВЕЛАТ ФИНСКИЙ в/к в/у срез 0.35кг_45c</t>
        </is>
      </c>
      <c r="C88" s="37" t="inlineStr">
        <is>
          <t>ШТ</t>
        </is>
      </c>
      <c r="D88" s="28" t="n">
        <v>1001301876697</v>
      </c>
      <c r="E88" s="24" t="n">
        <v>1000</v>
      </c>
      <c r="F88" s="23" t="n">
        <v>0.35</v>
      </c>
      <c r="G88" s="23">
        <f>E88*0.35</f>
        <v/>
      </c>
      <c r="H88" s="14" t="n">
        <v>2.8</v>
      </c>
      <c r="I88" s="14" t="n">
        <v>45</v>
      </c>
      <c r="J88" s="40" t="n"/>
    </row>
    <row r="89" ht="16.5" customHeight="1" s="96" thickBot="1" thickTop="1">
      <c r="A89" s="99">
        <f>RIGHT(D89:D196,4)</f>
        <v/>
      </c>
      <c r="B89" s="75" t="inlineStr">
        <is>
          <t>Сырокопченые колбасы</t>
        </is>
      </c>
      <c r="C89" s="75" t="n"/>
      <c r="D89" s="75" t="n"/>
      <c r="E89" s="75" t="n"/>
      <c r="F89" s="74" t="n"/>
      <c r="G89" s="75" t="n"/>
      <c r="H89" s="75" t="n"/>
      <c r="I89" s="75" t="n"/>
      <c r="J89" s="76" t="n"/>
    </row>
    <row r="90" ht="16.5" customHeight="1" s="96" thickTop="1">
      <c r="A90" s="99">
        <f>RIGHT(D90:D197,4)</f>
        <v/>
      </c>
      <c r="B90" s="27" t="inlineStr">
        <is>
          <t>АРОМАТНАЯ Папа может с/к в/у 1/250 8шт.</t>
        </is>
      </c>
      <c r="C90" s="34" t="inlineStr">
        <is>
          <t>ШТ</t>
        </is>
      </c>
      <c r="D90" s="28" t="n">
        <v>1001061975706</v>
      </c>
      <c r="E90" s="24" t="n"/>
      <c r="F90" s="23" t="n">
        <v>0.25</v>
      </c>
      <c r="G90" s="23">
        <f>E90*0.25</f>
        <v/>
      </c>
      <c r="H90" s="14" t="n">
        <v>2</v>
      </c>
      <c r="I90" s="14" t="n">
        <v>120</v>
      </c>
      <c r="J90" s="40" t="n"/>
    </row>
    <row r="91" ht="16.5" customHeight="1" s="96">
      <c r="A91" s="99">
        <f>RIGHT(D91:D198,4)</f>
        <v/>
      </c>
      <c r="B91" s="27" t="inlineStr">
        <is>
          <t>АРОМАТНАЯ с/к с/н в/у 1/100*8_60с</t>
        </is>
      </c>
      <c r="C91" s="34" t="inlineStr">
        <is>
          <t>ШТ</t>
        </is>
      </c>
      <c r="D91" s="28" t="n">
        <v>1001201976454</v>
      </c>
      <c r="E91" s="24" t="n">
        <v>140</v>
      </c>
      <c r="F91" s="23" t="n">
        <v>0.1</v>
      </c>
      <c r="G91" s="23">
        <f>E91*0.1</f>
        <v/>
      </c>
      <c r="H91" s="14" t="n">
        <v>0.8</v>
      </c>
      <c r="I91" s="14" t="n">
        <v>60</v>
      </c>
      <c r="J91" s="40" t="n"/>
    </row>
    <row r="92" ht="16.5" customHeight="1" s="96">
      <c r="A92" s="99">
        <f>RIGHT(D92:D200,4)</f>
        <v/>
      </c>
      <c r="B92" s="27" t="inlineStr">
        <is>
          <t xml:space="preserve"> ОХОТНИЧЬЯ Папа может с/к в/у 1/220 8шт.</t>
        </is>
      </c>
      <c r="C92" s="34" t="inlineStr">
        <is>
          <t>ШТ</t>
        </is>
      </c>
      <c r="D92" s="28" t="n">
        <v>1001060755931</v>
      </c>
      <c r="E92" s="24" t="n">
        <v>200</v>
      </c>
      <c r="F92" s="23" t="n">
        <v>0.22</v>
      </c>
      <c r="G92" s="23">
        <f>E92*0.22</f>
        <v/>
      </c>
      <c r="H92" s="14" t="n">
        <v>1.76</v>
      </c>
      <c r="I92" s="14" t="n">
        <v>120</v>
      </c>
      <c r="J92" s="40" t="n"/>
    </row>
    <row r="93" ht="16.5" customHeight="1" s="96">
      <c r="A93" s="99">
        <f>RIGHT(D93:D202,4)</f>
        <v/>
      </c>
      <c r="B93" s="27" t="inlineStr">
        <is>
          <t>ПОСОЛЬСКАЯ Папа может с/к в/у</t>
        </is>
      </c>
      <c r="C93" s="31" t="inlineStr">
        <is>
          <t>КГ</t>
        </is>
      </c>
      <c r="D93" s="28" t="n">
        <v>1001063145708</v>
      </c>
      <c r="E93" s="24" t="n"/>
      <c r="F93" s="23" t="n">
        <v>0.5125</v>
      </c>
      <c r="G93" s="23">
        <f>E93*1</f>
        <v/>
      </c>
      <c r="H93" s="14" t="n">
        <v>4.1</v>
      </c>
      <c r="I93" s="14" t="n">
        <v>120</v>
      </c>
      <c r="J93" s="40" t="n"/>
    </row>
    <row r="94" ht="16.5" customHeight="1" s="96">
      <c r="A94" s="99">
        <f>RIGHT(D94:D207,4)</f>
        <v/>
      </c>
      <c r="B94" s="27" t="inlineStr">
        <is>
          <t>САЛЯМИ ИТАЛЬЯНСКАЯ с/к в/у 1/250*8_120c</t>
        </is>
      </c>
      <c r="C94" s="34" t="inlineStr">
        <is>
          <t>ШТ</t>
        </is>
      </c>
      <c r="D94" s="28" t="n">
        <v>1001060764993</v>
      </c>
      <c r="E94" s="24" t="n"/>
      <c r="F94" s="23" t="n">
        <v>0.25</v>
      </c>
      <c r="G94" s="23">
        <f>E94*0.25</f>
        <v/>
      </c>
      <c r="H94" s="14" t="n">
        <v>2</v>
      </c>
      <c r="I94" s="14" t="n">
        <v>120</v>
      </c>
      <c r="J94" s="40" t="n"/>
    </row>
    <row r="95" ht="16.5" customHeight="1" s="96">
      <c r="A95" s="99">
        <f>RIGHT(D95:D208,4)</f>
        <v/>
      </c>
      <c r="B95" s="27" t="inlineStr">
        <is>
          <t>САЛЯМИ МЕЛКОЗЕРНЕНАЯ с/к в/у 1/120_60с</t>
        </is>
      </c>
      <c r="C95" s="34" t="inlineStr">
        <is>
          <t>ШТ</t>
        </is>
      </c>
      <c r="D95" s="28" t="n">
        <v>1001193115682</v>
      </c>
      <c r="E95" s="24" t="n">
        <v>200</v>
      </c>
      <c r="F95" s="23" t="n">
        <v>0.12</v>
      </c>
      <c r="G95" s="23">
        <f>E95*0.12</f>
        <v/>
      </c>
      <c r="H95" s="14" t="n">
        <v>0.96</v>
      </c>
      <c r="I95" s="14" t="n">
        <v>60</v>
      </c>
      <c r="J95" s="40" t="n"/>
    </row>
    <row r="96" ht="16.5" customHeight="1" s="96">
      <c r="A96" s="99">
        <f>RIGHT(D96:D209,4)</f>
        <v/>
      </c>
      <c r="B96" s="27" t="inlineStr">
        <is>
          <t>НЕАПОЛИТАНСКИЙ ДУЭТ с/к с/н мгс 1/90</t>
        </is>
      </c>
      <c r="C96" s="34" t="inlineStr">
        <is>
          <t>ШТ</t>
        </is>
      </c>
      <c r="D96" s="28" t="n">
        <v>1001205376221</v>
      </c>
      <c r="E96" s="24" t="n">
        <v>100</v>
      </c>
      <c r="F96" s="23" t="n"/>
      <c r="G96" s="23">
        <f>E96*0.09</f>
        <v/>
      </c>
      <c r="H96" s="14" t="n"/>
      <c r="I96" s="14" t="n"/>
      <c r="J96" s="40" t="n"/>
    </row>
    <row r="97" ht="16.5" customHeight="1" s="96">
      <c r="A97" s="99">
        <f>RIGHT(D97:D211,4)</f>
        <v/>
      </c>
      <c r="B97" s="27" t="inlineStr">
        <is>
          <t>ЭКСТРА Папа может с/к в/у_Л</t>
        </is>
      </c>
      <c r="C97" s="31" t="inlineStr">
        <is>
          <t>КГ</t>
        </is>
      </c>
      <c r="D97" s="28" t="n">
        <v>1001062504117</v>
      </c>
      <c r="E97" s="24" t="n"/>
      <c r="F97" s="23" t="n">
        <v>0.4875</v>
      </c>
      <c r="G97" s="23">
        <f>E97*1</f>
        <v/>
      </c>
      <c r="H97" s="14" t="n">
        <v>3.9</v>
      </c>
      <c r="I97" s="14" t="n">
        <v>120</v>
      </c>
      <c r="J97" s="40" t="n"/>
    </row>
    <row r="98" ht="16.5" customHeight="1" s="96">
      <c r="A98" s="99">
        <f>RIGHT(D98:D212,4)</f>
        <v/>
      </c>
      <c r="B98" s="27" t="inlineStr">
        <is>
          <t>ЭКСТРА Папа может с/к в/у 1/250 8шт.</t>
        </is>
      </c>
      <c r="C98" s="34" t="inlineStr">
        <is>
          <t>ШТ</t>
        </is>
      </c>
      <c r="D98" s="28" t="n">
        <v>1001062505483</v>
      </c>
      <c r="E98" s="24" t="n"/>
      <c r="F98" s="23" t="n">
        <v>0.25</v>
      </c>
      <c r="G98" s="23">
        <f>E98*0.25</f>
        <v/>
      </c>
      <c r="H98" s="14" t="n">
        <v>2</v>
      </c>
      <c r="I98" s="14" t="n">
        <v>120</v>
      </c>
      <c r="J98" s="40" t="n"/>
    </row>
    <row r="99" ht="16.5" customHeight="1" s="96" thickBot="1">
      <c r="A99" s="99">
        <f>RIGHT(D99:D213,4)</f>
        <v/>
      </c>
      <c r="B99" s="27" t="inlineStr">
        <is>
          <t>ЭКСТРА Папа может с/к с/н в/у 1/100_60с</t>
        </is>
      </c>
      <c r="C99" s="34" t="inlineStr">
        <is>
          <t>ШТ</t>
        </is>
      </c>
      <c r="D99" s="28" t="n">
        <v>1001202506453</v>
      </c>
      <c r="E99" s="24" t="n">
        <v>140</v>
      </c>
      <c r="F99" s="23" t="n">
        <v>0.1</v>
      </c>
      <c r="G99" s="23">
        <f>E99*0.1</f>
        <v/>
      </c>
      <c r="H99" s="14" t="n">
        <v>0.8</v>
      </c>
      <c r="I99" s="14" t="n">
        <v>60</v>
      </c>
      <c r="J99" s="40" t="n"/>
    </row>
    <row r="100" ht="16.5" customHeight="1" s="96" thickBot="1" thickTop="1">
      <c r="A100" s="99">
        <f>RIGHT(D100:D214,4)</f>
        <v/>
      </c>
      <c r="B100" s="75" t="inlineStr">
        <is>
          <t>Ветчины</t>
        </is>
      </c>
      <c r="C100" s="75" t="n"/>
      <c r="D100" s="75" t="n"/>
      <c r="E100" s="75" t="n"/>
      <c r="F100" s="74" t="n"/>
      <c r="G100" s="75" t="n"/>
      <c r="H100" s="75" t="n"/>
      <c r="I100" s="75" t="n"/>
      <c r="J100" s="76" t="n"/>
    </row>
    <row r="101" ht="16.5" customHeight="1" s="96" thickTop="1">
      <c r="A101" s="99">
        <f>RIGHT(D101:D215,4)</f>
        <v/>
      </c>
      <c r="B101" s="29" t="inlineStr">
        <is>
          <t>ВЕТЧ.ЛЮБИТЕЛЬСКАЯ п/о</t>
        </is>
      </c>
      <c r="C101" s="33" t="inlineStr">
        <is>
          <t>КГ</t>
        </is>
      </c>
      <c r="D101" s="30" t="n">
        <v>1001092446756</v>
      </c>
      <c r="E101" s="24" t="n">
        <v>50</v>
      </c>
      <c r="F101" s="23" t="n">
        <v>1.525</v>
      </c>
      <c r="G101" s="23">
        <f>E101*1</f>
        <v/>
      </c>
      <c r="H101" s="14" t="n">
        <v>6.1</v>
      </c>
      <c r="I101" s="14" t="n">
        <v>60</v>
      </c>
      <c r="J101" s="40" t="n"/>
    </row>
    <row r="102" ht="16.5" customHeight="1" s="96">
      <c r="A102" s="99">
        <f>RIGHT(D102:D216,4)</f>
        <v/>
      </c>
      <c r="B102" s="29" t="inlineStr">
        <is>
          <t>ВЕТЧ.ЛЮБИТЕЛЬСКАЯ п/о 0.4кг</t>
        </is>
      </c>
      <c r="C102" s="38" t="inlineStr">
        <is>
          <t>ШТ</t>
        </is>
      </c>
      <c r="D102" s="81" t="n">
        <v>1001092444611</v>
      </c>
      <c r="E102" s="24" t="n"/>
      <c r="F102" s="23" t="n"/>
      <c r="G102" s="23">
        <f>E102*0.4</f>
        <v/>
      </c>
      <c r="H102" s="14" t="n"/>
      <c r="I102" s="14" t="n"/>
      <c r="J102" s="40" t="n"/>
    </row>
    <row r="103" ht="16.5" customHeight="1" s="96">
      <c r="A103" s="99">
        <f>RIGHT(D103:D217,4)</f>
        <v/>
      </c>
      <c r="B103" s="29" t="inlineStr">
        <is>
          <t>ВЕТЧ.КЛАССИЧЕСКАЯ СН п/о 0.8кг 4шт.</t>
        </is>
      </c>
      <c r="C103" s="38" t="inlineStr">
        <is>
          <t>ШТ</t>
        </is>
      </c>
      <c r="D103" s="81" t="n">
        <v>1001093956645</v>
      </c>
      <c r="E103" s="24" t="n"/>
      <c r="F103" s="23" t="n"/>
      <c r="G103" s="23">
        <f>E103*0.8</f>
        <v/>
      </c>
      <c r="H103" s="14" t="n"/>
      <c r="I103" s="14" t="n"/>
      <c r="J103" s="40" t="n"/>
    </row>
    <row r="104" ht="16.5" customHeight="1" s="96">
      <c r="A104" s="99">
        <f>RIGHT(D104:D218,4)</f>
        <v/>
      </c>
      <c r="B104" s="29" t="inlineStr">
        <is>
          <t>ВЕТЧ.ФИРМЕННАЯ С ИНДЕЙКОЙ п/о</t>
        </is>
      </c>
      <c r="C104" s="33" t="inlineStr">
        <is>
          <t>КГ</t>
        </is>
      </c>
      <c r="D104" s="81" t="n">
        <v>1001094966025</v>
      </c>
      <c r="E104" s="24" t="n"/>
      <c r="F104" s="23" t="n"/>
      <c r="G104" s="23">
        <f>E104*1</f>
        <v/>
      </c>
      <c r="H104" s="14" t="n"/>
      <c r="I104" s="14" t="n"/>
      <c r="J104" s="40" t="n"/>
    </row>
    <row r="105" ht="16.5" customHeight="1" s="96" thickBot="1">
      <c r="A105" s="99">
        <f>RIGHT(D105:D216,4)</f>
        <v/>
      </c>
      <c r="B105" s="27" t="inlineStr">
        <is>
          <t>ВЕТЧ.МЯСНАЯ Папа может п/о 0.4кг 8шт.</t>
        </is>
      </c>
      <c r="C105" s="38" t="inlineStr">
        <is>
          <t>ШТ</t>
        </is>
      </c>
      <c r="D105" s="52" t="n">
        <v>1001094053215</v>
      </c>
      <c r="E105" s="24" t="n"/>
      <c r="F105" s="23" t="n">
        <v>0.4</v>
      </c>
      <c r="G105" s="23">
        <f>E105*0.4</f>
        <v/>
      </c>
      <c r="H105" s="14" t="n">
        <v>3.2</v>
      </c>
      <c r="I105" s="14" t="n">
        <v>60</v>
      </c>
      <c r="J105" s="40" t="n"/>
    </row>
    <row r="106" ht="16.5" customHeight="1" s="96" thickBot="1" thickTop="1">
      <c r="A106" s="99">
        <f>RIGHT(D106:D219,4)</f>
        <v/>
      </c>
      <c r="B106" s="75" t="inlineStr">
        <is>
          <t>Копчености варенокопченые</t>
        </is>
      </c>
      <c r="C106" s="75" t="n"/>
      <c r="D106" s="75" t="n"/>
      <c r="E106" s="75" t="n"/>
      <c r="F106" s="74" t="n"/>
      <c r="G106" s="75" t="n"/>
      <c r="H106" s="75" t="n"/>
      <c r="I106" s="75" t="n"/>
      <c r="J106" s="76" t="n"/>
    </row>
    <row r="107" ht="16.5" customHeight="1" s="96" thickTop="1">
      <c r="A107" s="99">
        <f>RIGHT(D107:D222,4)</f>
        <v/>
      </c>
      <c r="B107" s="48" t="inlineStr">
        <is>
          <t>СВИНИНА ДЕЛИКАТЕСНАЯ к/в мл/к в/у 0.3кг</t>
        </is>
      </c>
      <c r="C107" s="36" t="inlineStr">
        <is>
          <t>ШТ</t>
        </is>
      </c>
      <c r="D107" s="28" t="n">
        <v>1001082576281</v>
      </c>
      <c r="E107" s="24" t="n">
        <v>120</v>
      </c>
      <c r="F107" s="23" t="n">
        <v>0.3</v>
      </c>
      <c r="G107" s="23">
        <f>E107*0.3</f>
        <v/>
      </c>
      <c r="H107" s="14" t="n">
        <v>1.8</v>
      </c>
      <c r="I107" s="14" t="n">
        <v>30</v>
      </c>
      <c r="J107" s="40" t="n"/>
    </row>
    <row r="108" ht="16.5" customHeight="1" s="96" thickBot="1">
      <c r="A108" s="99">
        <f>RIGHT(D108:D223,4)</f>
        <v/>
      </c>
      <c r="B108" s="48" t="inlineStr">
        <is>
          <t>БЕКОН с/к с/н в/у 1/100 10шт.</t>
        </is>
      </c>
      <c r="C108" s="36" t="inlineStr">
        <is>
          <t>ШТ</t>
        </is>
      </c>
      <c r="D108" s="28" t="n">
        <v>1001233296450</v>
      </c>
      <c r="E108" s="24" t="n">
        <v>120</v>
      </c>
      <c r="F108" s="23" t="n"/>
      <c r="G108" s="23">
        <f>E108*0.1</f>
        <v/>
      </c>
      <c r="H108" s="98" t="n"/>
      <c r="I108" s="98" t="n"/>
      <c r="J108" s="97" t="n"/>
    </row>
    <row r="109" ht="16.5" customHeight="1" s="96" thickBot="1" thickTop="1">
      <c r="A109" s="99">
        <f>RIGHT(D109:D224,4)</f>
        <v/>
      </c>
      <c r="B109" s="75" t="inlineStr">
        <is>
          <t>Паштеты</t>
        </is>
      </c>
      <c r="C109" s="75" t="n"/>
      <c r="D109" s="75" t="n"/>
      <c r="E109" s="75" t="n"/>
      <c r="F109" s="74" t="n"/>
      <c r="G109" s="75" t="n"/>
      <c r="H109" s="75" t="n"/>
      <c r="I109" s="75" t="n"/>
      <c r="J109" s="76" t="n"/>
    </row>
    <row r="110" ht="16.5" customHeight="1" s="96" thickBot="1" thickTop="1">
      <c r="A110" s="99">
        <f>RIGHT(D110:D227,4)</f>
        <v/>
      </c>
      <c r="B110" s="75" t="inlineStr">
        <is>
          <t>Пельмени</t>
        </is>
      </c>
      <c r="C110" s="75" t="n"/>
      <c r="D110" s="75" t="n"/>
      <c r="E110" s="75" t="n"/>
      <c r="F110" s="74" t="n"/>
      <c r="G110" s="75" t="n"/>
      <c r="H110" s="75" t="n"/>
      <c r="I110" s="75" t="n"/>
      <c r="J110" s="76" t="n"/>
    </row>
    <row r="111" ht="16.5" customHeight="1" s="96" thickTop="1">
      <c r="A111" s="99">
        <f>RIGHT(D111:D228,4)</f>
        <v/>
      </c>
      <c r="B111" s="48" t="inlineStr">
        <is>
          <t>ОСТАН.ТРАДИЦ. пельм кор.0.5кг зам._120с</t>
        </is>
      </c>
      <c r="C111" s="34" t="inlineStr">
        <is>
          <t>ШТ</t>
        </is>
      </c>
      <c r="D111" s="28" t="n">
        <v>1002112606314</v>
      </c>
      <c r="E111" s="24" t="n"/>
      <c r="F111" s="23" t="n">
        <v>0.5</v>
      </c>
      <c r="G111" s="23">
        <f>E111*0.5</f>
        <v/>
      </c>
      <c r="H111" s="14" t="n">
        <v>8</v>
      </c>
      <c r="I111" s="73" t="n">
        <v>120</v>
      </c>
      <c r="J111" s="40" t="n"/>
    </row>
    <row r="112" ht="16.5" customHeight="1" s="96">
      <c r="A112" s="99">
        <f>RIGHT(D112:D229,4)</f>
        <v/>
      </c>
      <c r="B112" s="48" t="inlineStr">
        <is>
          <t xml:space="preserve">ПЕЛЬМ.С АДЖИКОЙ пл.0.45кг зам. </t>
        </is>
      </c>
      <c r="C112" s="34" t="inlineStr">
        <is>
          <t>ШТ</t>
        </is>
      </c>
      <c r="D112" s="28" t="n">
        <v>1002115036155</v>
      </c>
      <c r="E112" s="24" t="n"/>
      <c r="F112" s="23" t="n"/>
      <c r="G112" s="23">
        <f>E112*0.45</f>
        <v/>
      </c>
      <c r="H112" s="14" t="n"/>
      <c r="I112" s="73" t="n"/>
      <c r="J112" s="40" t="n"/>
    </row>
    <row r="113" ht="16.5" customHeight="1" s="96">
      <c r="A113" s="99">
        <f>RIGHT(D113:D230,4)</f>
        <v/>
      </c>
      <c r="B113" s="48" t="inlineStr">
        <is>
          <t xml:space="preserve">ПЕЛЬМ.С БЕЛ.ГРИБАМИ пл.0.45кг зам. </t>
        </is>
      </c>
      <c r="C113" s="34" t="inlineStr">
        <is>
          <t>ШТ</t>
        </is>
      </c>
      <c r="D113" s="28" t="n">
        <v>1002115056157</v>
      </c>
      <c r="E113" s="24" t="n"/>
      <c r="F113" s="23" t="n"/>
      <c r="G113" s="23">
        <f>E113*0.45</f>
        <v/>
      </c>
      <c r="H113" s="14" t="n"/>
      <c r="I113" s="73" t="n"/>
      <c r="J113" s="40" t="n"/>
    </row>
    <row r="114" ht="16.5" customHeight="1" s="96" thickBot="1">
      <c r="A114" s="99">
        <f>RIGHT(D114:D229,4)</f>
        <v/>
      </c>
      <c r="B114" s="48" t="inlineStr">
        <is>
          <t>ОСТАН.ТРАДИЦ.пельм пл.0.9кг зам._120с</t>
        </is>
      </c>
      <c r="C114" s="37" t="inlineStr">
        <is>
          <t>ШТ</t>
        </is>
      </c>
      <c r="D114" s="28" t="n">
        <v>1002112606313</v>
      </c>
      <c r="E114" s="24" t="n"/>
      <c r="F114" s="23" t="n">
        <v>0.9</v>
      </c>
      <c r="G114" s="23">
        <f>E114*0.9</f>
        <v/>
      </c>
      <c r="H114" s="14" t="n">
        <v>9</v>
      </c>
      <c r="I114" s="73" t="n">
        <v>120</v>
      </c>
      <c r="J114" s="40" t="n"/>
    </row>
    <row r="115" ht="16.5" customHeight="1" s="96" thickBot="1" thickTop="1">
      <c r="A115" s="99">
        <f>RIGHT(D115:D230,4)</f>
        <v/>
      </c>
      <c r="B115" s="75" t="inlineStr">
        <is>
          <t>Полуфабрикаты с картофелем</t>
        </is>
      </c>
      <c r="C115" s="75" t="n"/>
      <c r="D115" s="75" t="n"/>
      <c r="E115" s="75" t="n"/>
      <c r="F115" s="74" t="n"/>
      <c r="G115" s="75" t="n"/>
      <c r="H115" s="75" t="n"/>
      <c r="I115" s="75" t="n"/>
      <c r="J115" s="76" t="n"/>
    </row>
    <row r="116" ht="16.5" customHeight="1" s="96" thickBot="1" thickTop="1">
      <c r="A116" s="99">
        <f>RIGHT(D116:D231,4)</f>
        <v/>
      </c>
      <c r="B116" s="48" t="inlineStr">
        <is>
          <t>С КАРТОФЕЛЕМ вареники кор.0.5кг зам_120</t>
        </is>
      </c>
      <c r="C116" s="37" t="inlineStr">
        <is>
          <t>ШТ</t>
        </is>
      </c>
      <c r="D116" s="28" t="n">
        <v>1002151784945</v>
      </c>
      <c r="E116" s="24" t="n"/>
      <c r="F116" s="23" t="n">
        <v>0.5</v>
      </c>
      <c r="G116" s="23">
        <f>E116*0.5</f>
        <v/>
      </c>
      <c r="H116" s="14" t="n">
        <v>8</v>
      </c>
      <c r="I116" s="73" t="n">
        <v>120</v>
      </c>
      <c r="J116" s="40" t="n"/>
    </row>
    <row r="117" ht="16.5" customHeight="1" s="96" thickBot="1" thickTop="1">
      <c r="A117" s="99">
        <f>RIGHT(D117:D232,4)</f>
        <v/>
      </c>
      <c r="B117" s="75" t="inlineStr">
        <is>
          <t>Блины</t>
        </is>
      </c>
      <c r="C117" s="75" t="n"/>
      <c r="D117" s="75" t="n"/>
      <c r="E117" s="75" t="n"/>
      <c r="F117" s="74" t="n"/>
      <c r="G117" s="75" t="n"/>
      <c r="H117" s="75" t="n"/>
      <c r="I117" s="75" t="n"/>
      <c r="J117" s="76" t="n"/>
    </row>
    <row r="118" ht="16.5" customFormat="1" customHeight="1" s="91" thickBot="1" thickTop="1">
      <c r="A118" s="99">
        <f>RIGHT(D118:D233,4)</f>
        <v/>
      </c>
      <c r="B118" s="92" t="inlineStr">
        <is>
          <t>С КУРИЦЕЙ И ГРИБАМИ 1/420 10шт.зам.</t>
        </is>
      </c>
      <c r="C118" s="93" t="inlineStr">
        <is>
          <t>ШТ</t>
        </is>
      </c>
      <c r="D118" s="86" t="n">
        <v>1002133974956</v>
      </c>
      <c r="E118" s="87" t="n"/>
      <c r="F118" s="88" t="n">
        <v>0.42</v>
      </c>
      <c r="G118" s="88">
        <f>E118*0.42</f>
        <v/>
      </c>
      <c r="H118" s="89" t="n">
        <v>4.2</v>
      </c>
      <c r="I118" s="94" t="n">
        <v>120</v>
      </c>
      <c r="J118" s="89" t="n"/>
      <c r="K118" s="90" t="n"/>
    </row>
    <row r="119" ht="16.5" customHeight="1" s="96" thickTop="1">
      <c r="A119" s="99">
        <f>RIGHT(D119:D234,4)</f>
        <v/>
      </c>
      <c r="B119" s="48" t="inlineStr">
        <is>
          <t>БЛИНЧ.С МЯСОМ пл.1/420 10шт.зам.</t>
        </is>
      </c>
      <c r="C119" s="34" t="inlineStr">
        <is>
          <t>ШТ</t>
        </is>
      </c>
      <c r="D119" s="28" t="n">
        <v>1002131151762</v>
      </c>
      <c r="E119" s="24" t="n"/>
      <c r="F119" s="23" t="n">
        <v>0.42</v>
      </c>
      <c r="G119" s="23">
        <f>E119*0.42</f>
        <v/>
      </c>
      <c r="H119" s="14" t="n">
        <v>4.2</v>
      </c>
      <c r="I119" s="73" t="n">
        <v>120</v>
      </c>
      <c r="J119" s="40" t="n"/>
    </row>
    <row r="120" ht="16.5" customHeight="1" s="96" thickBot="1">
      <c r="A120" s="99">
        <f>RIGHT(D120:D235,4)</f>
        <v/>
      </c>
      <c r="B120" s="48" t="inlineStr">
        <is>
          <t>БЛИНЧ. С ТВОРОГОМ 1/420 12шт.зам.</t>
        </is>
      </c>
      <c r="C120" s="37" t="inlineStr">
        <is>
          <t>ШТ</t>
        </is>
      </c>
      <c r="D120" s="28" t="n">
        <v>1002131181764</v>
      </c>
      <c r="E120" s="24" t="n"/>
      <c r="F120" s="23" t="n">
        <v>0.42</v>
      </c>
      <c r="G120" s="23">
        <f>E120*0.42</f>
        <v/>
      </c>
      <c r="H120" s="14" t="n">
        <v>4.2</v>
      </c>
      <c r="I120" s="73" t="n">
        <v>120</v>
      </c>
      <c r="J120" s="40" t="n"/>
    </row>
    <row r="121" ht="16.5" customHeight="1" s="96" thickBot="1" thickTop="1">
      <c r="A121" s="99">
        <f>RIGHT(D121:D236,4)</f>
        <v/>
      </c>
      <c r="B121" s="75" t="inlineStr">
        <is>
          <t>Консервы мясные</t>
        </is>
      </c>
      <c r="C121" s="75" t="n"/>
      <c r="D121" s="75" t="n"/>
      <c r="E121" s="75" t="n"/>
      <c r="F121" s="74" t="n"/>
      <c r="G121" s="75" t="n"/>
      <c r="H121" s="75" t="n"/>
      <c r="I121" s="75" t="n"/>
      <c r="J121" s="76" t="n"/>
    </row>
    <row r="122" ht="16.5" customHeight="1" s="96" thickBot="1" thickTop="1">
      <c r="A122" s="99">
        <f>RIGHT(D122:D237,4)</f>
        <v/>
      </c>
      <c r="B122" s="75" t="inlineStr">
        <is>
          <t>Мясокостные замороженные</t>
        </is>
      </c>
      <c r="C122" s="75" t="n"/>
      <c r="D122" s="75" t="n"/>
      <c r="E122" s="75" t="n"/>
      <c r="F122" s="74" t="n"/>
      <c r="G122" s="75" t="n"/>
      <c r="H122" s="75" t="n"/>
      <c r="I122" s="75" t="n"/>
      <c r="J122" s="76" t="n"/>
    </row>
    <row r="123" ht="16.5" customHeight="1" s="96" thickBot="1" thickTop="1">
      <c r="A123" s="99">
        <f>RIGHT(D123:D238,4)</f>
        <v/>
      </c>
      <c r="B123" s="48" t="inlineStr">
        <is>
          <t xml:space="preserve"> РАГУ СВИНОЕ 1кг 8шт.зам_120с </t>
        </is>
      </c>
      <c r="C123" s="37" t="inlineStr">
        <is>
          <t>ШТ</t>
        </is>
      </c>
      <c r="D123" s="69" t="inlineStr">
        <is>
          <t>1002162156004</t>
        </is>
      </c>
      <c r="E123" s="24" t="n"/>
      <c r="F123" s="23" t="n">
        <v>1</v>
      </c>
      <c r="G123" s="23">
        <f>E123*1</f>
        <v/>
      </c>
      <c r="H123" s="14" t="n">
        <v>8</v>
      </c>
      <c r="I123" s="73" t="n">
        <v>120</v>
      </c>
      <c r="J123" s="40" t="n"/>
    </row>
    <row r="124" ht="15.75" customHeight="1" s="96" thickTop="1">
      <c r="A124" s="99">
        <f>RIGHT(D124:D239,4)</f>
        <v/>
      </c>
      <c r="B124" s="48" t="inlineStr">
        <is>
          <t>ШАШЛЫК ИЗ СВИНИНЫ зам.</t>
        </is>
      </c>
      <c r="C124" s="31" t="inlineStr">
        <is>
          <t>КГ</t>
        </is>
      </c>
      <c r="D124" s="69" t="inlineStr">
        <is>
          <t>1002162215417</t>
        </is>
      </c>
      <c r="E124" s="24" t="n"/>
      <c r="F124" s="23" t="n">
        <v>2</v>
      </c>
      <c r="G124" s="23">
        <f>E124*1</f>
        <v/>
      </c>
      <c r="H124" s="14" t="n">
        <v>6</v>
      </c>
      <c r="I124" s="73" t="n">
        <v>90</v>
      </c>
      <c r="J124" s="40" t="n"/>
    </row>
    <row r="125" ht="15.75" customHeight="1" s="96" thickBot="1">
      <c r="A125" s="99">
        <f>RIGHT(D125:D240,4)</f>
        <v/>
      </c>
      <c r="B125" s="48" t="inlineStr">
        <is>
          <t>РЕБРЫШКИ ОБЫКНОВЕННЫЕ 1кг 12шт.зам.</t>
        </is>
      </c>
      <c r="C125" s="37" t="inlineStr">
        <is>
          <t>ШТ</t>
        </is>
      </c>
      <c r="D125" s="70" t="inlineStr">
        <is>
          <t>1002162166019</t>
        </is>
      </c>
      <c r="E125" s="24" t="n"/>
      <c r="F125" s="23" t="n">
        <v>1</v>
      </c>
      <c r="G125" s="23">
        <f>E125*1</f>
        <v/>
      </c>
      <c r="H125" s="14" t="n">
        <v>12</v>
      </c>
      <c r="I125" s="73" t="n">
        <v>120</v>
      </c>
      <c r="J125" s="40" t="n"/>
    </row>
    <row r="126" ht="16.5" customHeight="1" s="96" thickBot="1" thickTop="1">
      <c r="A126" s="78" t="n"/>
      <c r="B126" s="78" t="inlineStr">
        <is>
          <t>ВСЕГО:</t>
        </is>
      </c>
      <c r="C126" s="16" t="n"/>
      <c r="D126" s="49" t="n"/>
      <c r="E126" s="17">
        <f>SUM(E5:E125)</f>
        <v/>
      </c>
      <c r="F126" s="17">
        <f>SUM(F10:F125)</f>
        <v/>
      </c>
      <c r="G126" s="17">
        <f>SUM(G11:G125)</f>
        <v/>
      </c>
      <c r="H126" s="17">
        <f>SUM(H10:H122)</f>
        <v/>
      </c>
      <c r="I126" s="17" t="n"/>
      <c r="J126" s="17" t="n"/>
    </row>
    <row r="127" ht="15.75" customHeight="1" s="96" thickTop="1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  <row r="1649">
      <c r="B1649" s="54" t="n"/>
      <c r="C1649" s="18" t="n"/>
      <c r="D1649" s="53" t="n"/>
      <c r="F1649" s="19" t="n"/>
      <c r="G1649" s="19" t="n"/>
      <c r="H1649" s="20" t="n"/>
      <c r="I1649" s="20" t="n"/>
      <c r="J1649" s="21" t="n"/>
    </row>
    <row r="1650">
      <c r="B1650" s="54" t="n"/>
      <c r="C1650" s="18" t="n"/>
      <c r="D1650" s="53" t="n"/>
      <c r="F1650" s="19" t="n"/>
      <c r="G1650" s="19" t="n"/>
      <c r="H1650" s="20" t="n"/>
      <c r="I1650" s="20" t="n"/>
      <c r="J1650" s="21" t="n"/>
    </row>
  </sheetData>
  <autoFilter ref="A9:J126"/>
  <mergeCells count="2">
    <mergeCell ref="E1:J1"/>
    <mergeCell ref="G3:J3"/>
  </mergeCells>
  <dataValidations disablePrompts="1" count="2">
    <dataValidation sqref="B119" showDropDown="0" showInputMessage="1" showErrorMessage="1" allowBlank="0" type="textLength" operator="lessThanOrEqual">
      <formula1>40</formula1>
    </dataValidation>
    <dataValidation sqref="D123:D12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2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6">
      <c r="B5" s="27" t="inlineStr">
        <is>
          <t>МЯСНАЯ Папа может вар п/о</t>
        </is>
      </c>
    </row>
    <row r="6" ht="14.25" customHeight="1" s="96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2" t="n"/>
    </row>
    <row r="8">
      <c r="B8" s="27" t="inlineStr">
        <is>
          <t>МЯСНАЯ СО ШПИКОМ Папа может вар п/о</t>
        </is>
      </c>
    </row>
    <row r="9">
      <c r="B9" s="80" t="inlineStr">
        <is>
          <t>ВЕТЧ.ЛЮБИТЕЛЬСКАЯ п/о 0.4кг</t>
        </is>
      </c>
      <c r="C9" s="82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2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79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0" t="inlineStr">
        <is>
          <t>ВРЕМЯ ОКРОШКИ Папа может вар п/о 0,4кг</t>
        </is>
      </c>
      <c r="C32" s="82" t="n"/>
    </row>
    <row r="33">
      <c r="B33" s="80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0" t="inlineStr">
        <is>
          <t>КОРЕЙКА ПО-ОСТ.к/в в/с с/н в/у 1/150_45с</t>
        </is>
      </c>
      <c r="C37" s="82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0" t="inlineStr">
        <is>
          <t>БОГАТЫРСКИЕ Папа Может сос п/о в/у 0.3кг</t>
        </is>
      </c>
      <c r="C52" s="62" t="n"/>
    </row>
    <row r="53">
      <c r="B53" s="80" t="inlineStr">
        <is>
          <t>ХОТ-ДОГ Папа может сос п/о мгс 0,38кг</t>
        </is>
      </c>
      <c r="C53" s="62" t="n"/>
    </row>
    <row r="54">
      <c r="B54" s="80" t="inlineStr">
        <is>
          <t>СВИНИНА МАДЕРА с/к с/н в/у 1/100</t>
        </is>
      </c>
      <c r="C54" s="62" t="n"/>
    </row>
    <row r="55">
      <c r="B55" s="80" t="inlineStr">
        <is>
          <t>БЕКОН с/к с/н в/у 1/100 10шт.</t>
        </is>
      </c>
      <c r="C55" s="82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0" t="inlineStr">
        <is>
          <t>СОЧНЫЙ ГРИЛЬ ПМ сос п/о мгс 1*6</t>
        </is>
      </c>
      <c r="C58" s="62" t="n"/>
    </row>
    <row r="59">
      <c r="B59" s="80" t="inlineStr">
        <is>
          <t>С СЫРОМ Папа может сос ц/о мгс 0.4кг 6шт</t>
        </is>
      </c>
      <c r="C59" s="62" t="n"/>
    </row>
    <row r="60">
      <c r="B60" s="80" t="inlineStr">
        <is>
          <t>КАРБОНАД к/в с/н в/у 1/150 8шт.</t>
        </is>
      </c>
      <c r="C60" s="82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0" t="inlineStr">
        <is>
          <t>БОГАТЫРСКИЕ Папа Может сос п/о 1*6</t>
        </is>
      </c>
      <c r="C63" s="82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0" t="inlineStr">
        <is>
          <t>ДОКТОРСКАЯ СН вар п/о</t>
        </is>
      </c>
      <c r="C67" s="62" t="n"/>
    </row>
    <row r="68">
      <c r="B68" s="80" t="inlineStr">
        <is>
          <t>ДОКТОРСКАЯ СН вар п/о 0.45кг 8шт</t>
        </is>
      </c>
      <c r="C68" s="62" t="n"/>
    </row>
    <row r="69">
      <c r="B69" s="80" t="inlineStr">
        <is>
          <t>МОЛОЧНАЯ СН вар п/о</t>
        </is>
      </c>
      <c r="C69" s="62" t="n"/>
    </row>
    <row r="70">
      <c r="B70" s="80" t="inlineStr">
        <is>
          <t>МОЛОЧНАЯ СН вар п/о 0.45кг 8шт.</t>
        </is>
      </c>
      <c r="C70" s="62" t="n"/>
    </row>
    <row r="71">
      <c r="B71" s="80" t="inlineStr">
        <is>
          <t>РУССКАЯ СН вар п/о 0.45кг 8шт.</t>
        </is>
      </c>
      <c r="C71" s="62" t="n"/>
    </row>
    <row r="72">
      <c r="B72" s="80" t="inlineStr">
        <is>
          <t>СЕРВЕЛАТ ФИНСКИЙ СН в/к п/о 0.35кг 8шт</t>
        </is>
      </c>
      <c r="C72" s="82" t="n"/>
    </row>
    <row r="73">
      <c r="B73" s="80" t="inlineStr">
        <is>
          <t>СЕРВЕЛАТ ОРЕХОВЫЙ СН в/к п/о 0,35кг 8шт</t>
        </is>
      </c>
      <c r="C73" s="82" t="n"/>
    </row>
    <row r="74">
      <c r="B74" s="80" t="inlineStr">
        <is>
          <t>СЕРВЕЛАТ КАРЕЛЬСКИЙ СН в/к в/у 0.28к</t>
        </is>
      </c>
      <c r="C74" s="82" t="n"/>
    </row>
    <row r="75">
      <c r="B75" s="80" t="inlineStr">
        <is>
          <t>СЕРВЕЛАТ ОРЕХОВЫЙ ПМ в/к в/у 0.31кг</t>
        </is>
      </c>
      <c r="C75" s="82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2024-03-22T12:53:45Z</dcterms:modified>
  <cp:lastModifiedBy>Uaer4</cp:lastModifiedBy>
  <cp:lastPrinted>2023-11-08T08:22:20Z</cp:lastPrinted>
</cp:coreProperties>
</file>