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3,24 Ост филиалы\"/>
    </mc:Choice>
  </mc:AlternateContent>
  <xr:revisionPtr revIDLastSave="0" documentId="13_ncr:1_{E628C427-CA7A-4F22-A000-402C96C870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1" i="1" l="1"/>
  <c r="Q30" i="1"/>
  <c r="Q53" i="1"/>
  <c r="Q54" i="1"/>
  <c r="Q45" i="1"/>
  <c r="F34" i="1" l="1"/>
  <c r="E34" i="1"/>
  <c r="F68" i="1"/>
  <c r="E68" i="1"/>
  <c r="F67" i="1"/>
  <c r="E67" i="1"/>
  <c r="F30" i="1"/>
  <c r="E55" i="1" l="1"/>
  <c r="P55" i="1" s="1"/>
  <c r="P7" i="1"/>
  <c r="P8" i="1"/>
  <c r="P9" i="1"/>
  <c r="P10" i="1"/>
  <c r="P11" i="1"/>
  <c r="P12" i="1"/>
  <c r="P13" i="1"/>
  <c r="P14" i="1"/>
  <c r="P15" i="1"/>
  <c r="Q15" i="1" s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U28" i="1" s="1"/>
  <c r="P29" i="1"/>
  <c r="U29" i="1" s="1"/>
  <c r="P30" i="1"/>
  <c r="P31" i="1"/>
  <c r="P32" i="1"/>
  <c r="P33" i="1"/>
  <c r="P34" i="1"/>
  <c r="P35" i="1"/>
  <c r="P36" i="1"/>
  <c r="P37" i="1"/>
  <c r="P38" i="1"/>
  <c r="P39" i="1"/>
  <c r="P40" i="1"/>
  <c r="U40" i="1" s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6" i="1"/>
  <c r="P57" i="1"/>
  <c r="P58" i="1"/>
  <c r="Q58" i="1" s="1"/>
  <c r="P59" i="1"/>
  <c r="P60" i="1"/>
  <c r="P61" i="1"/>
  <c r="P62" i="1"/>
  <c r="P63" i="1"/>
  <c r="P64" i="1"/>
  <c r="P65" i="1"/>
  <c r="P66" i="1"/>
  <c r="P67" i="1"/>
  <c r="P68" i="1"/>
  <c r="P69" i="1"/>
  <c r="Q69" i="1" s="1"/>
  <c r="P70" i="1"/>
  <c r="P71" i="1"/>
  <c r="P72" i="1"/>
  <c r="P73" i="1"/>
  <c r="U73" i="1" s="1"/>
  <c r="P74" i="1"/>
  <c r="U74" i="1" s="1"/>
  <c r="P75" i="1"/>
  <c r="U75" i="1" s="1"/>
  <c r="P76" i="1"/>
  <c r="U76" i="1" s="1"/>
  <c r="P6" i="1"/>
  <c r="U6" i="1" s="1"/>
  <c r="AB28" i="1"/>
  <c r="AB29" i="1"/>
  <c r="AB40" i="1"/>
  <c r="AB55" i="1"/>
  <c r="AB73" i="1"/>
  <c r="AB74" i="1"/>
  <c r="AB75" i="1"/>
  <c r="AB76" i="1"/>
  <c r="U72" i="1" l="1"/>
  <c r="AB72" i="1"/>
  <c r="U70" i="1"/>
  <c r="AB70" i="1"/>
  <c r="U68" i="1"/>
  <c r="AB68" i="1"/>
  <c r="U66" i="1"/>
  <c r="AB66" i="1"/>
  <c r="U64" i="1"/>
  <c r="Q64" i="1"/>
  <c r="AB64" i="1" s="1"/>
  <c r="U62" i="1"/>
  <c r="AB62" i="1"/>
  <c r="U60" i="1"/>
  <c r="Q60" i="1"/>
  <c r="AB60" i="1" s="1"/>
  <c r="U58" i="1"/>
  <c r="AB58" i="1"/>
  <c r="U56" i="1"/>
  <c r="Q56" i="1"/>
  <c r="AB56" i="1" s="1"/>
  <c r="U53" i="1"/>
  <c r="AB53" i="1"/>
  <c r="U51" i="1"/>
  <c r="AB51" i="1"/>
  <c r="U49" i="1"/>
  <c r="AB49" i="1"/>
  <c r="U47" i="1"/>
  <c r="AB47" i="1"/>
  <c r="U45" i="1"/>
  <c r="AB45" i="1"/>
  <c r="U43" i="1"/>
  <c r="AB43" i="1"/>
  <c r="U41" i="1"/>
  <c r="AB41" i="1"/>
  <c r="U39" i="1"/>
  <c r="Q39" i="1"/>
  <c r="AB39" i="1" s="1"/>
  <c r="U37" i="1"/>
  <c r="Q37" i="1"/>
  <c r="AB37" i="1" s="1"/>
  <c r="U35" i="1"/>
  <c r="Q35" i="1"/>
  <c r="AB35" i="1" s="1"/>
  <c r="U33" i="1"/>
  <c r="AB33" i="1"/>
  <c r="U31" i="1"/>
  <c r="AB31" i="1"/>
  <c r="U27" i="1"/>
  <c r="Q27" i="1"/>
  <c r="AB27" i="1" s="1"/>
  <c r="U25" i="1"/>
  <c r="AB25" i="1"/>
  <c r="U23" i="1"/>
  <c r="AB23" i="1"/>
  <c r="U21" i="1"/>
  <c r="AB21" i="1"/>
  <c r="U19" i="1"/>
  <c r="AB19" i="1"/>
  <c r="U17" i="1"/>
  <c r="Q17" i="1"/>
  <c r="AB17" i="1" s="1"/>
  <c r="U15" i="1"/>
  <c r="AB15" i="1"/>
  <c r="U13" i="1"/>
  <c r="Q13" i="1"/>
  <c r="AB13" i="1" s="1"/>
  <c r="U11" i="1"/>
  <c r="Q11" i="1"/>
  <c r="AB11" i="1" s="1"/>
  <c r="U9" i="1"/>
  <c r="AB9" i="1"/>
  <c r="U7" i="1"/>
  <c r="AB7" i="1"/>
  <c r="U71" i="1"/>
  <c r="AB71" i="1"/>
  <c r="U69" i="1"/>
  <c r="AB69" i="1"/>
  <c r="U67" i="1"/>
  <c r="AB67" i="1"/>
  <c r="U65" i="1"/>
  <c r="Q65" i="1"/>
  <c r="AB65" i="1" s="1"/>
  <c r="U63" i="1"/>
  <c r="Q63" i="1"/>
  <c r="AB63" i="1" s="1"/>
  <c r="U61" i="1"/>
  <c r="AB61" i="1"/>
  <c r="U59" i="1"/>
  <c r="AB59" i="1"/>
  <c r="U57" i="1"/>
  <c r="Q57" i="1"/>
  <c r="AB57" i="1" s="1"/>
  <c r="U54" i="1"/>
  <c r="AB54" i="1"/>
  <c r="U52" i="1"/>
  <c r="Q52" i="1"/>
  <c r="AB52" i="1" s="1"/>
  <c r="U50" i="1"/>
  <c r="AB50" i="1"/>
  <c r="U48" i="1"/>
  <c r="AB48" i="1"/>
  <c r="U46" i="1"/>
  <c r="AB46" i="1"/>
  <c r="U44" i="1"/>
  <c r="Q44" i="1"/>
  <c r="AB44" i="1" s="1"/>
  <c r="U42" i="1"/>
  <c r="AB42" i="1"/>
  <c r="U38" i="1"/>
  <c r="AB38" i="1"/>
  <c r="U36" i="1"/>
  <c r="AB36" i="1"/>
  <c r="U34" i="1"/>
  <c r="Q34" i="1"/>
  <c r="AB34" i="1" s="1"/>
  <c r="U32" i="1"/>
  <c r="AB32" i="1"/>
  <c r="U30" i="1"/>
  <c r="AB30" i="1"/>
  <c r="U26" i="1"/>
  <c r="AB26" i="1"/>
  <c r="U24" i="1"/>
  <c r="AB24" i="1"/>
  <c r="U22" i="1"/>
  <c r="AB22" i="1"/>
  <c r="U20" i="1"/>
  <c r="Q20" i="1"/>
  <c r="AB20" i="1" s="1"/>
  <c r="U18" i="1"/>
  <c r="AB18" i="1"/>
  <c r="U16" i="1"/>
  <c r="AB16" i="1"/>
  <c r="U14" i="1"/>
  <c r="AB14" i="1"/>
  <c r="U12" i="1"/>
  <c r="AB12" i="1"/>
  <c r="U10" i="1"/>
  <c r="AB10" i="1"/>
  <c r="U8" i="1"/>
  <c r="Q8" i="1"/>
  <c r="AB8" i="1" s="1"/>
  <c r="T76" i="1"/>
  <c r="T75" i="1"/>
  <c r="T74" i="1"/>
  <c r="T73" i="1"/>
  <c r="T72" i="1"/>
  <c r="T51" i="1"/>
  <c r="T45" i="1"/>
  <c r="T43" i="1"/>
  <c r="T41" i="1"/>
  <c r="T40" i="1"/>
  <c r="T33" i="1"/>
  <c r="T31" i="1"/>
  <c r="T29" i="1"/>
  <c r="T28" i="1"/>
  <c r="T25" i="1"/>
  <c r="T21" i="1"/>
  <c r="T19" i="1"/>
  <c r="T7" i="1"/>
  <c r="AB6" i="1"/>
  <c r="T55" i="1"/>
  <c r="U55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9" i="1" l="1"/>
  <c r="T49" i="1"/>
  <c r="T56" i="1"/>
  <c r="T17" i="1"/>
  <c r="T35" i="1"/>
  <c r="T64" i="1"/>
  <c r="T13" i="1"/>
  <c r="T39" i="1"/>
  <c r="T60" i="1"/>
  <c r="T68" i="1"/>
  <c r="Q5" i="1"/>
  <c r="T11" i="1"/>
  <c r="T15" i="1"/>
  <c r="T23" i="1"/>
  <c r="T27" i="1"/>
  <c r="T37" i="1"/>
  <c r="T47" i="1"/>
  <c r="T58" i="1"/>
  <c r="T62" i="1"/>
  <c r="T66" i="1"/>
  <c r="T70" i="1"/>
  <c r="T53" i="1"/>
  <c r="AB5" i="1"/>
  <c r="T8" i="1"/>
  <c r="T10" i="1"/>
  <c r="T12" i="1"/>
  <c r="T14" i="1"/>
  <c r="T16" i="1"/>
  <c r="T18" i="1"/>
  <c r="T20" i="1"/>
  <c r="T22" i="1"/>
  <c r="T24" i="1"/>
  <c r="T26" i="1"/>
  <c r="T30" i="1"/>
  <c r="T32" i="1"/>
  <c r="T34" i="1"/>
  <c r="T36" i="1"/>
  <c r="T38" i="1"/>
  <c r="T42" i="1"/>
  <c r="T44" i="1"/>
  <c r="T46" i="1"/>
  <c r="T48" i="1"/>
  <c r="T50" i="1"/>
  <c r="T52" i="1"/>
  <c r="T54" i="1"/>
  <c r="T57" i="1"/>
  <c r="T59" i="1"/>
  <c r="T61" i="1"/>
  <c r="T63" i="1"/>
  <c r="T65" i="1"/>
  <c r="T67" i="1"/>
  <c r="T69" i="1"/>
  <c r="T71" i="1"/>
  <c r="T6" i="1"/>
  <c r="K5" i="1"/>
</calcChain>
</file>

<file path=xl/sharedStrings.xml><?xml version="1.0" encoding="utf-8"?>
<sst xmlns="http://schemas.openxmlformats.org/spreadsheetml/2006/main" count="185" uniqueCount="108">
  <si>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</si>
  <si>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</si>
  <si>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</si>
  <si>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</si>
  <si>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</si>
  <si>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</si>
  <si>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</si>
  <si>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</si>
  <si>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</si>
  <si>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</si>
  <si>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</si>
  <si>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</si>
  <si>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</si>
  <si>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</si>
  <si>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</si>
  <si>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</si>
  <si>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</si>
  <si>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</si>
  <si>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</si>
  <si>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</si>
  <si>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</si>
  <si>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</si>
  <si>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16,03,(1)</t>
  </si>
  <si>
    <t>16,03,(2)</t>
  </si>
  <si>
    <t>19,03,</t>
  </si>
  <si>
    <t>12,03,</t>
  </si>
  <si>
    <t>04,03,</t>
  </si>
  <si>
    <t>27,02,</t>
  </si>
  <si>
    <t>20,02,</t>
  </si>
  <si>
    <t>13,02,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</si>
  <si>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</si>
  <si>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</si>
  <si>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</si>
  <si>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</si>
  <si>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</si>
  <si>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</si>
  <si>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</si>
  <si>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</si>
  <si>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</si>
  <si>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</si>
  <si>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</si>
  <si>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</si>
  <si>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</si>
  <si>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</si>
  <si>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</si>
  <si>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</si>
  <si>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</si>
  <si>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</si>
  <si>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</si>
  <si>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</si>
  <si>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</si>
  <si>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</si>
  <si>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необходимо увеличить продажи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</si>
  <si>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</si>
  <si>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</si>
  <si>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</si>
  <si>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5965 С ИНДЕЙКОЙ Папа может сар б/о мгс 1*3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</si>
  <si>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</si>
  <si>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</si>
  <si>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</si>
  <si>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</si>
  <si>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</si>
  <si>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</si>
  <si>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</si>
  <si>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</si>
  <si>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</si>
  <si>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</si>
  <si>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6225 ИМПЕРСКАЯ И БАЛЫКОВАЯ в/к с/н мгс 1/90  Останкино</t>
  </si>
  <si>
    <t>устар. / 6586 - новый артикул Мраморная Балыковая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</si>
  <si>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</si>
  <si>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</si>
  <si>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</si>
  <si>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</si>
  <si>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</si>
  <si>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</si>
  <si>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</si>
  <si>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</si>
  <si>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</si>
  <si>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</si>
  <si>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</si>
  <si>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</si>
  <si>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</si>
  <si>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</si>
  <si>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</si>
  <si>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вместо имперской</t>
  </si>
  <si>
    <t>6602 БАВАРСКИЕ ПМ сос ц/о мгс 0,35кг 8шт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</si>
  <si>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</si>
  <si>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</si>
  <si>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</si>
  <si>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</si>
  <si>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</si>
  <si>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</si>
  <si>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</si>
  <si>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</si>
  <si>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</si>
  <si>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</si>
  <si>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</si>
  <si>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</si>
  <si>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</si>
  <si>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</si>
  <si>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</si>
  <si>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</si>
  <si>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</si>
  <si>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</si>
  <si>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</si>
  <si>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</si>
  <si>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заказ</t>
  </si>
  <si>
    <t>23,03,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</si>
</sst>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3" sqref="S13"/>
    </sheetView>
  </sheetViews>
  <sheetFormatPr defaultRowHeight="15" x14ac:dyDescent="0.25"/>
  <cols>
    <col min="1" max="1" width="60" customWidth="1"/>
    <col min="2" max="2" width="4.42578125" customWidth="1"/>
    <col min="3" max="6" width="6.42578125" customWidth="1"/>
    <col min="7" max="7" width="4.5703125" style="8" customWidth="1"/>
    <col min="8" max="8" width="4.5703125" customWidth="1"/>
    <col min="9" max="9" width="1" customWidth="1"/>
    <col min="10" max="11" width="6.42578125" customWidth="1"/>
    <col min="12" max="13" width="1" customWidth="1"/>
    <col min="14" max="18" width="6.42578125" customWidth="1"/>
    <col min="19" max="19" width="23" customWidth="1"/>
    <col min="20" max="21" width="4.140625" customWidth="1"/>
    <col min="22" max="26" width="6.7109375" customWidth="1"/>
    <col min="27" max="27" width="30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106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107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10438.971000000001</v>
      </c>
      <c r="F5" s="4">
        <f>SUM(F6:F499)</f>
        <v>6862.585</v>
      </c>
      <c r="G5" s="6"/>
      <c r="H5" s="1"/>
      <c r="I5" s="1"/>
      <c r="J5" s="4">
        <f t="shared" ref="J5:R5" si="0">SUM(J6:J499)</f>
        <v>10701.785999999998</v>
      </c>
      <c r="K5" s="4">
        <f t="shared" si="0"/>
        <v>-262.81499999999994</v>
      </c>
      <c r="L5" s="4">
        <f t="shared" si="0"/>
        <v>0</v>
      </c>
      <c r="M5" s="4">
        <f t="shared" si="0"/>
        <v>0</v>
      </c>
      <c r="N5" s="4">
        <f t="shared" si="0"/>
        <v>9757.4823999999971</v>
      </c>
      <c r="O5" s="4">
        <f t="shared" si="0"/>
        <v>2950</v>
      </c>
      <c r="P5" s="4">
        <f t="shared" si="0"/>
        <v>2087.7942000000007</v>
      </c>
      <c r="Q5" s="4">
        <f t="shared" si="0"/>
        <v>10459.575200000001</v>
      </c>
      <c r="R5" s="4">
        <f t="shared" si="0"/>
        <v>0</v>
      </c>
      <c r="S5" s="1"/>
      <c r="T5" s="1"/>
      <c r="U5" s="1"/>
      <c r="V5" s="4">
        <f>SUM(V6:V499)</f>
        <v>2289.7000000000007</v>
      </c>
      <c r="W5" s="4">
        <f>SUM(W6:W499)</f>
        <v>1748.8053999999997</v>
      </c>
      <c r="X5" s="4">
        <f>SUM(X6:X499)</f>
        <v>1978.7954</v>
      </c>
      <c r="Y5" s="4">
        <f>SUM(Y6:Y499)</f>
        <v>1924.4884</v>
      </c>
      <c r="Z5" s="4">
        <f>SUM(Z6:Z499)</f>
        <v>1998.7101999999993</v>
      </c>
      <c r="AA5" s="1"/>
      <c r="AB5" s="4">
        <f>SUM(AB6:AB499)</f>
        <v>5717.6751999999988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145</v>
      </c>
      <c r="D6" s="1">
        <v>392</v>
      </c>
      <c r="E6" s="1">
        <v>210</v>
      </c>
      <c r="F6" s="1">
        <v>250</v>
      </c>
      <c r="G6" s="6">
        <v>0.4</v>
      </c>
      <c r="H6" s="1">
        <v>60</v>
      </c>
      <c r="I6" s="1"/>
      <c r="J6" s="1">
        <v>224</v>
      </c>
      <c r="K6" s="1">
        <f t="shared" ref="K6:K37" si="1">E6-J6</f>
        <v>-14</v>
      </c>
      <c r="L6" s="1"/>
      <c r="M6" s="1"/>
      <c r="N6" s="1">
        <v>428.6</v>
      </c>
      <c r="O6" s="1"/>
      <c r="P6" s="1">
        <f>E6/5</f>
        <v>42</v>
      </c>
      <c r="Q6" s="5"/>
      <c r="R6" s="5"/>
      <c r="S6" s="1"/>
      <c r="T6" s="1">
        <f>(F6+N6+O6+Q6)/P6</f>
        <v>16.157142857142858</v>
      </c>
      <c r="U6" s="1">
        <f>(F6+N6+O6)/P6</f>
        <v>16.157142857142858</v>
      </c>
      <c r="V6" s="1">
        <v>68.8</v>
      </c>
      <c r="W6" s="1">
        <v>49.4</v>
      </c>
      <c r="X6" s="1">
        <v>42</v>
      </c>
      <c r="Y6" s="1">
        <v>51.6</v>
      </c>
      <c r="Z6" s="1">
        <v>33</v>
      </c>
      <c r="AA6" s="1"/>
      <c r="AB6" s="1">
        <f t="shared" ref="AB6:AB37" si="2"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33</v>
      </c>
      <c r="C7" s="1">
        <v>59.34</v>
      </c>
      <c r="D7" s="1">
        <v>103.41800000000001</v>
      </c>
      <c r="E7" s="1">
        <v>14.638</v>
      </c>
      <c r="F7" s="1">
        <v>141.21299999999999</v>
      </c>
      <c r="G7" s="6">
        <v>1</v>
      </c>
      <c r="H7" s="1">
        <v>120</v>
      </c>
      <c r="I7" s="1"/>
      <c r="J7" s="1">
        <v>16.059000000000001</v>
      </c>
      <c r="K7" s="1">
        <f t="shared" si="1"/>
        <v>-1.4210000000000012</v>
      </c>
      <c r="L7" s="1"/>
      <c r="M7" s="1"/>
      <c r="N7" s="1">
        <v>0</v>
      </c>
      <c r="O7" s="1"/>
      <c r="P7" s="1">
        <f t="shared" ref="P7:P70" si="3">E7/5</f>
        <v>2.9276</v>
      </c>
      <c r="Q7" s="5"/>
      <c r="R7" s="5"/>
      <c r="S7" s="1"/>
      <c r="T7" s="1">
        <f t="shared" ref="T7:T70" si="4">(F7+N7+O7+Q7)/P7</f>
        <v>48.235073097417676</v>
      </c>
      <c r="U7" s="1">
        <f t="shared" ref="U7:U70" si="5">(F7+N7+O7)/P7</f>
        <v>48.235073097417676</v>
      </c>
      <c r="V7" s="1">
        <v>1.7118</v>
      </c>
      <c r="W7" s="1">
        <v>9.1780000000000008</v>
      </c>
      <c r="X7" s="1">
        <v>5.7223999999999986</v>
      </c>
      <c r="Y7" s="1">
        <v>3.7766000000000002</v>
      </c>
      <c r="Z7" s="1">
        <v>3.6492</v>
      </c>
      <c r="AA7" s="11" t="s">
        <v>52</v>
      </c>
      <c r="AB7" s="1">
        <f t="shared" si="2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33</v>
      </c>
      <c r="C8" s="1">
        <v>62.395000000000003</v>
      </c>
      <c r="D8" s="1">
        <v>98.385999999999996</v>
      </c>
      <c r="E8" s="1">
        <v>111.47</v>
      </c>
      <c r="F8" s="1">
        <v>22.823</v>
      </c>
      <c r="G8" s="6">
        <v>1</v>
      </c>
      <c r="H8" s="1">
        <v>45</v>
      </c>
      <c r="I8" s="1"/>
      <c r="J8" s="1">
        <v>114.224</v>
      </c>
      <c r="K8" s="1">
        <f t="shared" si="1"/>
        <v>-2.7540000000000049</v>
      </c>
      <c r="L8" s="1"/>
      <c r="M8" s="1"/>
      <c r="N8" s="1">
        <v>104</v>
      </c>
      <c r="O8" s="1">
        <v>100</v>
      </c>
      <c r="P8" s="1">
        <f t="shared" si="3"/>
        <v>22.294</v>
      </c>
      <c r="Q8" s="5">
        <f t="shared" ref="Q8:Q27" si="6">13*P8-O8-N8-F8</f>
        <v>62.999000000000002</v>
      </c>
      <c r="R8" s="5"/>
      <c r="S8" s="1"/>
      <c r="T8" s="1">
        <f t="shared" si="4"/>
        <v>13</v>
      </c>
      <c r="U8" s="1">
        <f t="shared" si="5"/>
        <v>10.174172423073474</v>
      </c>
      <c r="V8" s="1">
        <v>26.185199999999998</v>
      </c>
      <c r="W8" s="1">
        <v>17.836400000000001</v>
      </c>
      <c r="X8" s="1">
        <v>20.196000000000002</v>
      </c>
      <c r="Y8" s="1">
        <v>24.537400000000002</v>
      </c>
      <c r="Z8" s="1">
        <v>33.808199999999999</v>
      </c>
      <c r="AA8" s="1"/>
      <c r="AB8" s="1">
        <f t="shared" si="2"/>
        <v>62.999000000000002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33</v>
      </c>
      <c r="C9" s="1">
        <v>277.59199999999998</v>
      </c>
      <c r="D9" s="1">
        <v>171.22300000000001</v>
      </c>
      <c r="E9" s="1">
        <v>310.06299999999999</v>
      </c>
      <c r="F9" s="1">
        <v>92.11</v>
      </c>
      <c r="G9" s="6">
        <v>1</v>
      </c>
      <c r="H9" s="1">
        <v>45</v>
      </c>
      <c r="I9" s="1"/>
      <c r="J9" s="1">
        <v>307.27100000000002</v>
      </c>
      <c r="K9" s="1">
        <f t="shared" si="1"/>
        <v>2.7919999999999732</v>
      </c>
      <c r="L9" s="1"/>
      <c r="M9" s="1"/>
      <c r="N9" s="1">
        <v>118</v>
      </c>
      <c r="O9" s="1">
        <v>100</v>
      </c>
      <c r="P9" s="1">
        <f t="shared" si="3"/>
        <v>62.012599999999999</v>
      </c>
      <c r="Q9" s="5">
        <v>500</v>
      </c>
      <c r="R9" s="5"/>
      <c r="S9" s="1"/>
      <c r="T9" s="1">
        <f t="shared" si="4"/>
        <v>13.063635454730168</v>
      </c>
      <c r="U9" s="1">
        <f t="shared" si="5"/>
        <v>5.0007579104891589</v>
      </c>
      <c r="V9" s="1">
        <v>47.515599999999999</v>
      </c>
      <c r="W9" s="1">
        <v>43.024799999999999</v>
      </c>
      <c r="X9" s="1">
        <v>52.395799999999987</v>
      </c>
      <c r="Y9" s="1">
        <v>54.314</v>
      </c>
      <c r="Z9" s="1">
        <v>64.490399999999994</v>
      </c>
      <c r="AA9" s="1"/>
      <c r="AB9" s="1">
        <f t="shared" si="2"/>
        <v>500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33</v>
      </c>
      <c r="C10" s="1">
        <v>404.61500000000001</v>
      </c>
      <c r="D10" s="1">
        <v>492.59899999999999</v>
      </c>
      <c r="E10" s="1">
        <v>361.10300000000001</v>
      </c>
      <c r="F10" s="1">
        <v>441.27</v>
      </c>
      <c r="G10" s="6">
        <v>1</v>
      </c>
      <c r="H10" s="1">
        <v>60</v>
      </c>
      <c r="I10" s="1"/>
      <c r="J10" s="1">
        <v>365.62</v>
      </c>
      <c r="K10" s="1">
        <f t="shared" si="1"/>
        <v>-4.5169999999999959</v>
      </c>
      <c r="L10" s="1"/>
      <c r="M10" s="1"/>
      <c r="N10" s="1">
        <v>126</v>
      </c>
      <c r="O10" s="1">
        <v>150</v>
      </c>
      <c r="P10" s="1">
        <f t="shared" si="3"/>
        <v>72.220600000000005</v>
      </c>
      <c r="Q10" s="5">
        <v>300</v>
      </c>
      <c r="R10" s="5"/>
      <c r="S10" s="1"/>
      <c r="T10" s="1">
        <f t="shared" si="4"/>
        <v>14.085593307172745</v>
      </c>
      <c r="U10" s="1">
        <f t="shared" si="5"/>
        <v>9.9316538494556941</v>
      </c>
      <c r="V10" s="1">
        <v>82.649000000000001</v>
      </c>
      <c r="W10" s="1">
        <v>76.652799999999999</v>
      </c>
      <c r="X10" s="1">
        <v>72.511200000000002</v>
      </c>
      <c r="Y10" s="1">
        <v>81.426400000000001</v>
      </c>
      <c r="Z10" s="1">
        <v>82.923199999999994</v>
      </c>
      <c r="AA10" s="1"/>
      <c r="AB10" s="1">
        <f t="shared" si="2"/>
        <v>300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33</v>
      </c>
      <c r="C11" s="1">
        <v>28.42</v>
      </c>
      <c r="D11" s="1">
        <v>48.122999999999998</v>
      </c>
      <c r="E11" s="1">
        <v>21.98</v>
      </c>
      <c r="F11" s="1">
        <v>44.17</v>
      </c>
      <c r="G11" s="6">
        <v>1</v>
      </c>
      <c r="H11" s="1">
        <v>120</v>
      </c>
      <c r="I11" s="1"/>
      <c r="J11" s="1">
        <v>23.54</v>
      </c>
      <c r="K11" s="1">
        <f t="shared" si="1"/>
        <v>-1.5599999999999987</v>
      </c>
      <c r="L11" s="1"/>
      <c r="M11" s="1"/>
      <c r="N11" s="1">
        <v>0</v>
      </c>
      <c r="O11" s="1"/>
      <c r="P11" s="1">
        <f t="shared" si="3"/>
        <v>4.3959999999999999</v>
      </c>
      <c r="Q11" s="5">
        <f t="shared" si="6"/>
        <v>12.977999999999994</v>
      </c>
      <c r="R11" s="5"/>
      <c r="S11" s="1"/>
      <c r="T11" s="1">
        <f t="shared" si="4"/>
        <v>13</v>
      </c>
      <c r="U11" s="1">
        <f t="shared" si="5"/>
        <v>10.047770700636944</v>
      </c>
      <c r="V11" s="1">
        <v>5.0292000000000003</v>
      </c>
      <c r="W11" s="1">
        <v>5.7154000000000007</v>
      </c>
      <c r="X11" s="1">
        <v>4.2755999999999998</v>
      </c>
      <c r="Y11" s="1">
        <v>3.0310000000000001</v>
      </c>
      <c r="Z11" s="1">
        <v>3.6716000000000002</v>
      </c>
      <c r="AA11" s="1"/>
      <c r="AB11" s="1">
        <f t="shared" si="2"/>
        <v>12.977999999999994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33</v>
      </c>
      <c r="C12" s="1">
        <v>29.420999999999999</v>
      </c>
      <c r="D12" s="1">
        <v>118.61199999999999</v>
      </c>
      <c r="E12" s="1">
        <v>51.505000000000003</v>
      </c>
      <c r="F12" s="1">
        <v>86.869</v>
      </c>
      <c r="G12" s="6">
        <v>1</v>
      </c>
      <c r="H12" s="1">
        <v>60</v>
      </c>
      <c r="I12" s="1"/>
      <c r="J12" s="1">
        <v>52.789000000000001</v>
      </c>
      <c r="K12" s="1">
        <f t="shared" si="1"/>
        <v>-1.2839999999999989</v>
      </c>
      <c r="L12" s="1"/>
      <c r="M12" s="1"/>
      <c r="N12" s="1">
        <v>63.469000000000008</v>
      </c>
      <c r="O12" s="1"/>
      <c r="P12" s="1">
        <f t="shared" si="3"/>
        <v>10.301</v>
      </c>
      <c r="Q12" s="5"/>
      <c r="R12" s="5"/>
      <c r="S12" s="1"/>
      <c r="T12" s="1">
        <f t="shared" si="4"/>
        <v>14.594505387826427</v>
      </c>
      <c r="U12" s="1">
        <f t="shared" si="5"/>
        <v>14.594505387826427</v>
      </c>
      <c r="V12" s="1">
        <v>15.5108</v>
      </c>
      <c r="W12" s="1">
        <v>14.3284</v>
      </c>
      <c r="X12" s="1">
        <v>10.806800000000001</v>
      </c>
      <c r="Y12" s="1">
        <v>17.4284</v>
      </c>
      <c r="Z12" s="1">
        <v>17.697800000000001</v>
      </c>
      <c r="AA12" s="1"/>
      <c r="AB12" s="1">
        <f t="shared" si="2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33</v>
      </c>
      <c r="C13" s="1">
        <v>167.39</v>
      </c>
      <c r="D13" s="1">
        <v>301.77</v>
      </c>
      <c r="E13" s="1">
        <v>227.16200000000001</v>
      </c>
      <c r="F13" s="1">
        <v>208.126</v>
      </c>
      <c r="G13" s="6">
        <v>1</v>
      </c>
      <c r="H13" s="1">
        <v>60</v>
      </c>
      <c r="I13" s="1"/>
      <c r="J13" s="1">
        <v>226.15100000000001</v>
      </c>
      <c r="K13" s="1">
        <f t="shared" si="1"/>
        <v>1.0109999999999957</v>
      </c>
      <c r="L13" s="1"/>
      <c r="M13" s="1"/>
      <c r="N13" s="1">
        <v>105.40000000000011</v>
      </c>
      <c r="O13" s="1"/>
      <c r="P13" s="1">
        <f t="shared" si="3"/>
        <v>45.432400000000001</v>
      </c>
      <c r="Q13" s="5">
        <f t="shared" si="6"/>
        <v>277.09519999999998</v>
      </c>
      <c r="R13" s="5"/>
      <c r="S13" s="1"/>
      <c r="T13" s="1">
        <f t="shared" si="4"/>
        <v>13</v>
      </c>
      <c r="U13" s="1">
        <f t="shared" si="5"/>
        <v>6.9009341351106288</v>
      </c>
      <c r="V13" s="1">
        <v>41.415999999999997</v>
      </c>
      <c r="W13" s="1">
        <v>40.026000000000003</v>
      </c>
      <c r="X13" s="1">
        <v>35.972200000000001</v>
      </c>
      <c r="Y13" s="1">
        <v>40.711599999999997</v>
      </c>
      <c r="Z13" s="1">
        <v>18.777999999999999</v>
      </c>
      <c r="AA13" s="1"/>
      <c r="AB13" s="1">
        <f t="shared" si="2"/>
        <v>277.09519999999998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31</v>
      </c>
      <c r="C14" s="1">
        <v>454</v>
      </c>
      <c r="D14" s="1"/>
      <c r="E14" s="1">
        <v>273</v>
      </c>
      <c r="F14" s="1">
        <v>130</v>
      </c>
      <c r="G14" s="6">
        <v>0.25</v>
      </c>
      <c r="H14" s="1">
        <v>120</v>
      </c>
      <c r="I14" s="1"/>
      <c r="J14" s="1">
        <v>264</v>
      </c>
      <c r="K14" s="1">
        <f t="shared" si="1"/>
        <v>9</v>
      </c>
      <c r="L14" s="1"/>
      <c r="M14" s="1"/>
      <c r="N14" s="1">
        <v>251.2</v>
      </c>
      <c r="O14" s="1"/>
      <c r="P14" s="1">
        <f t="shared" si="3"/>
        <v>54.6</v>
      </c>
      <c r="Q14" s="5">
        <v>380</v>
      </c>
      <c r="R14" s="5"/>
      <c r="S14" s="1"/>
      <c r="T14" s="1">
        <f t="shared" si="4"/>
        <v>13.941391941391942</v>
      </c>
      <c r="U14" s="1">
        <f t="shared" si="5"/>
        <v>6.9816849816849809</v>
      </c>
      <c r="V14" s="1">
        <v>54.6</v>
      </c>
      <c r="W14" s="1">
        <v>37.4</v>
      </c>
      <c r="X14" s="1">
        <v>40.200000000000003</v>
      </c>
      <c r="Y14" s="1">
        <v>40.6</v>
      </c>
      <c r="Z14" s="1">
        <v>46.6</v>
      </c>
      <c r="AA14" s="1"/>
      <c r="AB14" s="1">
        <f t="shared" si="2"/>
        <v>95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31</v>
      </c>
      <c r="C15" s="1">
        <v>234</v>
      </c>
      <c r="D15" s="1"/>
      <c r="E15" s="1">
        <v>156</v>
      </c>
      <c r="F15" s="1">
        <v>50</v>
      </c>
      <c r="G15" s="6">
        <v>0.15</v>
      </c>
      <c r="H15" s="1">
        <v>60</v>
      </c>
      <c r="I15" s="1"/>
      <c r="J15" s="1">
        <v>140</v>
      </c>
      <c r="K15" s="1">
        <f t="shared" si="1"/>
        <v>16</v>
      </c>
      <c r="L15" s="1"/>
      <c r="M15" s="1"/>
      <c r="N15" s="1">
        <v>69.200000000000045</v>
      </c>
      <c r="O15" s="1"/>
      <c r="P15" s="1">
        <f t="shared" si="3"/>
        <v>31.2</v>
      </c>
      <c r="Q15" s="5">
        <f>12*P15-O15-N15-F15</f>
        <v>255.19999999999993</v>
      </c>
      <c r="R15" s="5"/>
      <c r="S15" s="1"/>
      <c r="T15" s="1">
        <f t="shared" si="4"/>
        <v>12</v>
      </c>
      <c r="U15" s="1">
        <f t="shared" si="5"/>
        <v>3.820512820512822</v>
      </c>
      <c r="V15" s="1">
        <v>21.6</v>
      </c>
      <c r="W15" s="1">
        <v>13.2</v>
      </c>
      <c r="X15" s="1">
        <v>25</v>
      </c>
      <c r="Y15" s="1">
        <v>5.2</v>
      </c>
      <c r="Z15" s="1">
        <v>18.600000000000001</v>
      </c>
      <c r="AA15" s="1"/>
      <c r="AB15" s="1">
        <f t="shared" si="2"/>
        <v>38.279999999999987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42</v>
      </c>
      <c r="B16" s="1" t="s">
        <v>31</v>
      </c>
      <c r="C16" s="1">
        <v>415</v>
      </c>
      <c r="D16" s="1"/>
      <c r="E16" s="1">
        <v>174</v>
      </c>
      <c r="F16" s="1">
        <v>208</v>
      </c>
      <c r="G16" s="6">
        <v>0.15</v>
      </c>
      <c r="H16" s="1">
        <v>60</v>
      </c>
      <c r="I16" s="1"/>
      <c r="J16" s="1">
        <v>158</v>
      </c>
      <c r="K16" s="1">
        <f t="shared" si="1"/>
        <v>16</v>
      </c>
      <c r="L16" s="1"/>
      <c r="M16" s="1"/>
      <c r="N16" s="1">
        <v>25.200000000000049</v>
      </c>
      <c r="O16" s="1"/>
      <c r="P16" s="1">
        <f t="shared" si="3"/>
        <v>34.799999999999997</v>
      </c>
      <c r="Q16" s="5">
        <v>250</v>
      </c>
      <c r="R16" s="5"/>
      <c r="S16" s="1"/>
      <c r="T16" s="1">
        <f t="shared" si="4"/>
        <v>13.88505747126437</v>
      </c>
      <c r="U16" s="1">
        <f t="shared" si="5"/>
        <v>6.7011494252873582</v>
      </c>
      <c r="V16" s="1">
        <v>32.6</v>
      </c>
      <c r="W16" s="1">
        <v>28.8</v>
      </c>
      <c r="X16" s="1">
        <v>46.6</v>
      </c>
      <c r="Y16" s="1">
        <v>45</v>
      </c>
      <c r="Z16" s="1">
        <v>35</v>
      </c>
      <c r="AA16" s="1"/>
      <c r="AB16" s="1">
        <f t="shared" si="2"/>
        <v>37.5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43</v>
      </c>
      <c r="B17" s="1" t="s">
        <v>31</v>
      </c>
      <c r="C17" s="1">
        <v>405</v>
      </c>
      <c r="D17" s="1">
        <v>96</v>
      </c>
      <c r="E17" s="1">
        <v>176</v>
      </c>
      <c r="F17" s="1">
        <v>266</v>
      </c>
      <c r="G17" s="6">
        <v>0.15</v>
      </c>
      <c r="H17" s="1">
        <v>60</v>
      </c>
      <c r="I17" s="1"/>
      <c r="J17" s="1">
        <v>175</v>
      </c>
      <c r="K17" s="1">
        <f t="shared" si="1"/>
        <v>1</v>
      </c>
      <c r="L17" s="1"/>
      <c r="M17" s="1"/>
      <c r="N17" s="1">
        <v>56.199999999999989</v>
      </c>
      <c r="O17" s="1"/>
      <c r="P17" s="1">
        <f t="shared" si="3"/>
        <v>35.200000000000003</v>
      </c>
      <c r="Q17" s="5">
        <f t="shared" si="6"/>
        <v>135.40000000000003</v>
      </c>
      <c r="R17" s="5"/>
      <c r="S17" s="1"/>
      <c r="T17" s="1">
        <f t="shared" si="4"/>
        <v>13</v>
      </c>
      <c r="U17" s="1">
        <f t="shared" si="5"/>
        <v>9.1534090909090899</v>
      </c>
      <c r="V17" s="1">
        <v>38.4</v>
      </c>
      <c r="W17" s="1">
        <v>42</v>
      </c>
      <c r="X17" s="1">
        <v>48</v>
      </c>
      <c r="Y17" s="1">
        <v>58</v>
      </c>
      <c r="Z17" s="1">
        <v>48.8</v>
      </c>
      <c r="AA17" s="1"/>
      <c r="AB17" s="1">
        <f t="shared" si="2"/>
        <v>20.310000000000006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33</v>
      </c>
      <c r="C18" s="1">
        <v>69.397999999999996</v>
      </c>
      <c r="D18" s="1">
        <v>228.84399999999999</v>
      </c>
      <c r="E18" s="1">
        <v>86.649000000000001</v>
      </c>
      <c r="F18" s="1">
        <v>201.81</v>
      </c>
      <c r="G18" s="6">
        <v>1</v>
      </c>
      <c r="H18" s="1">
        <v>60</v>
      </c>
      <c r="I18" s="1"/>
      <c r="J18" s="1">
        <v>86.760999999999996</v>
      </c>
      <c r="K18" s="1">
        <f t="shared" si="1"/>
        <v>-0.11199999999999477</v>
      </c>
      <c r="L18" s="1"/>
      <c r="M18" s="1"/>
      <c r="N18" s="1">
        <v>114.00879999999989</v>
      </c>
      <c r="O18" s="1"/>
      <c r="P18" s="1">
        <f t="shared" si="3"/>
        <v>17.329799999999999</v>
      </c>
      <c r="Q18" s="5"/>
      <c r="R18" s="5"/>
      <c r="S18" s="1"/>
      <c r="T18" s="1">
        <f t="shared" si="4"/>
        <v>18.224030283096166</v>
      </c>
      <c r="U18" s="1">
        <f t="shared" si="5"/>
        <v>18.224030283096166</v>
      </c>
      <c r="V18" s="1">
        <v>30.290800000000001</v>
      </c>
      <c r="W18" s="1">
        <v>28.494599999999998</v>
      </c>
      <c r="X18" s="1">
        <v>23.651199999999999</v>
      </c>
      <c r="Y18" s="1">
        <v>12.046799999999999</v>
      </c>
      <c r="Z18" s="1">
        <v>4.3558000000000003</v>
      </c>
      <c r="AA18" s="1"/>
      <c r="AB18" s="1">
        <f t="shared" si="2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33</v>
      </c>
      <c r="C19" s="1"/>
      <c r="D19" s="1">
        <v>177.15700000000001</v>
      </c>
      <c r="E19" s="1">
        <v>19.675999999999998</v>
      </c>
      <c r="F19" s="1">
        <v>157.48099999999999</v>
      </c>
      <c r="G19" s="6">
        <v>1</v>
      </c>
      <c r="H19" s="1">
        <v>60</v>
      </c>
      <c r="I19" s="1"/>
      <c r="J19" s="1">
        <v>19.8</v>
      </c>
      <c r="K19" s="1">
        <f t="shared" si="1"/>
        <v>-0.12400000000000233</v>
      </c>
      <c r="L19" s="1"/>
      <c r="M19" s="1"/>
      <c r="N19" s="1">
        <v>0</v>
      </c>
      <c r="O19" s="1"/>
      <c r="P19" s="1">
        <f t="shared" si="3"/>
        <v>3.9351999999999996</v>
      </c>
      <c r="Q19" s="5"/>
      <c r="R19" s="5"/>
      <c r="S19" s="1"/>
      <c r="T19" s="1">
        <f t="shared" si="4"/>
        <v>40.018550518398051</v>
      </c>
      <c r="U19" s="1">
        <f t="shared" si="5"/>
        <v>40.018550518398051</v>
      </c>
      <c r="V19" s="1">
        <v>0</v>
      </c>
      <c r="W19" s="1">
        <v>17.368400000000001</v>
      </c>
      <c r="X19" s="1">
        <v>2.7648000000000001</v>
      </c>
      <c r="Y19" s="1">
        <v>0</v>
      </c>
      <c r="Z19" s="1">
        <v>0</v>
      </c>
      <c r="AA19" s="1"/>
      <c r="AB19" s="1">
        <f t="shared" si="2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33</v>
      </c>
      <c r="C20" s="1">
        <v>160.459</v>
      </c>
      <c r="D20" s="1">
        <v>39.003999999999998</v>
      </c>
      <c r="E20" s="1">
        <v>142.458</v>
      </c>
      <c r="F20" s="1">
        <v>25.053000000000001</v>
      </c>
      <c r="G20" s="6">
        <v>1</v>
      </c>
      <c r="H20" s="1">
        <v>45</v>
      </c>
      <c r="I20" s="1"/>
      <c r="J20" s="1">
        <v>150.77699999999999</v>
      </c>
      <c r="K20" s="1">
        <f t="shared" si="1"/>
        <v>-8.3189999999999884</v>
      </c>
      <c r="L20" s="1"/>
      <c r="M20" s="1"/>
      <c r="N20" s="1">
        <v>87</v>
      </c>
      <c r="O20" s="1">
        <v>100</v>
      </c>
      <c r="P20" s="1">
        <f t="shared" si="3"/>
        <v>28.491599999999998</v>
      </c>
      <c r="Q20" s="5">
        <f t="shared" si="6"/>
        <v>158.33779999999996</v>
      </c>
      <c r="R20" s="5"/>
      <c r="S20" s="1"/>
      <c r="T20" s="1">
        <f t="shared" si="4"/>
        <v>13</v>
      </c>
      <c r="U20" s="1">
        <f t="shared" si="5"/>
        <v>7.4426497634390492</v>
      </c>
      <c r="V20" s="1">
        <v>27.827400000000001</v>
      </c>
      <c r="W20" s="1">
        <v>20.7988</v>
      </c>
      <c r="X20" s="1">
        <v>30.040800000000001</v>
      </c>
      <c r="Y20" s="1">
        <v>33.192</v>
      </c>
      <c r="Z20" s="1">
        <v>27.2836</v>
      </c>
      <c r="AA20" s="1"/>
      <c r="AB20" s="1">
        <f t="shared" si="2"/>
        <v>158.33779999999996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33</v>
      </c>
      <c r="C21" s="1">
        <v>54.484999999999999</v>
      </c>
      <c r="D21" s="1"/>
      <c r="E21" s="1">
        <v>34.064999999999998</v>
      </c>
      <c r="F21" s="1">
        <v>0.01</v>
      </c>
      <c r="G21" s="6">
        <v>1</v>
      </c>
      <c r="H21" s="1">
        <v>60</v>
      </c>
      <c r="I21" s="1"/>
      <c r="J21" s="1">
        <v>35.04</v>
      </c>
      <c r="K21" s="1">
        <f t="shared" si="1"/>
        <v>-0.97500000000000142</v>
      </c>
      <c r="L21" s="1"/>
      <c r="M21" s="1"/>
      <c r="N21" s="1">
        <v>133.4</v>
      </c>
      <c r="O21" s="1"/>
      <c r="P21" s="1">
        <f t="shared" si="3"/>
        <v>6.8129999999999997</v>
      </c>
      <c r="Q21" s="5"/>
      <c r="R21" s="5"/>
      <c r="S21" s="1"/>
      <c r="T21" s="1">
        <f t="shared" si="4"/>
        <v>19.581682078379568</v>
      </c>
      <c r="U21" s="1">
        <f t="shared" si="5"/>
        <v>19.581682078379568</v>
      </c>
      <c r="V21" s="1">
        <v>15.225</v>
      </c>
      <c r="W21" s="1">
        <v>0.27500000000000002</v>
      </c>
      <c r="X21" s="1">
        <v>8.7706</v>
      </c>
      <c r="Y21" s="1">
        <v>3.8058000000000001</v>
      </c>
      <c r="Z21" s="1">
        <v>0</v>
      </c>
      <c r="AA21" s="1"/>
      <c r="AB21" s="1">
        <f t="shared" si="2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31</v>
      </c>
      <c r="C22" s="1">
        <v>521</v>
      </c>
      <c r="D22" s="1"/>
      <c r="E22" s="1">
        <v>295</v>
      </c>
      <c r="F22" s="1">
        <v>170</v>
      </c>
      <c r="G22" s="6">
        <v>0.25</v>
      </c>
      <c r="H22" s="1">
        <v>120</v>
      </c>
      <c r="I22" s="1"/>
      <c r="J22" s="1">
        <v>289</v>
      </c>
      <c r="K22" s="1">
        <f t="shared" si="1"/>
        <v>6</v>
      </c>
      <c r="L22" s="1"/>
      <c r="M22" s="1"/>
      <c r="N22" s="1">
        <v>294.8</v>
      </c>
      <c r="O22" s="1"/>
      <c r="P22" s="1">
        <f t="shared" si="3"/>
        <v>59</v>
      </c>
      <c r="Q22" s="5">
        <v>350</v>
      </c>
      <c r="R22" s="5"/>
      <c r="S22" s="1"/>
      <c r="T22" s="1">
        <f t="shared" si="4"/>
        <v>13.810169491525423</v>
      </c>
      <c r="U22" s="1">
        <f t="shared" si="5"/>
        <v>7.8779661016949154</v>
      </c>
      <c r="V22" s="1">
        <v>63.4</v>
      </c>
      <c r="W22" s="1">
        <v>43.6</v>
      </c>
      <c r="X22" s="1">
        <v>44.8</v>
      </c>
      <c r="Y22" s="1">
        <v>37</v>
      </c>
      <c r="Z22" s="1">
        <v>56.6</v>
      </c>
      <c r="AA22" s="1"/>
      <c r="AB22" s="1">
        <f t="shared" si="2"/>
        <v>87.5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33</v>
      </c>
      <c r="C23" s="1">
        <v>134.26300000000001</v>
      </c>
      <c r="D23" s="1">
        <v>178.619</v>
      </c>
      <c r="E23" s="1">
        <v>161.98500000000001</v>
      </c>
      <c r="F23" s="1">
        <v>124.6</v>
      </c>
      <c r="G23" s="6">
        <v>1</v>
      </c>
      <c r="H23" s="1">
        <v>45</v>
      </c>
      <c r="I23" s="1"/>
      <c r="J23" s="1">
        <v>164.96799999999999</v>
      </c>
      <c r="K23" s="1">
        <f t="shared" si="1"/>
        <v>-2.9829999999999757</v>
      </c>
      <c r="L23" s="1"/>
      <c r="M23" s="1"/>
      <c r="N23" s="1">
        <v>73.504800000000031</v>
      </c>
      <c r="O23" s="1"/>
      <c r="P23" s="1">
        <f t="shared" si="3"/>
        <v>32.397000000000006</v>
      </c>
      <c r="Q23" s="5">
        <v>250</v>
      </c>
      <c r="R23" s="5"/>
      <c r="S23" s="1"/>
      <c r="T23" s="1">
        <f t="shared" si="4"/>
        <v>13.831675772448063</v>
      </c>
      <c r="U23" s="1">
        <f t="shared" si="5"/>
        <v>6.1149118745562854</v>
      </c>
      <c r="V23" s="1">
        <v>27.669599999999999</v>
      </c>
      <c r="W23" s="1">
        <v>27.841200000000001</v>
      </c>
      <c r="X23" s="1">
        <v>30.025400000000001</v>
      </c>
      <c r="Y23" s="1">
        <v>34.500599999999999</v>
      </c>
      <c r="Z23" s="1">
        <v>30.6614</v>
      </c>
      <c r="AA23" s="1"/>
      <c r="AB23" s="1">
        <f t="shared" si="2"/>
        <v>250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31</v>
      </c>
      <c r="C24" s="1">
        <v>95</v>
      </c>
      <c r="D24" s="1">
        <v>400</v>
      </c>
      <c r="E24" s="1">
        <v>116</v>
      </c>
      <c r="F24" s="1">
        <v>322</v>
      </c>
      <c r="G24" s="6">
        <v>0.25</v>
      </c>
      <c r="H24" s="1">
        <v>120</v>
      </c>
      <c r="I24" s="1"/>
      <c r="J24" s="1">
        <v>120</v>
      </c>
      <c r="K24" s="1">
        <f t="shared" si="1"/>
        <v>-4</v>
      </c>
      <c r="L24" s="1"/>
      <c r="M24" s="1"/>
      <c r="N24" s="1">
        <v>308.2</v>
      </c>
      <c r="O24" s="1"/>
      <c r="P24" s="1">
        <f t="shared" si="3"/>
        <v>23.2</v>
      </c>
      <c r="Q24" s="5"/>
      <c r="R24" s="5"/>
      <c r="S24" s="1"/>
      <c r="T24" s="1">
        <f t="shared" si="4"/>
        <v>27.163793103448278</v>
      </c>
      <c r="U24" s="1">
        <f t="shared" si="5"/>
        <v>27.163793103448278</v>
      </c>
      <c r="V24" s="1">
        <v>57.6</v>
      </c>
      <c r="W24" s="1">
        <v>41.6</v>
      </c>
      <c r="X24" s="1">
        <v>42.4</v>
      </c>
      <c r="Y24" s="1">
        <v>35.200000000000003</v>
      </c>
      <c r="Z24" s="1">
        <v>47.8</v>
      </c>
      <c r="AA24" s="1"/>
      <c r="AB24" s="1">
        <f t="shared" si="2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33</v>
      </c>
      <c r="C25" s="1">
        <v>96.676000000000002</v>
      </c>
      <c r="D25" s="1"/>
      <c r="E25" s="1">
        <v>14.276999999999999</v>
      </c>
      <c r="F25" s="1">
        <v>73.001999999999995</v>
      </c>
      <c r="G25" s="6">
        <v>1</v>
      </c>
      <c r="H25" s="1">
        <v>120</v>
      </c>
      <c r="I25" s="1"/>
      <c r="J25" s="1">
        <v>15.974</v>
      </c>
      <c r="K25" s="1">
        <f t="shared" si="1"/>
        <v>-1.697000000000001</v>
      </c>
      <c r="L25" s="1"/>
      <c r="M25" s="1"/>
      <c r="N25" s="1">
        <v>0</v>
      </c>
      <c r="O25" s="1"/>
      <c r="P25" s="1">
        <f t="shared" si="3"/>
        <v>2.8553999999999999</v>
      </c>
      <c r="Q25" s="5"/>
      <c r="R25" s="5"/>
      <c r="S25" s="1"/>
      <c r="T25" s="1">
        <f t="shared" si="4"/>
        <v>25.566295440218532</v>
      </c>
      <c r="U25" s="1">
        <f t="shared" si="5"/>
        <v>25.566295440218532</v>
      </c>
      <c r="V25" s="1">
        <v>5.5246000000000004</v>
      </c>
      <c r="W25" s="1">
        <v>4.6595999999999993</v>
      </c>
      <c r="X25" s="1">
        <v>3.6265999999999998</v>
      </c>
      <c r="Y25" s="1">
        <v>4.5262000000000002</v>
      </c>
      <c r="Z25" s="1">
        <v>3.0941999999999998</v>
      </c>
      <c r="AA25" s="11" t="s">
        <v>52</v>
      </c>
      <c r="AB25" s="1">
        <f t="shared" si="2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53</v>
      </c>
      <c r="B26" s="1" t="s">
        <v>31</v>
      </c>
      <c r="C26" s="1"/>
      <c r="D26" s="1">
        <v>152</v>
      </c>
      <c r="E26" s="1">
        <v>41</v>
      </c>
      <c r="F26" s="1">
        <v>108</v>
      </c>
      <c r="G26" s="6">
        <v>0.4</v>
      </c>
      <c r="H26" s="1">
        <v>45</v>
      </c>
      <c r="I26" s="1"/>
      <c r="J26" s="1">
        <v>44</v>
      </c>
      <c r="K26" s="1">
        <f t="shared" si="1"/>
        <v>-3</v>
      </c>
      <c r="L26" s="1"/>
      <c r="M26" s="1"/>
      <c r="N26" s="1">
        <v>100</v>
      </c>
      <c r="O26" s="1"/>
      <c r="P26" s="1">
        <f t="shared" si="3"/>
        <v>8.1999999999999993</v>
      </c>
      <c r="Q26" s="5"/>
      <c r="R26" s="5"/>
      <c r="S26" s="1"/>
      <c r="T26" s="1">
        <f t="shared" si="4"/>
        <v>25.365853658536587</v>
      </c>
      <c r="U26" s="1">
        <f t="shared" si="5"/>
        <v>25.365853658536587</v>
      </c>
      <c r="V26" s="1">
        <v>14.4</v>
      </c>
      <c r="W26" s="1">
        <v>15</v>
      </c>
      <c r="X26" s="1">
        <v>10.4</v>
      </c>
      <c r="Y26" s="1">
        <v>14.6</v>
      </c>
      <c r="Z26" s="1">
        <v>10.8</v>
      </c>
      <c r="AA26" s="1"/>
      <c r="AB26" s="1">
        <f t="shared" si="2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54</v>
      </c>
      <c r="B27" s="1" t="s">
        <v>33</v>
      </c>
      <c r="C27" s="1">
        <v>202.63499999999999</v>
      </c>
      <c r="D27" s="1">
        <v>103.58199999999999</v>
      </c>
      <c r="E27" s="1">
        <v>172.27</v>
      </c>
      <c r="F27" s="1">
        <v>87.233999999999995</v>
      </c>
      <c r="G27" s="6">
        <v>1</v>
      </c>
      <c r="H27" s="1">
        <v>60</v>
      </c>
      <c r="I27" s="1"/>
      <c r="J27" s="1">
        <v>173.77199999999999</v>
      </c>
      <c r="K27" s="1">
        <f t="shared" si="1"/>
        <v>-1.5019999999999811</v>
      </c>
      <c r="L27" s="1"/>
      <c r="M27" s="1"/>
      <c r="N27" s="1">
        <v>124</v>
      </c>
      <c r="O27" s="1">
        <v>100</v>
      </c>
      <c r="P27" s="1">
        <f t="shared" si="3"/>
        <v>34.454000000000001</v>
      </c>
      <c r="Q27" s="5">
        <f t="shared" si="6"/>
        <v>136.66800000000001</v>
      </c>
      <c r="R27" s="5"/>
      <c r="S27" s="1"/>
      <c r="T27" s="1">
        <f t="shared" si="4"/>
        <v>13</v>
      </c>
      <c r="U27" s="1">
        <f t="shared" si="5"/>
        <v>9.0333197887037784</v>
      </c>
      <c r="V27" s="1">
        <v>37.232799999999997</v>
      </c>
      <c r="W27" s="1">
        <v>29.678599999999999</v>
      </c>
      <c r="X27" s="1">
        <v>32.873199999999997</v>
      </c>
      <c r="Y27" s="1">
        <v>41.213799999999999</v>
      </c>
      <c r="Z27" s="1">
        <v>45.752800000000001</v>
      </c>
      <c r="AA27" s="1"/>
      <c r="AB27" s="1">
        <f t="shared" si="2"/>
        <v>136.66800000000001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55</v>
      </c>
      <c r="B28" s="1" t="s">
        <v>31</v>
      </c>
      <c r="C28" s="1"/>
      <c r="D28" s="1">
        <v>1</v>
      </c>
      <c r="E28" s="1"/>
      <c r="F28" s="1"/>
      <c r="G28" s="6">
        <v>0</v>
      </c>
      <c r="H28" s="1">
        <v>120</v>
      </c>
      <c r="I28" s="1"/>
      <c r="J28" s="1"/>
      <c r="K28" s="1">
        <f t="shared" si="1"/>
        <v>0</v>
      </c>
      <c r="L28" s="1"/>
      <c r="M28" s="1"/>
      <c r="N28" s="1"/>
      <c r="O28" s="1"/>
      <c r="P28" s="1">
        <f t="shared" si="3"/>
        <v>0</v>
      </c>
      <c r="Q28" s="5"/>
      <c r="R28" s="5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/>
      <c r="AB28" s="1">
        <f t="shared" si="2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56</v>
      </c>
      <c r="B29" s="1" t="s">
        <v>33</v>
      </c>
      <c r="C29" s="1"/>
      <c r="D29" s="1">
        <v>2.9550000000000001</v>
      </c>
      <c r="E29" s="1">
        <v>2.9550000000000001</v>
      </c>
      <c r="F29" s="1"/>
      <c r="G29" s="6">
        <v>0</v>
      </c>
      <c r="H29" s="1">
        <v>45</v>
      </c>
      <c r="I29" s="1"/>
      <c r="J29" s="1">
        <v>2.9550000000000001</v>
      </c>
      <c r="K29" s="1">
        <f t="shared" si="1"/>
        <v>0</v>
      </c>
      <c r="L29" s="1"/>
      <c r="M29" s="1"/>
      <c r="N29" s="1"/>
      <c r="O29" s="1"/>
      <c r="P29" s="1">
        <f t="shared" si="3"/>
        <v>0.59099999999999997</v>
      </c>
      <c r="Q29" s="5"/>
      <c r="R29" s="5"/>
      <c r="S29" s="1"/>
      <c r="T29" s="1">
        <f t="shared" si="4"/>
        <v>0</v>
      </c>
      <c r="U29" s="1">
        <f t="shared" si="5"/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/>
      <c r="AB29" s="1">
        <f t="shared" si="2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57</v>
      </c>
      <c r="B30" s="1" t="s">
        <v>33</v>
      </c>
      <c r="C30" s="1">
        <v>362.57400000000001</v>
      </c>
      <c r="D30" s="1"/>
      <c r="E30" s="1">
        <v>237.20400000000001</v>
      </c>
      <c r="F30" s="12">
        <f>111.859+F73</f>
        <v>128.25200000000001</v>
      </c>
      <c r="G30" s="6">
        <v>1</v>
      </c>
      <c r="H30" s="1">
        <v>60</v>
      </c>
      <c r="I30" s="1"/>
      <c r="J30" s="1">
        <v>236.98099999999999</v>
      </c>
      <c r="K30" s="1">
        <f t="shared" si="1"/>
        <v>0.22300000000001319</v>
      </c>
      <c r="L30" s="1"/>
      <c r="M30" s="1"/>
      <c r="N30" s="1">
        <v>0</v>
      </c>
      <c r="O30" s="1"/>
      <c r="P30" s="1">
        <f t="shared" si="3"/>
        <v>47.440800000000003</v>
      </c>
      <c r="Q30" s="5">
        <f>7*P30-O30-N30-F30</f>
        <v>203.83359999999999</v>
      </c>
      <c r="R30" s="5"/>
      <c r="S30" s="1"/>
      <c r="T30" s="1">
        <f t="shared" si="4"/>
        <v>6.9999999999999991</v>
      </c>
      <c r="U30" s="1">
        <f t="shared" si="5"/>
        <v>2.7034114095883712</v>
      </c>
      <c r="V30" s="1">
        <v>10.290800000000001</v>
      </c>
      <c r="W30" s="1">
        <v>5.1534000000000004</v>
      </c>
      <c r="X30" s="1">
        <v>9.5521999999999991</v>
      </c>
      <c r="Y30" s="1">
        <v>13.2384</v>
      </c>
      <c r="Z30" s="1">
        <v>20.757400000000001</v>
      </c>
      <c r="AA30" s="1"/>
      <c r="AB30" s="1">
        <f t="shared" si="2"/>
        <v>203.83359999999999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58</v>
      </c>
      <c r="B31" s="1" t="s">
        <v>33</v>
      </c>
      <c r="C31" s="1">
        <v>47.226999999999997</v>
      </c>
      <c r="D31" s="1"/>
      <c r="E31" s="1">
        <v>35.700000000000003</v>
      </c>
      <c r="F31" s="1">
        <v>1.552</v>
      </c>
      <c r="G31" s="6">
        <v>1</v>
      </c>
      <c r="H31" s="1">
        <v>60</v>
      </c>
      <c r="I31" s="1"/>
      <c r="J31" s="1">
        <v>41.69</v>
      </c>
      <c r="K31" s="1">
        <f t="shared" si="1"/>
        <v>-5.9899999999999949</v>
      </c>
      <c r="L31" s="1"/>
      <c r="M31" s="1"/>
      <c r="N31" s="1">
        <v>25.557400000000008</v>
      </c>
      <c r="O31" s="1"/>
      <c r="P31" s="1">
        <f t="shared" si="3"/>
        <v>7.1400000000000006</v>
      </c>
      <c r="Q31" s="5">
        <f>10*P31-O31-N31-F31</f>
        <v>44.290599999999998</v>
      </c>
      <c r="R31" s="5"/>
      <c r="S31" s="1"/>
      <c r="T31" s="1">
        <f t="shared" si="4"/>
        <v>10</v>
      </c>
      <c r="U31" s="1">
        <f t="shared" si="5"/>
        <v>3.7968347338935584</v>
      </c>
      <c r="V31" s="1">
        <v>6.6501999999999999</v>
      </c>
      <c r="W31" s="1">
        <v>1.202</v>
      </c>
      <c r="X31" s="1">
        <v>3.613</v>
      </c>
      <c r="Y31" s="1">
        <v>0.79600000000000004</v>
      </c>
      <c r="Z31" s="1">
        <v>4.0190000000000001</v>
      </c>
      <c r="AA31" s="1"/>
      <c r="AB31" s="1">
        <f t="shared" si="2"/>
        <v>44.290599999999998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59</v>
      </c>
      <c r="B32" s="1" t="s">
        <v>31</v>
      </c>
      <c r="C32" s="1">
        <v>524</v>
      </c>
      <c r="D32" s="1"/>
      <c r="E32" s="1">
        <v>426</v>
      </c>
      <c r="F32" s="1">
        <v>3</v>
      </c>
      <c r="G32" s="6">
        <v>0.4</v>
      </c>
      <c r="H32" s="1">
        <v>45</v>
      </c>
      <c r="I32" s="1"/>
      <c r="J32" s="1">
        <v>461</v>
      </c>
      <c r="K32" s="1">
        <f t="shared" si="1"/>
        <v>-35</v>
      </c>
      <c r="L32" s="1"/>
      <c r="M32" s="1"/>
      <c r="N32" s="1">
        <v>452</v>
      </c>
      <c r="O32" s="1"/>
      <c r="P32" s="1">
        <f t="shared" si="3"/>
        <v>85.2</v>
      </c>
      <c r="Q32" s="5">
        <v>750</v>
      </c>
      <c r="R32" s="5"/>
      <c r="S32" s="1"/>
      <c r="T32" s="1">
        <f t="shared" si="4"/>
        <v>14.14319248826291</v>
      </c>
      <c r="U32" s="1">
        <f t="shared" si="5"/>
        <v>5.34037558685446</v>
      </c>
      <c r="V32" s="1">
        <v>73</v>
      </c>
      <c r="W32" s="1">
        <v>47.6</v>
      </c>
      <c r="X32" s="1">
        <v>57</v>
      </c>
      <c r="Y32" s="1">
        <v>64.400000000000006</v>
      </c>
      <c r="Z32" s="1">
        <v>72.8</v>
      </c>
      <c r="AA32" s="1"/>
      <c r="AB32" s="1">
        <f t="shared" si="2"/>
        <v>300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60</v>
      </c>
      <c r="B33" s="1" t="s">
        <v>33</v>
      </c>
      <c r="C33" s="1">
        <v>115.172</v>
      </c>
      <c r="D33" s="1">
        <v>24.991</v>
      </c>
      <c r="E33" s="1">
        <v>99.037999999999997</v>
      </c>
      <c r="F33" s="1">
        <v>-4.2450000000000001</v>
      </c>
      <c r="G33" s="6">
        <v>1</v>
      </c>
      <c r="H33" s="1">
        <v>45</v>
      </c>
      <c r="I33" s="1"/>
      <c r="J33" s="1">
        <v>113.006</v>
      </c>
      <c r="K33" s="1">
        <f t="shared" si="1"/>
        <v>-13.968000000000004</v>
      </c>
      <c r="L33" s="1"/>
      <c r="M33" s="1"/>
      <c r="N33" s="1">
        <v>162</v>
      </c>
      <c r="O33" s="1">
        <v>200</v>
      </c>
      <c r="P33" s="1">
        <f t="shared" si="3"/>
        <v>19.807600000000001</v>
      </c>
      <c r="Q33" s="5"/>
      <c r="R33" s="5"/>
      <c r="S33" s="1"/>
      <c r="T33" s="1">
        <f t="shared" si="4"/>
        <v>18.061501645832912</v>
      </c>
      <c r="U33" s="1">
        <f t="shared" si="5"/>
        <v>18.061501645832912</v>
      </c>
      <c r="V33" s="1">
        <v>41.353400000000001</v>
      </c>
      <c r="W33" s="1">
        <v>19.570399999999999</v>
      </c>
      <c r="X33" s="1">
        <v>27.45</v>
      </c>
      <c r="Y33" s="1">
        <v>32.555399999999999</v>
      </c>
      <c r="Z33" s="1">
        <v>27.644200000000001</v>
      </c>
      <c r="AA33" s="1"/>
      <c r="AB33" s="1">
        <f t="shared" si="2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61</v>
      </c>
      <c r="B34" s="1" t="s">
        <v>33</v>
      </c>
      <c r="C34" s="1">
        <v>174.23699999999999</v>
      </c>
      <c r="D34" s="1"/>
      <c r="E34" s="12">
        <f>115.324+E76</f>
        <v>127.07599999999999</v>
      </c>
      <c r="F34" s="12">
        <f>11.981+F76</f>
        <v>32.095999999999997</v>
      </c>
      <c r="G34" s="6">
        <v>1</v>
      </c>
      <c r="H34" s="1">
        <v>45</v>
      </c>
      <c r="I34" s="1"/>
      <c r="J34" s="1">
        <v>111.46899999999999</v>
      </c>
      <c r="K34" s="1">
        <f t="shared" si="1"/>
        <v>15.606999999999999</v>
      </c>
      <c r="L34" s="1"/>
      <c r="M34" s="1"/>
      <c r="N34" s="1">
        <v>61</v>
      </c>
      <c r="O34" s="1">
        <v>100</v>
      </c>
      <c r="P34" s="1">
        <f t="shared" si="3"/>
        <v>25.415199999999999</v>
      </c>
      <c r="Q34" s="5">
        <f t="shared" ref="Q34:Q39" si="7">13*P34-O34-N34-F34</f>
        <v>137.30160000000001</v>
      </c>
      <c r="R34" s="5"/>
      <c r="S34" s="1"/>
      <c r="T34" s="1">
        <f t="shared" si="4"/>
        <v>13.000000000000002</v>
      </c>
      <c r="U34" s="1">
        <f t="shared" si="5"/>
        <v>7.5976580943687244</v>
      </c>
      <c r="V34" s="1">
        <v>26.555399999999999</v>
      </c>
      <c r="W34" s="1">
        <v>17.1264</v>
      </c>
      <c r="X34" s="1">
        <v>28.227799999999998</v>
      </c>
      <c r="Y34" s="1">
        <v>17.0306</v>
      </c>
      <c r="Z34" s="1">
        <v>34.385599999999997</v>
      </c>
      <c r="AA34" s="1"/>
      <c r="AB34" s="1">
        <f t="shared" si="2"/>
        <v>137.30160000000001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62</v>
      </c>
      <c r="B35" s="1" t="s">
        <v>33</v>
      </c>
      <c r="C35" s="1">
        <v>310.83600000000001</v>
      </c>
      <c r="D35" s="1"/>
      <c r="E35" s="1">
        <v>235.876</v>
      </c>
      <c r="F35" s="1">
        <v>30.625</v>
      </c>
      <c r="G35" s="6">
        <v>1</v>
      </c>
      <c r="H35" s="1">
        <v>45</v>
      </c>
      <c r="I35" s="1"/>
      <c r="J35" s="1">
        <v>227.35300000000001</v>
      </c>
      <c r="K35" s="1">
        <f t="shared" si="1"/>
        <v>8.5229999999999961</v>
      </c>
      <c r="L35" s="1"/>
      <c r="M35" s="1"/>
      <c r="N35" s="1">
        <v>83</v>
      </c>
      <c r="O35" s="1">
        <v>100</v>
      </c>
      <c r="P35" s="1">
        <f t="shared" si="3"/>
        <v>47.175200000000004</v>
      </c>
      <c r="Q35" s="5">
        <f t="shared" si="7"/>
        <v>399.65260000000001</v>
      </c>
      <c r="R35" s="5"/>
      <c r="S35" s="1"/>
      <c r="T35" s="1">
        <f t="shared" si="4"/>
        <v>12.999999999999998</v>
      </c>
      <c r="U35" s="1">
        <f t="shared" si="5"/>
        <v>4.5283326832742627</v>
      </c>
      <c r="V35" s="1">
        <v>37.218800000000002</v>
      </c>
      <c r="W35" s="1">
        <v>23.937799999999999</v>
      </c>
      <c r="X35" s="1">
        <v>43.782200000000003</v>
      </c>
      <c r="Y35" s="1">
        <v>45.5364</v>
      </c>
      <c r="Z35" s="1">
        <v>44.3476</v>
      </c>
      <c r="AA35" s="1"/>
      <c r="AB35" s="1">
        <f t="shared" si="2"/>
        <v>399.65260000000001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63</v>
      </c>
      <c r="B36" s="1" t="s">
        <v>31</v>
      </c>
      <c r="C36" s="1">
        <v>160</v>
      </c>
      <c r="D36" s="1"/>
      <c r="E36" s="1">
        <v>90</v>
      </c>
      <c r="F36" s="1"/>
      <c r="G36" s="6">
        <v>0.36</v>
      </c>
      <c r="H36" s="1">
        <v>45</v>
      </c>
      <c r="I36" s="1"/>
      <c r="J36" s="1">
        <v>92</v>
      </c>
      <c r="K36" s="1">
        <f t="shared" si="1"/>
        <v>-2</v>
      </c>
      <c r="L36" s="1"/>
      <c r="M36" s="1"/>
      <c r="N36" s="1">
        <v>328</v>
      </c>
      <c r="O36" s="1"/>
      <c r="P36" s="1">
        <f t="shared" si="3"/>
        <v>18</v>
      </c>
      <c r="Q36" s="5"/>
      <c r="R36" s="5"/>
      <c r="S36" s="1"/>
      <c r="T36" s="1">
        <f t="shared" si="4"/>
        <v>18.222222222222221</v>
      </c>
      <c r="U36" s="1">
        <f t="shared" si="5"/>
        <v>18.222222222222221</v>
      </c>
      <c r="V36" s="1">
        <v>38</v>
      </c>
      <c r="W36" s="1">
        <v>3.8</v>
      </c>
      <c r="X36" s="1">
        <v>25</v>
      </c>
      <c r="Y36" s="1">
        <v>0.8</v>
      </c>
      <c r="Z36" s="1">
        <v>0</v>
      </c>
      <c r="AA36" s="1"/>
      <c r="AB36" s="1">
        <f t="shared" si="2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64</v>
      </c>
      <c r="B37" s="1" t="s">
        <v>33</v>
      </c>
      <c r="C37" s="1">
        <v>153.999</v>
      </c>
      <c r="D37" s="1">
        <v>54.076999999999998</v>
      </c>
      <c r="E37" s="1">
        <v>152.739</v>
      </c>
      <c r="F37" s="1">
        <v>24.37</v>
      </c>
      <c r="G37" s="6">
        <v>1</v>
      </c>
      <c r="H37" s="1">
        <v>60</v>
      </c>
      <c r="I37" s="1"/>
      <c r="J37" s="1">
        <v>148.489</v>
      </c>
      <c r="K37" s="1">
        <f t="shared" si="1"/>
        <v>4.25</v>
      </c>
      <c r="L37" s="1"/>
      <c r="M37" s="1"/>
      <c r="N37" s="1">
        <v>122.4098000000001</v>
      </c>
      <c r="O37" s="1">
        <v>100</v>
      </c>
      <c r="P37" s="1">
        <f t="shared" si="3"/>
        <v>30.547800000000002</v>
      </c>
      <c r="Q37" s="5">
        <f t="shared" si="7"/>
        <v>150.34159999999994</v>
      </c>
      <c r="R37" s="5"/>
      <c r="S37" s="1"/>
      <c r="T37" s="1">
        <f t="shared" si="4"/>
        <v>13</v>
      </c>
      <c r="U37" s="1">
        <f t="shared" si="5"/>
        <v>8.0784802833591982</v>
      </c>
      <c r="V37" s="1">
        <v>33.305399999999999</v>
      </c>
      <c r="W37" s="1">
        <v>23.667000000000002</v>
      </c>
      <c r="X37" s="1">
        <v>24.666399999999999</v>
      </c>
      <c r="Y37" s="1">
        <v>33.406599999999997</v>
      </c>
      <c r="Z37" s="1">
        <v>44.101199999999999</v>
      </c>
      <c r="AA37" s="1"/>
      <c r="AB37" s="1">
        <f t="shared" si="2"/>
        <v>150.34159999999994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65</v>
      </c>
      <c r="B38" s="1" t="s">
        <v>31</v>
      </c>
      <c r="C38" s="1">
        <v>196</v>
      </c>
      <c r="D38" s="1"/>
      <c r="E38" s="1">
        <v>34</v>
      </c>
      <c r="F38" s="1">
        <v>152</v>
      </c>
      <c r="G38" s="6">
        <v>0.4</v>
      </c>
      <c r="H38" s="1" t="e">
        <v>#N/A</v>
      </c>
      <c r="I38" s="1"/>
      <c r="J38" s="1">
        <v>33</v>
      </c>
      <c r="K38" s="1">
        <f t="shared" ref="K38:K69" si="8">E38-J38</f>
        <v>1</v>
      </c>
      <c r="L38" s="1"/>
      <c r="M38" s="1"/>
      <c r="N38" s="1">
        <v>0</v>
      </c>
      <c r="O38" s="1"/>
      <c r="P38" s="1">
        <f t="shared" si="3"/>
        <v>6.8</v>
      </c>
      <c r="Q38" s="5"/>
      <c r="R38" s="5"/>
      <c r="S38" s="1"/>
      <c r="T38" s="1">
        <f t="shared" si="4"/>
        <v>22.352941176470591</v>
      </c>
      <c r="U38" s="1">
        <f t="shared" si="5"/>
        <v>22.352941176470591</v>
      </c>
      <c r="V38" s="1">
        <v>10.4</v>
      </c>
      <c r="W38" s="1">
        <v>12.6</v>
      </c>
      <c r="X38" s="1">
        <v>10.4</v>
      </c>
      <c r="Y38" s="1">
        <v>10</v>
      </c>
      <c r="Z38" s="1">
        <v>25.4</v>
      </c>
      <c r="AA38" s="11" t="s">
        <v>52</v>
      </c>
      <c r="AB38" s="1">
        <f t="shared" ref="AB38:AB69" si="9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66</v>
      </c>
      <c r="B39" s="1" t="s">
        <v>33</v>
      </c>
      <c r="C39" s="1">
        <v>155.65100000000001</v>
      </c>
      <c r="D39" s="1"/>
      <c r="E39" s="1">
        <v>104.337</v>
      </c>
      <c r="F39" s="1">
        <v>31.146999999999998</v>
      </c>
      <c r="G39" s="6">
        <v>1</v>
      </c>
      <c r="H39" s="1">
        <v>60</v>
      </c>
      <c r="I39" s="1"/>
      <c r="J39" s="1">
        <v>102.925</v>
      </c>
      <c r="K39" s="1">
        <f t="shared" si="8"/>
        <v>1.4120000000000061</v>
      </c>
      <c r="L39" s="1"/>
      <c r="M39" s="1"/>
      <c r="N39" s="1">
        <v>81.873600000000039</v>
      </c>
      <c r="O39" s="1"/>
      <c r="P39" s="1">
        <f t="shared" si="3"/>
        <v>20.8674</v>
      </c>
      <c r="Q39" s="5">
        <f t="shared" si="7"/>
        <v>158.25559999999999</v>
      </c>
      <c r="R39" s="5"/>
      <c r="S39" s="1"/>
      <c r="T39" s="1">
        <f t="shared" si="4"/>
        <v>13</v>
      </c>
      <c r="U39" s="1">
        <f t="shared" si="5"/>
        <v>5.4161323403969845</v>
      </c>
      <c r="V39" s="1">
        <v>18.113800000000001</v>
      </c>
      <c r="W39" s="1">
        <v>14.6256</v>
      </c>
      <c r="X39" s="1">
        <v>15.7308</v>
      </c>
      <c r="Y39" s="1">
        <v>22.8566</v>
      </c>
      <c r="Z39" s="1">
        <v>30.1602</v>
      </c>
      <c r="AA39" s="1"/>
      <c r="AB39" s="1">
        <f t="shared" si="9"/>
        <v>158.25559999999999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67</v>
      </c>
      <c r="B40" s="14" t="s">
        <v>31</v>
      </c>
      <c r="C40" s="14">
        <v>1</v>
      </c>
      <c r="D40" s="14"/>
      <c r="E40" s="14">
        <v>-18</v>
      </c>
      <c r="F40" s="14"/>
      <c r="G40" s="15">
        <v>0</v>
      </c>
      <c r="H40" s="14">
        <v>45</v>
      </c>
      <c r="I40" s="14"/>
      <c r="J40" s="14"/>
      <c r="K40" s="14">
        <f t="shared" si="8"/>
        <v>-18</v>
      </c>
      <c r="L40" s="14"/>
      <c r="M40" s="14"/>
      <c r="N40" s="14">
        <v>0</v>
      </c>
      <c r="O40" s="14"/>
      <c r="P40" s="14">
        <f t="shared" si="3"/>
        <v>-3.6</v>
      </c>
      <c r="Q40" s="16"/>
      <c r="R40" s="16"/>
      <c r="S40" s="14"/>
      <c r="T40" s="14">
        <f t="shared" si="4"/>
        <v>0</v>
      </c>
      <c r="U40" s="14">
        <f t="shared" si="5"/>
        <v>0</v>
      </c>
      <c r="V40" s="14">
        <v>8.4</v>
      </c>
      <c r="W40" s="14">
        <v>7.2</v>
      </c>
      <c r="X40" s="14">
        <v>15.2</v>
      </c>
      <c r="Y40" s="14">
        <v>10.4</v>
      </c>
      <c r="Z40" s="14">
        <v>8.1999999999999993</v>
      </c>
      <c r="AA40" s="14" t="s">
        <v>68</v>
      </c>
      <c r="AB40" s="14">
        <f t="shared" si="9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69</v>
      </c>
      <c r="B41" s="1" t="s">
        <v>31</v>
      </c>
      <c r="C41" s="1">
        <v>65</v>
      </c>
      <c r="D41" s="1"/>
      <c r="E41" s="1">
        <v>45</v>
      </c>
      <c r="F41" s="1">
        <v>3</v>
      </c>
      <c r="G41" s="6">
        <v>0.09</v>
      </c>
      <c r="H41" s="1">
        <v>45</v>
      </c>
      <c r="I41" s="1"/>
      <c r="J41" s="1">
        <v>48</v>
      </c>
      <c r="K41" s="1">
        <f t="shared" si="8"/>
        <v>-3</v>
      </c>
      <c r="L41" s="1"/>
      <c r="M41" s="1"/>
      <c r="N41" s="1">
        <v>104.6</v>
      </c>
      <c r="O41" s="1"/>
      <c r="P41" s="1">
        <f t="shared" si="3"/>
        <v>9</v>
      </c>
      <c r="Q41" s="5"/>
      <c r="R41" s="5"/>
      <c r="S41" s="1"/>
      <c r="T41" s="1">
        <f t="shared" si="4"/>
        <v>11.955555555555556</v>
      </c>
      <c r="U41" s="1">
        <f t="shared" si="5"/>
        <v>11.955555555555556</v>
      </c>
      <c r="V41" s="1">
        <v>12.8</v>
      </c>
      <c r="W41" s="1">
        <v>7</v>
      </c>
      <c r="X41" s="1">
        <v>12.6</v>
      </c>
      <c r="Y41" s="1">
        <v>11.2</v>
      </c>
      <c r="Z41" s="1">
        <v>7</v>
      </c>
      <c r="AA41" s="1"/>
      <c r="AB41" s="1">
        <f t="shared" si="9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70</v>
      </c>
      <c r="B42" s="1" t="s">
        <v>31</v>
      </c>
      <c r="C42" s="1">
        <v>40</v>
      </c>
      <c r="D42" s="1">
        <v>430</v>
      </c>
      <c r="E42" s="1">
        <v>107</v>
      </c>
      <c r="F42" s="1">
        <v>323</v>
      </c>
      <c r="G42" s="6">
        <v>0.45</v>
      </c>
      <c r="H42" s="1">
        <v>45</v>
      </c>
      <c r="I42" s="1"/>
      <c r="J42" s="1">
        <v>107</v>
      </c>
      <c r="K42" s="1">
        <f t="shared" si="8"/>
        <v>0</v>
      </c>
      <c r="L42" s="1"/>
      <c r="M42" s="1"/>
      <c r="N42" s="1">
        <v>168.59999999999991</v>
      </c>
      <c r="O42" s="1"/>
      <c r="P42" s="1">
        <f t="shared" si="3"/>
        <v>21.4</v>
      </c>
      <c r="Q42" s="5"/>
      <c r="R42" s="5"/>
      <c r="S42" s="1"/>
      <c r="T42" s="1">
        <f t="shared" si="4"/>
        <v>22.971962616822427</v>
      </c>
      <c r="U42" s="1">
        <f t="shared" si="5"/>
        <v>22.971962616822427</v>
      </c>
      <c r="V42" s="1">
        <v>46.4</v>
      </c>
      <c r="W42" s="1">
        <v>44.2</v>
      </c>
      <c r="X42" s="1">
        <v>33.799999999999997</v>
      </c>
      <c r="Y42" s="1">
        <v>34.6</v>
      </c>
      <c r="Z42" s="1">
        <v>29.4</v>
      </c>
      <c r="AA42" s="1"/>
      <c r="AB42" s="1">
        <f t="shared" si="9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71</v>
      </c>
      <c r="B43" s="1" t="s">
        <v>31</v>
      </c>
      <c r="C43" s="1">
        <v>2</v>
      </c>
      <c r="D43" s="1">
        <v>510</v>
      </c>
      <c r="E43" s="1">
        <v>99</v>
      </c>
      <c r="F43" s="1">
        <v>378</v>
      </c>
      <c r="G43" s="6">
        <v>0.3</v>
      </c>
      <c r="H43" s="1">
        <v>45</v>
      </c>
      <c r="I43" s="1"/>
      <c r="J43" s="1">
        <v>106</v>
      </c>
      <c r="K43" s="1">
        <f t="shared" si="8"/>
        <v>-7</v>
      </c>
      <c r="L43" s="1"/>
      <c r="M43" s="1"/>
      <c r="N43" s="1">
        <v>0</v>
      </c>
      <c r="O43" s="1"/>
      <c r="P43" s="1">
        <f t="shared" si="3"/>
        <v>19.8</v>
      </c>
      <c r="Q43" s="5"/>
      <c r="R43" s="5"/>
      <c r="S43" s="1"/>
      <c r="T43" s="1">
        <f t="shared" si="4"/>
        <v>19.09090909090909</v>
      </c>
      <c r="U43" s="1">
        <f t="shared" si="5"/>
        <v>19.09090909090909</v>
      </c>
      <c r="V43" s="1">
        <v>32.200000000000003</v>
      </c>
      <c r="W43" s="1">
        <v>44.4</v>
      </c>
      <c r="X43" s="1">
        <v>29.4</v>
      </c>
      <c r="Y43" s="1">
        <v>24.2</v>
      </c>
      <c r="Z43" s="1">
        <v>25.8</v>
      </c>
      <c r="AA43" s="1"/>
      <c r="AB43" s="1">
        <f t="shared" si="9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72</v>
      </c>
      <c r="B44" s="1" t="s">
        <v>31</v>
      </c>
      <c r="C44" s="1">
        <v>193</v>
      </c>
      <c r="D44" s="1">
        <v>120</v>
      </c>
      <c r="E44" s="1">
        <v>247</v>
      </c>
      <c r="F44" s="1">
        <v>-5</v>
      </c>
      <c r="G44" s="6">
        <v>0.27</v>
      </c>
      <c r="H44" s="1">
        <v>45</v>
      </c>
      <c r="I44" s="1"/>
      <c r="J44" s="1">
        <v>295</v>
      </c>
      <c r="K44" s="1">
        <f t="shared" si="8"/>
        <v>-48</v>
      </c>
      <c r="L44" s="1"/>
      <c r="M44" s="1"/>
      <c r="N44" s="1">
        <v>337</v>
      </c>
      <c r="O44" s="1"/>
      <c r="P44" s="1">
        <f t="shared" si="3"/>
        <v>49.4</v>
      </c>
      <c r="Q44" s="5">
        <f t="shared" ref="Q44:Q65" si="10">13*P44-O44-N44-F44</f>
        <v>310.19999999999993</v>
      </c>
      <c r="R44" s="5"/>
      <c r="S44" s="1"/>
      <c r="T44" s="1">
        <f t="shared" si="4"/>
        <v>12.999999999999998</v>
      </c>
      <c r="U44" s="1">
        <f t="shared" si="5"/>
        <v>6.7206477732793521</v>
      </c>
      <c r="V44" s="1">
        <v>45</v>
      </c>
      <c r="W44" s="1">
        <v>32</v>
      </c>
      <c r="X44" s="1">
        <v>39</v>
      </c>
      <c r="Y44" s="1">
        <v>33.4</v>
      </c>
      <c r="Z44" s="1">
        <v>60.6</v>
      </c>
      <c r="AA44" s="1"/>
      <c r="AB44" s="1">
        <f t="shared" si="9"/>
        <v>83.753999999999991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73</v>
      </c>
      <c r="B45" s="1" t="s">
        <v>33</v>
      </c>
      <c r="C45" s="1">
        <v>203.16900000000001</v>
      </c>
      <c r="D45" s="1"/>
      <c r="E45" s="1">
        <v>118.322</v>
      </c>
      <c r="F45" s="1">
        <v>80.057000000000002</v>
      </c>
      <c r="G45" s="6">
        <v>1</v>
      </c>
      <c r="H45" s="1">
        <v>45</v>
      </c>
      <c r="I45" s="1"/>
      <c r="J45" s="1">
        <v>117.54</v>
      </c>
      <c r="K45" s="1">
        <f t="shared" si="8"/>
        <v>0.78199999999999648</v>
      </c>
      <c r="L45" s="1"/>
      <c r="M45" s="1"/>
      <c r="N45" s="1">
        <v>0</v>
      </c>
      <c r="O45" s="1"/>
      <c r="P45" s="1">
        <f t="shared" si="3"/>
        <v>23.664400000000001</v>
      </c>
      <c r="Q45" s="5">
        <f>8*P45-O45-N45-F45</f>
        <v>109.2582</v>
      </c>
      <c r="R45" s="5"/>
      <c r="S45" s="1"/>
      <c r="T45" s="1">
        <f t="shared" si="4"/>
        <v>8</v>
      </c>
      <c r="U45" s="1">
        <f t="shared" si="5"/>
        <v>3.3830141478338769</v>
      </c>
      <c r="V45" s="1">
        <v>6.7538</v>
      </c>
      <c r="W45" s="1">
        <v>3.778799999999999</v>
      </c>
      <c r="X45" s="1">
        <v>6.3798000000000004</v>
      </c>
      <c r="Y45" s="1">
        <v>10.581799999999999</v>
      </c>
      <c r="Z45" s="1">
        <v>2.8824000000000001</v>
      </c>
      <c r="AA45" s="1"/>
      <c r="AB45" s="1">
        <f t="shared" si="9"/>
        <v>109.2582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74</v>
      </c>
      <c r="B46" s="1" t="s">
        <v>33</v>
      </c>
      <c r="C46" s="1">
        <v>38.713000000000001</v>
      </c>
      <c r="D46" s="1">
        <v>23.658000000000001</v>
      </c>
      <c r="E46" s="1">
        <v>45.604999999999997</v>
      </c>
      <c r="F46" s="1">
        <v>-1.0640000000000001</v>
      </c>
      <c r="G46" s="6">
        <v>1</v>
      </c>
      <c r="H46" s="1">
        <v>45</v>
      </c>
      <c r="I46" s="1"/>
      <c r="J46" s="1">
        <v>46.624000000000002</v>
      </c>
      <c r="K46" s="1">
        <f t="shared" si="8"/>
        <v>-1.0190000000000055</v>
      </c>
      <c r="L46" s="1"/>
      <c r="M46" s="1"/>
      <c r="N46" s="1">
        <v>58</v>
      </c>
      <c r="O46" s="1">
        <v>90</v>
      </c>
      <c r="P46" s="1">
        <f t="shared" si="3"/>
        <v>9.1209999999999987</v>
      </c>
      <c r="Q46" s="5"/>
      <c r="R46" s="5"/>
      <c r="S46" s="1"/>
      <c r="T46" s="1">
        <f t="shared" si="4"/>
        <v>16.109637101195048</v>
      </c>
      <c r="U46" s="1">
        <f t="shared" si="5"/>
        <v>16.109637101195048</v>
      </c>
      <c r="V46" s="1">
        <v>16.1874</v>
      </c>
      <c r="W46" s="1">
        <v>9.0132000000000012</v>
      </c>
      <c r="X46" s="1">
        <v>12.646599999999999</v>
      </c>
      <c r="Y46" s="1">
        <v>15.550599999999999</v>
      </c>
      <c r="Z46" s="1">
        <v>10.425800000000001</v>
      </c>
      <c r="AA46" s="1"/>
      <c r="AB46" s="1">
        <f t="shared" si="9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75</v>
      </c>
      <c r="B47" s="1" t="s">
        <v>31</v>
      </c>
      <c r="C47" s="1">
        <v>439</v>
      </c>
      <c r="D47" s="1">
        <v>200</v>
      </c>
      <c r="E47" s="1">
        <v>466</v>
      </c>
      <c r="F47" s="1">
        <v>55</v>
      </c>
      <c r="G47" s="6">
        <v>0.4</v>
      </c>
      <c r="H47" s="1">
        <v>60</v>
      </c>
      <c r="I47" s="1"/>
      <c r="J47" s="1">
        <v>462</v>
      </c>
      <c r="K47" s="1">
        <f t="shared" si="8"/>
        <v>4</v>
      </c>
      <c r="L47" s="1"/>
      <c r="M47" s="1"/>
      <c r="N47" s="1">
        <v>133.59999999999991</v>
      </c>
      <c r="O47" s="1">
        <v>400</v>
      </c>
      <c r="P47" s="1">
        <f t="shared" si="3"/>
        <v>93.2</v>
      </c>
      <c r="Q47" s="5">
        <v>720</v>
      </c>
      <c r="R47" s="5"/>
      <c r="S47" s="1"/>
      <c r="T47" s="1">
        <f t="shared" si="4"/>
        <v>14.040772532188839</v>
      </c>
      <c r="U47" s="1">
        <f t="shared" si="5"/>
        <v>6.3154506437768232</v>
      </c>
      <c r="V47" s="1">
        <v>81.599999999999994</v>
      </c>
      <c r="W47" s="1">
        <v>60.4</v>
      </c>
      <c r="X47" s="1">
        <v>67</v>
      </c>
      <c r="Y47" s="1">
        <v>57.6</v>
      </c>
      <c r="Z47" s="1">
        <v>54</v>
      </c>
      <c r="AA47" s="1"/>
      <c r="AB47" s="1">
        <f t="shared" si="9"/>
        <v>288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76</v>
      </c>
      <c r="B48" s="1" t="s">
        <v>31</v>
      </c>
      <c r="C48" s="1">
        <v>457</v>
      </c>
      <c r="D48" s="1"/>
      <c r="E48" s="1">
        <v>355</v>
      </c>
      <c r="F48" s="1">
        <v>-5</v>
      </c>
      <c r="G48" s="6">
        <v>0.4</v>
      </c>
      <c r="H48" s="1">
        <v>60</v>
      </c>
      <c r="I48" s="1"/>
      <c r="J48" s="1">
        <v>361</v>
      </c>
      <c r="K48" s="1">
        <f t="shared" si="8"/>
        <v>-6</v>
      </c>
      <c r="L48" s="1"/>
      <c r="M48" s="1"/>
      <c r="N48" s="1">
        <v>231</v>
      </c>
      <c r="O48" s="1">
        <v>400</v>
      </c>
      <c r="P48" s="1">
        <f t="shared" si="3"/>
        <v>71</v>
      </c>
      <c r="Q48" s="5">
        <v>370</v>
      </c>
      <c r="R48" s="5"/>
      <c r="S48" s="1"/>
      <c r="T48" s="1">
        <f t="shared" si="4"/>
        <v>14.028169014084508</v>
      </c>
      <c r="U48" s="1">
        <f t="shared" si="5"/>
        <v>8.816901408450704</v>
      </c>
      <c r="V48" s="1">
        <v>82</v>
      </c>
      <c r="W48" s="1">
        <v>47.6</v>
      </c>
      <c r="X48" s="1">
        <v>49.6</v>
      </c>
      <c r="Y48" s="1">
        <v>63</v>
      </c>
      <c r="Z48" s="1">
        <v>89</v>
      </c>
      <c r="AA48" s="1"/>
      <c r="AB48" s="1">
        <f t="shared" si="9"/>
        <v>148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77</v>
      </c>
      <c r="B49" s="1" t="s">
        <v>31</v>
      </c>
      <c r="C49" s="1">
        <v>250</v>
      </c>
      <c r="D49" s="1">
        <v>208</v>
      </c>
      <c r="E49" s="1">
        <v>309</v>
      </c>
      <c r="F49" s="1">
        <v>59</v>
      </c>
      <c r="G49" s="6">
        <v>0.4</v>
      </c>
      <c r="H49" s="1">
        <v>60</v>
      </c>
      <c r="I49" s="1"/>
      <c r="J49" s="1">
        <v>319</v>
      </c>
      <c r="K49" s="1">
        <f t="shared" si="8"/>
        <v>-10</v>
      </c>
      <c r="L49" s="1"/>
      <c r="M49" s="1"/>
      <c r="N49" s="1">
        <v>112.8</v>
      </c>
      <c r="O49" s="1">
        <v>400</v>
      </c>
      <c r="P49" s="1">
        <f t="shared" si="3"/>
        <v>61.8</v>
      </c>
      <c r="Q49" s="5">
        <v>300</v>
      </c>
      <c r="R49" s="5"/>
      <c r="S49" s="1"/>
      <c r="T49" s="1">
        <f t="shared" si="4"/>
        <v>14.106796116504855</v>
      </c>
      <c r="U49" s="1">
        <f t="shared" si="5"/>
        <v>9.2524271844660184</v>
      </c>
      <c r="V49" s="1">
        <v>68</v>
      </c>
      <c r="W49" s="1">
        <v>47.2</v>
      </c>
      <c r="X49" s="1">
        <v>50.8</v>
      </c>
      <c r="Y49" s="1">
        <v>58.2</v>
      </c>
      <c r="Z49" s="1">
        <v>39.6</v>
      </c>
      <c r="AA49" s="1"/>
      <c r="AB49" s="1">
        <f t="shared" si="9"/>
        <v>120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78</v>
      </c>
      <c r="B50" s="1" t="s">
        <v>33</v>
      </c>
      <c r="C50" s="1">
        <v>44.975000000000001</v>
      </c>
      <c r="D50" s="1"/>
      <c r="E50" s="1">
        <v>31.079000000000001</v>
      </c>
      <c r="F50" s="1">
        <v>0.16</v>
      </c>
      <c r="G50" s="6">
        <v>1</v>
      </c>
      <c r="H50" s="1">
        <v>45</v>
      </c>
      <c r="I50" s="1"/>
      <c r="J50" s="1">
        <v>32.073999999999998</v>
      </c>
      <c r="K50" s="1">
        <f t="shared" si="8"/>
        <v>-0.99499999999999744</v>
      </c>
      <c r="L50" s="1"/>
      <c r="M50" s="1"/>
      <c r="N50" s="1">
        <v>111</v>
      </c>
      <c r="O50" s="1">
        <v>100</v>
      </c>
      <c r="P50" s="1">
        <f t="shared" si="3"/>
        <v>6.2157999999999998</v>
      </c>
      <c r="Q50" s="5"/>
      <c r="R50" s="5"/>
      <c r="S50" s="1"/>
      <c r="T50" s="1">
        <f t="shared" si="4"/>
        <v>33.971492004247239</v>
      </c>
      <c r="U50" s="1">
        <f t="shared" si="5"/>
        <v>33.971492004247239</v>
      </c>
      <c r="V50" s="1">
        <v>24.290400000000002</v>
      </c>
      <c r="W50" s="1">
        <v>5.5999999999999999E-3</v>
      </c>
      <c r="X50" s="1">
        <v>11.9354</v>
      </c>
      <c r="Y50" s="1">
        <v>8.1579999999999995</v>
      </c>
      <c r="Z50" s="1">
        <v>0</v>
      </c>
      <c r="AA50" s="1"/>
      <c r="AB50" s="1">
        <f t="shared" si="9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79</v>
      </c>
      <c r="B51" s="1" t="s">
        <v>31</v>
      </c>
      <c r="C51" s="1">
        <v>42</v>
      </c>
      <c r="D51" s="1"/>
      <c r="E51" s="1">
        <v>2</v>
      </c>
      <c r="F51" s="1"/>
      <c r="G51" s="6">
        <v>0.4</v>
      </c>
      <c r="H51" s="1">
        <v>45</v>
      </c>
      <c r="I51" s="1"/>
      <c r="J51" s="1">
        <v>6</v>
      </c>
      <c r="K51" s="1">
        <f t="shared" si="8"/>
        <v>-4</v>
      </c>
      <c r="L51" s="1"/>
      <c r="M51" s="1"/>
      <c r="N51" s="1">
        <v>280.39999999999998</v>
      </c>
      <c r="O51" s="1"/>
      <c r="P51" s="1">
        <f t="shared" si="3"/>
        <v>0.4</v>
      </c>
      <c r="Q51" s="5"/>
      <c r="R51" s="5"/>
      <c r="S51" s="1"/>
      <c r="T51" s="1">
        <f t="shared" si="4"/>
        <v>700.99999999999989</v>
      </c>
      <c r="U51" s="1">
        <f t="shared" si="5"/>
        <v>700.99999999999989</v>
      </c>
      <c r="V51" s="1">
        <v>31.6</v>
      </c>
      <c r="W51" s="1">
        <v>0</v>
      </c>
      <c r="X51" s="1">
        <v>15.8</v>
      </c>
      <c r="Y51" s="1">
        <v>15.4</v>
      </c>
      <c r="Z51" s="1">
        <v>0</v>
      </c>
      <c r="AA51" s="1"/>
      <c r="AB51" s="1">
        <f t="shared" si="9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80</v>
      </c>
      <c r="B52" s="1" t="s">
        <v>33</v>
      </c>
      <c r="C52" s="1">
        <v>144.96899999999999</v>
      </c>
      <c r="D52" s="1">
        <v>162.82499999999999</v>
      </c>
      <c r="E52" s="1">
        <v>185.69300000000001</v>
      </c>
      <c r="F52" s="1">
        <v>100.1</v>
      </c>
      <c r="G52" s="6">
        <v>1</v>
      </c>
      <c r="H52" s="1">
        <v>45</v>
      </c>
      <c r="I52" s="1"/>
      <c r="J52" s="1">
        <v>284.077</v>
      </c>
      <c r="K52" s="1">
        <f t="shared" si="8"/>
        <v>-98.383999999999986</v>
      </c>
      <c r="L52" s="1"/>
      <c r="M52" s="1"/>
      <c r="N52" s="1">
        <v>94.306999999999931</v>
      </c>
      <c r="O52" s="1"/>
      <c r="P52" s="1">
        <f t="shared" si="3"/>
        <v>37.138600000000004</v>
      </c>
      <c r="Q52" s="5">
        <f t="shared" si="10"/>
        <v>288.39480000000015</v>
      </c>
      <c r="R52" s="5"/>
      <c r="S52" s="1"/>
      <c r="T52" s="1">
        <f t="shared" si="4"/>
        <v>13</v>
      </c>
      <c r="U52" s="1">
        <f t="shared" si="5"/>
        <v>5.2346345850408982</v>
      </c>
      <c r="V52" s="1">
        <v>29.440200000000001</v>
      </c>
      <c r="W52" s="1">
        <v>28.734400000000001</v>
      </c>
      <c r="X52" s="1">
        <v>32.047600000000003</v>
      </c>
      <c r="Y52" s="1">
        <v>22.131799999999998</v>
      </c>
      <c r="Z52" s="1">
        <v>39.2104</v>
      </c>
      <c r="AA52" s="1"/>
      <c r="AB52" s="1">
        <f t="shared" si="9"/>
        <v>288.39480000000015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81</v>
      </c>
      <c r="B53" s="1" t="s">
        <v>31</v>
      </c>
      <c r="C53" s="1">
        <v>89</v>
      </c>
      <c r="D53" s="1"/>
      <c r="E53" s="1">
        <v>65</v>
      </c>
      <c r="F53" s="1">
        <v>19</v>
      </c>
      <c r="G53" s="6">
        <v>0.28000000000000003</v>
      </c>
      <c r="H53" s="1">
        <v>45</v>
      </c>
      <c r="I53" s="1"/>
      <c r="J53" s="1">
        <v>67</v>
      </c>
      <c r="K53" s="1">
        <f t="shared" si="8"/>
        <v>-2</v>
      </c>
      <c r="L53" s="1"/>
      <c r="M53" s="1"/>
      <c r="N53" s="1">
        <v>0</v>
      </c>
      <c r="O53" s="1"/>
      <c r="P53" s="1">
        <f t="shared" si="3"/>
        <v>13</v>
      </c>
      <c r="Q53" s="5">
        <f>7*P53-O53-N53-F53</f>
        <v>72</v>
      </c>
      <c r="R53" s="5"/>
      <c r="S53" s="1"/>
      <c r="T53" s="1">
        <f t="shared" si="4"/>
        <v>7</v>
      </c>
      <c r="U53" s="1">
        <f t="shared" si="5"/>
        <v>1.4615384615384615</v>
      </c>
      <c r="V53" s="1">
        <v>3.6</v>
      </c>
      <c r="W53" s="1">
        <v>5.2</v>
      </c>
      <c r="X53" s="1">
        <v>5</v>
      </c>
      <c r="Y53" s="1">
        <v>1</v>
      </c>
      <c r="Z53" s="1">
        <v>-0.4</v>
      </c>
      <c r="AA53" s="1"/>
      <c r="AB53" s="1">
        <f t="shared" si="9"/>
        <v>20.160000000000004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82</v>
      </c>
      <c r="B54" s="1" t="s">
        <v>33</v>
      </c>
      <c r="C54" s="1">
        <v>60.133000000000003</v>
      </c>
      <c r="D54" s="1"/>
      <c r="E54" s="1">
        <v>33.468000000000004</v>
      </c>
      <c r="F54" s="1">
        <v>23.535</v>
      </c>
      <c r="G54" s="6">
        <v>1</v>
      </c>
      <c r="H54" s="1">
        <v>45</v>
      </c>
      <c r="I54" s="1"/>
      <c r="J54" s="1">
        <v>39.468000000000004</v>
      </c>
      <c r="K54" s="1">
        <f t="shared" si="8"/>
        <v>-6</v>
      </c>
      <c r="L54" s="1"/>
      <c r="M54" s="1"/>
      <c r="N54" s="1">
        <v>0</v>
      </c>
      <c r="O54" s="1"/>
      <c r="P54" s="1">
        <f t="shared" si="3"/>
        <v>6.6936000000000009</v>
      </c>
      <c r="Q54" s="5">
        <f>10*P54-O54-N54-F54</f>
        <v>43.40100000000001</v>
      </c>
      <c r="R54" s="5"/>
      <c r="S54" s="1"/>
      <c r="T54" s="1">
        <f t="shared" si="4"/>
        <v>10</v>
      </c>
      <c r="U54" s="1">
        <f t="shared" si="5"/>
        <v>3.5160451774829684</v>
      </c>
      <c r="V54" s="1">
        <v>4.1867999999999999</v>
      </c>
      <c r="W54" s="1">
        <v>3.9316</v>
      </c>
      <c r="X54" s="1">
        <v>2.1086</v>
      </c>
      <c r="Y54" s="1">
        <v>0</v>
      </c>
      <c r="Z54" s="1">
        <v>8.9052000000000007</v>
      </c>
      <c r="AA54" s="1"/>
      <c r="AB54" s="1">
        <f t="shared" si="9"/>
        <v>43.40100000000001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83</v>
      </c>
      <c r="B55" s="1" t="s">
        <v>31</v>
      </c>
      <c r="C55" s="1">
        <v>51</v>
      </c>
      <c r="D55" s="1"/>
      <c r="E55" s="12">
        <f>32+E40</f>
        <v>14</v>
      </c>
      <c r="F55" s="1"/>
      <c r="G55" s="6">
        <v>0.09</v>
      </c>
      <c r="H55" s="1">
        <v>45</v>
      </c>
      <c r="I55" s="1"/>
      <c r="J55" s="1">
        <v>40</v>
      </c>
      <c r="K55" s="1">
        <f t="shared" si="8"/>
        <v>-26</v>
      </c>
      <c r="L55" s="1"/>
      <c r="M55" s="1"/>
      <c r="N55" s="1">
        <v>100.4</v>
      </c>
      <c r="O55" s="1"/>
      <c r="P55" s="1">
        <f t="shared" si="3"/>
        <v>2.8</v>
      </c>
      <c r="Q55" s="5"/>
      <c r="R55" s="5"/>
      <c r="S55" s="1"/>
      <c r="T55" s="1">
        <f t="shared" si="4"/>
        <v>35.857142857142861</v>
      </c>
      <c r="U55" s="1">
        <f t="shared" si="5"/>
        <v>35.857142857142861</v>
      </c>
      <c r="V55" s="1">
        <v>11.2</v>
      </c>
      <c r="W55" s="1">
        <v>0</v>
      </c>
      <c r="X55" s="1">
        <v>0</v>
      </c>
      <c r="Y55" s="1">
        <v>0</v>
      </c>
      <c r="Z55" s="1">
        <v>0</v>
      </c>
      <c r="AA55" s="1" t="s">
        <v>84</v>
      </c>
      <c r="AB55" s="1">
        <f t="shared" si="9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85</v>
      </c>
      <c r="B56" s="1" t="s">
        <v>31</v>
      </c>
      <c r="C56" s="1">
        <v>312</v>
      </c>
      <c r="D56" s="1"/>
      <c r="E56" s="1">
        <v>172</v>
      </c>
      <c r="F56" s="1">
        <v>93</v>
      </c>
      <c r="G56" s="6">
        <v>0.35</v>
      </c>
      <c r="H56" s="1">
        <v>45</v>
      </c>
      <c r="I56" s="1"/>
      <c r="J56" s="1">
        <v>175</v>
      </c>
      <c r="K56" s="1">
        <f t="shared" si="8"/>
        <v>-3</v>
      </c>
      <c r="L56" s="1"/>
      <c r="M56" s="1"/>
      <c r="N56" s="1">
        <v>116.4</v>
      </c>
      <c r="O56" s="1"/>
      <c r="P56" s="1">
        <f t="shared" si="3"/>
        <v>34.4</v>
      </c>
      <c r="Q56" s="5">
        <f t="shared" si="10"/>
        <v>237.79999999999995</v>
      </c>
      <c r="R56" s="5"/>
      <c r="S56" s="1"/>
      <c r="T56" s="1">
        <f t="shared" si="4"/>
        <v>12.999999999999998</v>
      </c>
      <c r="U56" s="1">
        <f t="shared" si="5"/>
        <v>6.087209302325582</v>
      </c>
      <c r="V56" s="1">
        <v>32.200000000000003</v>
      </c>
      <c r="W56" s="1">
        <v>25.4</v>
      </c>
      <c r="X56" s="1">
        <v>24.6</v>
      </c>
      <c r="Y56" s="1">
        <v>28.6</v>
      </c>
      <c r="Z56" s="1">
        <v>47.8</v>
      </c>
      <c r="AA56" s="1"/>
      <c r="AB56" s="1">
        <f t="shared" si="9"/>
        <v>83.229999999999976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86</v>
      </c>
      <c r="B57" s="1" t="s">
        <v>33</v>
      </c>
      <c r="C57" s="1">
        <v>147.33799999999999</v>
      </c>
      <c r="D57" s="1">
        <v>77.944000000000003</v>
      </c>
      <c r="E57" s="1">
        <v>97.131</v>
      </c>
      <c r="F57" s="1">
        <v>97.120999999999995</v>
      </c>
      <c r="G57" s="6">
        <v>1</v>
      </c>
      <c r="H57" s="1">
        <v>45</v>
      </c>
      <c r="I57" s="1"/>
      <c r="J57" s="1">
        <v>96.899000000000001</v>
      </c>
      <c r="K57" s="1">
        <f t="shared" si="8"/>
        <v>0.23199999999999932</v>
      </c>
      <c r="L57" s="1"/>
      <c r="M57" s="1"/>
      <c r="N57" s="1">
        <v>16.452000000000009</v>
      </c>
      <c r="O57" s="1"/>
      <c r="P57" s="1">
        <f t="shared" si="3"/>
        <v>19.426200000000001</v>
      </c>
      <c r="Q57" s="5">
        <f t="shared" si="10"/>
        <v>138.9676</v>
      </c>
      <c r="R57" s="5"/>
      <c r="S57" s="1"/>
      <c r="T57" s="1">
        <f t="shared" si="4"/>
        <v>13</v>
      </c>
      <c r="U57" s="1">
        <f t="shared" si="5"/>
        <v>5.8463827202437946</v>
      </c>
      <c r="V57" s="1">
        <v>16.0884</v>
      </c>
      <c r="W57" s="1">
        <v>17.9712</v>
      </c>
      <c r="X57" s="1">
        <v>21.223400000000002</v>
      </c>
      <c r="Y57" s="1">
        <v>29.587599999999998</v>
      </c>
      <c r="Z57" s="1">
        <v>26.722000000000001</v>
      </c>
      <c r="AA57" s="1"/>
      <c r="AB57" s="1">
        <f t="shared" si="9"/>
        <v>138.9676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87</v>
      </c>
      <c r="B58" s="1" t="s">
        <v>31</v>
      </c>
      <c r="C58" s="1">
        <v>25</v>
      </c>
      <c r="D58" s="1">
        <v>36</v>
      </c>
      <c r="E58" s="1">
        <v>31</v>
      </c>
      <c r="F58" s="1">
        <v>25</v>
      </c>
      <c r="G58" s="6">
        <v>0.33</v>
      </c>
      <c r="H58" s="1">
        <v>45</v>
      </c>
      <c r="I58" s="1"/>
      <c r="J58" s="1">
        <v>30</v>
      </c>
      <c r="K58" s="1">
        <f t="shared" si="8"/>
        <v>1</v>
      </c>
      <c r="L58" s="1"/>
      <c r="M58" s="1"/>
      <c r="N58" s="1">
        <v>0</v>
      </c>
      <c r="O58" s="1"/>
      <c r="P58" s="1">
        <f t="shared" si="3"/>
        <v>6.2</v>
      </c>
      <c r="Q58" s="5">
        <f>12*P58-O58-N58-F58</f>
        <v>49.400000000000006</v>
      </c>
      <c r="R58" s="5"/>
      <c r="S58" s="1"/>
      <c r="T58" s="1">
        <f t="shared" si="4"/>
        <v>12</v>
      </c>
      <c r="U58" s="1">
        <f t="shared" si="5"/>
        <v>4.032258064516129</v>
      </c>
      <c r="V58" s="1">
        <v>0.4</v>
      </c>
      <c r="W58" s="1">
        <v>4.4000000000000004</v>
      </c>
      <c r="X58" s="1">
        <v>3.8</v>
      </c>
      <c r="Y58" s="1">
        <v>1.4</v>
      </c>
      <c r="Z58" s="1">
        <v>3</v>
      </c>
      <c r="AA58" s="1"/>
      <c r="AB58" s="1">
        <f t="shared" si="9"/>
        <v>16.302000000000003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88</v>
      </c>
      <c r="B59" s="1" t="s">
        <v>31</v>
      </c>
      <c r="C59" s="1">
        <v>340</v>
      </c>
      <c r="D59" s="1">
        <v>176</v>
      </c>
      <c r="E59" s="1">
        <v>351</v>
      </c>
      <c r="F59" s="1">
        <v>82</v>
      </c>
      <c r="G59" s="6">
        <v>0.28000000000000003</v>
      </c>
      <c r="H59" s="1">
        <v>45</v>
      </c>
      <c r="I59" s="1"/>
      <c r="J59" s="1">
        <v>355</v>
      </c>
      <c r="K59" s="1">
        <f t="shared" si="8"/>
        <v>-4</v>
      </c>
      <c r="L59" s="1"/>
      <c r="M59" s="1"/>
      <c r="N59" s="1">
        <v>596.20000000000005</v>
      </c>
      <c r="O59" s="1"/>
      <c r="P59" s="1">
        <f t="shared" si="3"/>
        <v>70.2</v>
      </c>
      <c r="Q59" s="5">
        <v>300</v>
      </c>
      <c r="R59" s="5"/>
      <c r="S59" s="1"/>
      <c r="T59" s="1">
        <f t="shared" si="4"/>
        <v>13.934472934472934</v>
      </c>
      <c r="U59" s="1">
        <f t="shared" si="5"/>
        <v>9.6609686609686616</v>
      </c>
      <c r="V59" s="1">
        <v>79.400000000000006</v>
      </c>
      <c r="W59" s="1">
        <v>55.8</v>
      </c>
      <c r="X59" s="1">
        <v>69.599999999999994</v>
      </c>
      <c r="Y59" s="1">
        <v>59.8</v>
      </c>
      <c r="Z59" s="1">
        <v>47.4</v>
      </c>
      <c r="AA59" s="1"/>
      <c r="AB59" s="1">
        <f t="shared" si="9"/>
        <v>84.000000000000014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89</v>
      </c>
      <c r="B60" s="1" t="s">
        <v>31</v>
      </c>
      <c r="C60" s="1">
        <v>299</v>
      </c>
      <c r="D60" s="1"/>
      <c r="E60" s="1">
        <v>224</v>
      </c>
      <c r="F60" s="1">
        <v>23</v>
      </c>
      <c r="G60" s="6">
        <v>0.28000000000000003</v>
      </c>
      <c r="H60" s="1">
        <v>45</v>
      </c>
      <c r="I60" s="1"/>
      <c r="J60" s="1">
        <v>225</v>
      </c>
      <c r="K60" s="1">
        <f t="shared" si="8"/>
        <v>-1</v>
      </c>
      <c r="L60" s="1"/>
      <c r="M60" s="1"/>
      <c r="N60" s="1">
        <v>348.6</v>
      </c>
      <c r="O60" s="1"/>
      <c r="P60" s="1">
        <f t="shared" si="3"/>
        <v>44.8</v>
      </c>
      <c r="Q60" s="5">
        <f t="shared" si="10"/>
        <v>210.79999999999995</v>
      </c>
      <c r="R60" s="5"/>
      <c r="S60" s="1"/>
      <c r="T60" s="1">
        <f t="shared" si="4"/>
        <v>13</v>
      </c>
      <c r="U60" s="1">
        <f t="shared" si="5"/>
        <v>8.2946428571428577</v>
      </c>
      <c r="V60" s="1">
        <v>46.2</v>
      </c>
      <c r="W60" s="1">
        <v>34</v>
      </c>
      <c r="X60" s="1">
        <v>51.6</v>
      </c>
      <c r="Y60" s="1">
        <v>41</v>
      </c>
      <c r="Z60" s="1">
        <v>34.200000000000003</v>
      </c>
      <c r="AA60" s="1"/>
      <c r="AB60" s="1">
        <f t="shared" si="9"/>
        <v>59.023999999999994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90</v>
      </c>
      <c r="B61" s="1" t="s">
        <v>31</v>
      </c>
      <c r="C61" s="1">
        <v>138</v>
      </c>
      <c r="D61" s="1">
        <v>288</v>
      </c>
      <c r="E61" s="1">
        <v>257</v>
      </c>
      <c r="F61" s="1">
        <v>76</v>
      </c>
      <c r="G61" s="6">
        <v>0.35</v>
      </c>
      <c r="H61" s="1">
        <v>45</v>
      </c>
      <c r="I61" s="1"/>
      <c r="J61" s="1">
        <v>265</v>
      </c>
      <c r="K61" s="1">
        <f t="shared" si="8"/>
        <v>-8</v>
      </c>
      <c r="L61" s="1"/>
      <c r="M61" s="1"/>
      <c r="N61" s="1">
        <v>243.0000000000002</v>
      </c>
      <c r="O61" s="1">
        <v>510</v>
      </c>
      <c r="P61" s="1">
        <f t="shared" si="3"/>
        <v>51.4</v>
      </c>
      <c r="Q61" s="5"/>
      <c r="R61" s="5"/>
      <c r="S61" s="1"/>
      <c r="T61" s="1">
        <f t="shared" si="4"/>
        <v>16.128404669260703</v>
      </c>
      <c r="U61" s="1">
        <f t="shared" si="5"/>
        <v>16.128404669260703</v>
      </c>
      <c r="V61" s="1">
        <v>83.4</v>
      </c>
      <c r="W61" s="1">
        <v>51.8</v>
      </c>
      <c r="X61" s="1">
        <v>62</v>
      </c>
      <c r="Y61" s="1">
        <v>61.8</v>
      </c>
      <c r="Z61" s="1">
        <v>38.799999999999997</v>
      </c>
      <c r="AA61" s="1"/>
      <c r="AB61" s="1">
        <f t="shared" si="9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91</v>
      </c>
      <c r="B62" s="1" t="s">
        <v>31</v>
      </c>
      <c r="C62" s="1">
        <v>333</v>
      </c>
      <c r="D62" s="1">
        <v>192</v>
      </c>
      <c r="E62" s="1">
        <v>448</v>
      </c>
      <c r="F62" s="1">
        <v>-2</v>
      </c>
      <c r="G62" s="6">
        <v>0.28000000000000003</v>
      </c>
      <c r="H62" s="1">
        <v>45</v>
      </c>
      <c r="I62" s="1"/>
      <c r="J62" s="1">
        <v>450</v>
      </c>
      <c r="K62" s="1">
        <f t="shared" si="8"/>
        <v>-2</v>
      </c>
      <c r="L62" s="1"/>
      <c r="M62" s="1"/>
      <c r="N62" s="1">
        <v>599</v>
      </c>
      <c r="O62" s="1"/>
      <c r="P62" s="1">
        <f t="shared" si="3"/>
        <v>89.6</v>
      </c>
      <c r="Q62" s="5">
        <v>650</v>
      </c>
      <c r="R62" s="5"/>
      <c r="S62" s="1"/>
      <c r="T62" s="1">
        <f t="shared" si="4"/>
        <v>13.917410714285715</v>
      </c>
      <c r="U62" s="1">
        <f t="shared" si="5"/>
        <v>6.6629464285714288</v>
      </c>
      <c r="V62" s="1">
        <v>80.400000000000006</v>
      </c>
      <c r="W62" s="1">
        <v>59.6</v>
      </c>
      <c r="X62" s="1">
        <v>75.8</v>
      </c>
      <c r="Y62" s="1">
        <v>68.2</v>
      </c>
      <c r="Z62" s="1">
        <v>60.2</v>
      </c>
      <c r="AA62" s="1"/>
      <c r="AB62" s="1">
        <f t="shared" si="9"/>
        <v>182.00000000000003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92</v>
      </c>
      <c r="B63" s="1" t="s">
        <v>31</v>
      </c>
      <c r="C63" s="1">
        <v>347</v>
      </c>
      <c r="D63" s="1">
        <v>176</v>
      </c>
      <c r="E63" s="1">
        <v>430</v>
      </c>
      <c r="F63" s="1">
        <v>-3</v>
      </c>
      <c r="G63" s="6">
        <v>0.35</v>
      </c>
      <c r="H63" s="1">
        <v>45</v>
      </c>
      <c r="I63" s="1"/>
      <c r="J63" s="1">
        <v>451</v>
      </c>
      <c r="K63" s="1">
        <f t="shared" si="8"/>
        <v>-21</v>
      </c>
      <c r="L63" s="1"/>
      <c r="M63" s="1"/>
      <c r="N63" s="1">
        <v>736.4</v>
      </c>
      <c r="O63" s="1"/>
      <c r="P63" s="1">
        <f t="shared" si="3"/>
        <v>86</v>
      </c>
      <c r="Q63" s="5">
        <f t="shared" si="10"/>
        <v>384.6</v>
      </c>
      <c r="R63" s="5"/>
      <c r="S63" s="1"/>
      <c r="T63" s="1">
        <f t="shared" si="4"/>
        <v>13</v>
      </c>
      <c r="U63" s="1">
        <f t="shared" si="5"/>
        <v>8.5279069767441857</v>
      </c>
      <c r="V63" s="1">
        <v>89.4</v>
      </c>
      <c r="W63" s="1">
        <v>59.4</v>
      </c>
      <c r="X63" s="1">
        <v>77.8</v>
      </c>
      <c r="Y63" s="1">
        <v>64.599999999999994</v>
      </c>
      <c r="Z63" s="1">
        <v>41.8</v>
      </c>
      <c r="AA63" s="1"/>
      <c r="AB63" s="1">
        <f t="shared" si="9"/>
        <v>134.60999999999999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93</v>
      </c>
      <c r="B64" s="1" t="s">
        <v>31</v>
      </c>
      <c r="C64" s="1">
        <v>146</v>
      </c>
      <c r="D64" s="1">
        <v>184</v>
      </c>
      <c r="E64" s="1">
        <v>214</v>
      </c>
      <c r="F64" s="1">
        <v>80</v>
      </c>
      <c r="G64" s="6">
        <v>0.28000000000000003</v>
      </c>
      <c r="H64" s="1">
        <v>45</v>
      </c>
      <c r="I64" s="1"/>
      <c r="J64" s="1">
        <v>210</v>
      </c>
      <c r="K64" s="1">
        <f t="shared" si="8"/>
        <v>4</v>
      </c>
      <c r="L64" s="1"/>
      <c r="M64" s="1"/>
      <c r="N64" s="1">
        <v>364.4</v>
      </c>
      <c r="O64" s="1"/>
      <c r="P64" s="1">
        <f t="shared" si="3"/>
        <v>42.8</v>
      </c>
      <c r="Q64" s="5">
        <f t="shared" si="10"/>
        <v>112</v>
      </c>
      <c r="R64" s="5"/>
      <c r="S64" s="1"/>
      <c r="T64" s="1">
        <f t="shared" si="4"/>
        <v>13</v>
      </c>
      <c r="U64" s="1">
        <f t="shared" si="5"/>
        <v>10.383177570093459</v>
      </c>
      <c r="V64" s="1">
        <v>51</v>
      </c>
      <c r="W64" s="1">
        <v>36.6</v>
      </c>
      <c r="X64" s="1">
        <v>25.8</v>
      </c>
      <c r="Y64" s="1">
        <v>1.4</v>
      </c>
      <c r="Z64" s="1">
        <v>66.8</v>
      </c>
      <c r="AA64" s="1"/>
      <c r="AB64" s="1">
        <f t="shared" si="9"/>
        <v>31.360000000000003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94</v>
      </c>
      <c r="B65" s="1" t="s">
        <v>31</v>
      </c>
      <c r="C65" s="1">
        <v>4</v>
      </c>
      <c r="D65" s="1">
        <v>626</v>
      </c>
      <c r="E65" s="1">
        <v>182</v>
      </c>
      <c r="F65" s="1">
        <v>441</v>
      </c>
      <c r="G65" s="6">
        <v>0.35</v>
      </c>
      <c r="H65" s="1">
        <v>45</v>
      </c>
      <c r="I65" s="1"/>
      <c r="J65" s="1">
        <v>178</v>
      </c>
      <c r="K65" s="1">
        <f t="shared" si="8"/>
        <v>4</v>
      </c>
      <c r="L65" s="1"/>
      <c r="M65" s="1"/>
      <c r="N65" s="1">
        <v>0</v>
      </c>
      <c r="O65" s="1"/>
      <c r="P65" s="1">
        <f t="shared" si="3"/>
        <v>36.4</v>
      </c>
      <c r="Q65" s="5">
        <f t="shared" si="10"/>
        <v>32.199999999999989</v>
      </c>
      <c r="R65" s="5"/>
      <c r="S65" s="1"/>
      <c r="T65" s="1">
        <f t="shared" si="4"/>
        <v>13</v>
      </c>
      <c r="U65" s="1">
        <f t="shared" si="5"/>
        <v>12.115384615384615</v>
      </c>
      <c r="V65" s="1">
        <v>46</v>
      </c>
      <c r="W65" s="1">
        <v>57.4</v>
      </c>
      <c r="X65" s="1">
        <v>39.799999999999997</v>
      </c>
      <c r="Y65" s="1">
        <v>22</v>
      </c>
      <c r="Z65" s="1">
        <v>59.4</v>
      </c>
      <c r="AA65" s="1"/>
      <c r="AB65" s="1">
        <f t="shared" si="9"/>
        <v>11.269999999999996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95</v>
      </c>
      <c r="B66" s="1" t="s">
        <v>31</v>
      </c>
      <c r="C66" s="1">
        <v>276</v>
      </c>
      <c r="D66" s="1">
        <v>320</v>
      </c>
      <c r="E66" s="1">
        <v>478</v>
      </c>
      <c r="F66" s="1">
        <v>50</v>
      </c>
      <c r="G66" s="6">
        <v>0.41</v>
      </c>
      <c r="H66" s="1">
        <v>45</v>
      </c>
      <c r="I66" s="1"/>
      <c r="J66" s="1">
        <v>494</v>
      </c>
      <c r="K66" s="1">
        <f t="shared" si="8"/>
        <v>-16</v>
      </c>
      <c r="L66" s="1"/>
      <c r="M66" s="1"/>
      <c r="N66" s="1">
        <v>508.00000000000023</v>
      </c>
      <c r="O66" s="1"/>
      <c r="P66" s="1">
        <f t="shared" si="3"/>
        <v>95.6</v>
      </c>
      <c r="Q66" s="5">
        <v>750</v>
      </c>
      <c r="R66" s="5"/>
      <c r="S66" s="1"/>
      <c r="T66" s="1">
        <f t="shared" si="4"/>
        <v>13.68200836820084</v>
      </c>
      <c r="U66" s="1">
        <f t="shared" si="5"/>
        <v>5.836820083682011</v>
      </c>
      <c r="V66" s="1">
        <v>80.2</v>
      </c>
      <c r="W66" s="1">
        <v>63.4</v>
      </c>
      <c r="X66" s="1">
        <v>74.2</v>
      </c>
      <c r="Y66" s="1">
        <v>79.599999999999994</v>
      </c>
      <c r="Z66" s="1">
        <v>65.400000000000006</v>
      </c>
      <c r="AA66" s="1"/>
      <c r="AB66" s="1">
        <f t="shared" si="9"/>
        <v>307.5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96</v>
      </c>
      <c r="B67" s="1" t="s">
        <v>31</v>
      </c>
      <c r="C67" s="1">
        <v>468</v>
      </c>
      <c r="D67" s="1"/>
      <c r="E67" s="12">
        <f>58+E74</f>
        <v>65</v>
      </c>
      <c r="F67" s="12">
        <f>380+F74</f>
        <v>399</v>
      </c>
      <c r="G67" s="6">
        <v>0.5</v>
      </c>
      <c r="H67" s="1">
        <v>45</v>
      </c>
      <c r="I67" s="1"/>
      <c r="J67" s="1">
        <v>59</v>
      </c>
      <c r="K67" s="1">
        <f t="shared" si="8"/>
        <v>6</v>
      </c>
      <c r="L67" s="1"/>
      <c r="M67" s="1"/>
      <c r="N67" s="1">
        <v>0</v>
      </c>
      <c r="O67" s="1"/>
      <c r="P67" s="1">
        <f t="shared" si="3"/>
        <v>13</v>
      </c>
      <c r="Q67" s="5"/>
      <c r="R67" s="5"/>
      <c r="S67" s="1"/>
      <c r="T67" s="1">
        <f t="shared" si="4"/>
        <v>30.692307692307693</v>
      </c>
      <c r="U67" s="1">
        <f t="shared" si="5"/>
        <v>30.692307692307693</v>
      </c>
      <c r="V67" s="1">
        <v>26.4</v>
      </c>
      <c r="W67" s="1">
        <v>11.6</v>
      </c>
      <c r="X67" s="1">
        <v>28.8</v>
      </c>
      <c r="Y67" s="1">
        <v>66</v>
      </c>
      <c r="Z67" s="1">
        <v>25.8</v>
      </c>
      <c r="AA67" s="11" t="s">
        <v>52</v>
      </c>
      <c r="AB67" s="1">
        <f t="shared" si="9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97</v>
      </c>
      <c r="B68" s="1" t="s">
        <v>31</v>
      </c>
      <c r="C68" s="1">
        <v>214</v>
      </c>
      <c r="D68" s="1">
        <v>543</v>
      </c>
      <c r="E68" s="12">
        <f>312+E75</f>
        <v>374</v>
      </c>
      <c r="F68" s="12">
        <f>264+F75</f>
        <v>298</v>
      </c>
      <c r="G68" s="6">
        <v>0.41</v>
      </c>
      <c r="H68" s="1">
        <v>45</v>
      </c>
      <c r="I68" s="1"/>
      <c r="J68" s="1">
        <v>330</v>
      </c>
      <c r="K68" s="1">
        <f t="shared" si="8"/>
        <v>44</v>
      </c>
      <c r="L68" s="1"/>
      <c r="M68" s="1"/>
      <c r="N68" s="1">
        <v>460.5</v>
      </c>
      <c r="O68" s="1"/>
      <c r="P68" s="1">
        <f t="shared" si="3"/>
        <v>74.8</v>
      </c>
      <c r="Q68" s="5">
        <v>300</v>
      </c>
      <c r="R68" s="5"/>
      <c r="S68" s="1"/>
      <c r="T68" s="1">
        <f t="shared" si="4"/>
        <v>14.151069518716579</v>
      </c>
      <c r="U68" s="1">
        <f t="shared" si="5"/>
        <v>10.140374331550802</v>
      </c>
      <c r="V68" s="1">
        <v>90.6</v>
      </c>
      <c r="W68" s="1">
        <v>75</v>
      </c>
      <c r="X68" s="1">
        <v>68</v>
      </c>
      <c r="Y68" s="1">
        <v>61.2</v>
      </c>
      <c r="Z68" s="1">
        <v>83.2</v>
      </c>
      <c r="AA68" s="1"/>
      <c r="AB68" s="1">
        <f t="shared" si="9"/>
        <v>122.99999999999999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98</v>
      </c>
      <c r="B69" s="1" t="s">
        <v>31</v>
      </c>
      <c r="C69" s="1">
        <v>75</v>
      </c>
      <c r="D69" s="1"/>
      <c r="E69" s="1">
        <v>45</v>
      </c>
      <c r="F69" s="1">
        <v>15</v>
      </c>
      <c r="G69" s="6">
        <v>0.5</v>
      </c>
      <c r="H69" s="1">
        <v>45</v>
      </c>
      <c r="I69" s="1"/>
      <c r="J69" s="1">
        <v>43</v>
      </c>
      <c r="K69" s="1">
        <f t="shared" si="8"/>
        <v>2</v>
      </c>
      <c r="L69" s="1"/>
      <c r="M69" s="1"/>
      <c r="N69" s="1">
        <v>15.80000000000001</v>
      </c>
      <c r="O69" s="1"/>
      <c r="P69" s="1">
        <f t="shared" si="3"/>
        <v>9</v>
      </c>
      <c r="Q69" s="5">
        <f>11*P69-O69-N69-F69</f>
        <v>68.199999999999989</v>
      </c>
      <c r="R69" s="5"/>
      <c r="S69" s="1"/>
      <c r="T69" s="1">
        <f t="shared" si="4"/>
        <v>11</v>
      </c>
      <c r="U69" s="1">
        <f t="shared" si="5"/>
        <v>3.4222222222222234</v>
      </c>
      <c r="V69" s="1">
        <v>6.4</v>
      </c>
      <c r="W69" s="1">
        <v>2.4</v>
      </c>
      <c r="X69" s="1">
        <v>9.6</v>
      </c>
      <c r="Y69" s="1">
        <v>11.8</v>
      </c>
      <c r="Z69" s="1">
        <v>8.1999999999999993</v>
      </c>
      <c r="AA69" s="1"/>
      <c r="AB69" s="1">
        <f t="shared" si="9"/>
        <v>34.099999999999994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99</v>
      </c>
      <c r="B70" s="1" t="s">
        <v>31</v>
      </c>
      <c r="C70" s="1">
        <v>128</v>
      </c>
      <c r="D70" s="1">
        <v>120</v>
      </c>
      <c r="E70" s="1">
        <v>102</v>
      </c>
      <c r="F70" s="1">
        <v>88</v>
      </c>
      <c r="G70" s="6">
        <v>0.41</v>
      </c>
      <c r="H70" s="1">
        <v>45</v>
      </c>
      <c r="I70" s="1"/>
      <c r="J70" s="1">
        <v>104</v>
      </c>
      <c r="K70" s="1">
        <f t="shared" ref="K70:K76" si="11">E70-J70</f>
        <v>-2</v>
      </c>
      <c r="L70" s="1"/>
      <c r="M70" s="1"/>
      <c r="N70" s="1">
        <v>87.000000000000028</v>
      </c>
      <c r="O70" s="1"/>
      <c r="P70" s="1">
        <f t="shared" si="3"/>
        <v>20.399999999999999</v>
      </c>
      <c r="Q70" s="5">
        <v>100</v>
      </c>
      <c r="R70" s="5"/>
      <c r="S70" s="1"/>
      <c r="T70" s="1">
        <f t="shared" si="4"/>
        <v>13.480392156862745</v>
      </c>
      <c r="U70" s="1">
        <f t="shared" si="5"/>
        <v>8.5784313725490211</v>
      </c>
      <c r="V70" s="1">
        <v>21.8</v>
      </c>
      <c r="W70" s="1">
        <v>22.4</v>
      </c>
      <c r="X70" s="1">
        <v>20.399999999999999</v>
      </c>
      <c r="Y70" s="1">
        <v>6.4</v>
      </c>
      <c r="Z70" s="1">
        <v>38.6</v>
      </c>
      <c r="AA70" s="1"/>
      <c r="AB70" s="1">
        <f t="shared" ref="AB70:AB76" si="12">Q70*G70</f>
        <v>41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100</v>
      </c>
      <c r="B71" s="1" t="s">
        <v>31</v>
      </c>
      <c r="C71" s="1">
        <v>4</v>
      </c>
      <c r="D71" s="1"/>
      <c r="E71" s="1"/>
      <c r="F71" s="1"/>
      <c r="G71" s="6">
        <v>0.4</v>
      </c>
      <c r="H71" s="1">
        <v>60</v>
      </c>
      <c r="I71" s="1"/>
      <c r="J71" s="1">
        <v>20</v>
      </c>
      <c r="K71" s="1">
        <f t="shared" si="11"/>
        <v>-20</v>
      </c>
      <c r="L71" s="1"/>
      <c r="M71" s="1"/>
      <c r="N71" s="1">
        <v>36</v>
      </c>
      <c r="O71" s="1"/>
      <c r="P71" s="1">
        <f t="shared" ref="P71:P76" si="13">E71/5</f>
        <v>0</v>
      </c>
      <c r="Q71" s="5"/>
      <c r="R71" s="5"/>
      <c r="S71" s="1"/>
      <c r="T71" s="1" t="e">
        <f t="shared" ref="T71:T76" si="14">(F71+N71+O71+Q71)/P71</f>
        <v>#DIV/0!</v>
      </c>
      <c r="U71" s="1" t="e">
        <f t="shared" ref="U71:U76" si="15">(F71+N71+O71)/P71</f>
        <v>#DIV/0!</v>
      </c>
      <c r="V71" s="1">
        <v>4</v>
      </c>
      <c r="W71" s="1">
        <v>0.8</v>
      </c>
      <c r="X71" s="1">
        <v>0.4</v>
      </c>
      <c r="Y71" s="1">
        <v>3.6</v>
      </c>
      <c r="Z71" s="1">
        <v>0</v>
      </c>
      <c r="AA71" s="1"/>
      <c r="AB71" s="1">
        <f t="shared" si="12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101</v>
      </c>
      <c r="B72" s="1" t="s">
        <v>33</v>
      </c>
      <c r="C72" s="1"/>
      <c r="D72" s="1">
        <v>442.28</v>
      </c>
      <c r="E72" s="1">
        <v>67.694999999999993</v>
      </c>
      <c r="F72" s="1">
        <v>372.6</v>
      </c>
      <c r="G72" s="6">
        <v>1</v>
      </c>
      <c r="H72" s="1">
        <v>60</v>
      </c>
      <c r="I72" s="1"/>
      <c r="J72" s="1">
        <v>69.734999999999999</v>
      </c>
      <c r="K72" s="1">
        <f t="shared" si="11"/>
        <v>-2.0400000000000063</v>
      </c>
      <c r="L72" s="1"/>
      <c r="M72" s="1"/>
      <c r="N72" s="1">
        <v>0</v>
      </c>
      <c r="O72" s="1"/>
      <c r="P72" s="1">
        <f t="shared" si="13"/>
        <v>13.538999999999998</v>
      </c>
      <c r="Q72" s="5"/>
      <c r="R72" s="5"/>
      <c r="S72" s="1"/>
      <c r="T72" s="1">
        <f t="shared" si="14"/>
        <v>27.52049634389542</v>
      </c>
      <c r="U72" s="1">
        <f t="shared" si="15"/>
        <v>27.52049634389542</v>
      </c>
      <c r="V72" s="1">
        <v>-0.6</v>
      </c>
      <c r="W72" s="1">
        <v>29.752800000000001</v>
      </c>
      <c r="X72" s="1">
        <v>39.910200000000003</v>
      </c>
      <c r="Y72" s="1">
        <v>27.203199999999999</v>
      </c>
      <c r="Z72" s="1">
        <v>25.643000000000001</v>
      </c>
      <c r="AA72" s="1"/>
      <c r="AB72" s="1">
        <f t="shared" si="12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102</v>
      </c>
      <c r="B73" s="1" t="s">
        <v>33</v>
      </c>
      <c r="C73" s="1">
        <v>17.739999999999998</v>
      </c>
      <c r="D73" s="1"/>
      <c r="E73" s="1"/>
      <c r="F73" s="12">
        <v>16.393000000000001</v>
      </c>
      <c r="G73" s="6">
        <v>0</v>
      </c>
      <c r="H73" s="1" t="e">
        <v>#N/A</v>
      </c>
      <c r="I73" s="1"/>
      <c r="J73" s="1"/>
      <c r="K73" s="1">
        <f t="shared" si="11"/>
        <v>0</v>
      </c>
      <c r="L73" s="1"/>
      <c r="M73" s="1"/>
      <c r="N73" s="1">
        <v>0</v>
      </c>
      <c r="O73" s="1"/>
      <c r="P73" s="1">
        <f t="shared" si="13"/>
        <v>0</v>
      </c>
      <c r="Q73" s="5"/>
      <c r="R73" s="5"/>
      <c r="S73" s="1"/>
      <c r="T73" s="1" t="e">
        <f t="shared" si="14"/>
        <v>#DIV/0!</v>
      </c>
      <c r="U73" s="1" t="e">
        <f t="shared" si="15"/>
        <v>#DIV/0!</v>
      </c>
      <c r="V73" s="1">
        <v>0.26939999999999997</v>
      </c>
      <c r="W73" s="1">
        <v>1.3588</v>
      </c>
      <c r="X73" s="1">
        <v>0.67100000000000004</v>
      </c>
      <c r="Y73" s="1">
        <v>1.8866000000000001</v>
      </c>
      <c r="Z73" s="1">
        <v>1.3472</v>
      </c>
      <c r="AA73" s="1"/>
      <c r="AB73" s="1">
        <f t="shared" si="12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103</v>
      </c>
      <c r="B74" s="1" t="s">
        <v>31</v>
      </c>
      <c r="C74" s="1">
        <v>30</v>
      </c>
      <c r="D74" s="1"/>
      <c r="E74" s="12">
        <v>7</v>
      </c>
      <c r="F74" s="12">
        <v>19</v>
      </c>
      <c r="G74" s="6">
        <v>0</v>
      </c>
      <c r="H74" s="1" t="e">
        <v>#N/A</v>
      </c>
      <c r="I74" s="1"/>
      <c r="J74" s="1">
        <v>7</v>
      </c>
      <c r="K74" s="1">
        <f t="shared" si="11"/>
        <v>0</v>
      </c>
      <c r="L74" s="1"/>
      <c r="M74" s="1"/>
      <c r="N74" s="1">
        <v>0</v>
      </c>
      <c r="O74" s="1"/>
      <c r="P74" s="1">
        <f t="shared" si="13"/>
        <v>1.4</v>
      </c>
      <c r="Q74" s="5"/>
      <c r="R74" s="5"/>
      <c r="S74" s="1"/>
      <c r="T74" s="1">
        <f t="shared" si="14"/>
        <v>13.571428571428573</v>
      </c>
      <c r="U74" s="1">
        <f t="shared" si="15"/>
        <v>13.571428571428573</v>
      </c>
      <c r="V74" s="1">
        <v>3.6</v>
      </c>
      <c r="W74" s="1">
        <v>1.6</v>
      </c>
      <c r="X74" s="1">
        <v>4.4000000000000004</v>
      </c>
      <c r="Y74" s="1">
        <v>11.2</v>
      </c>
      <c r="Z74" s="1">
        <v>1.6</v>
      </c>
      <c r="AA74" s="1"/>
      <c r="AB74" s="1">
        <f t="shared" si="12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104</v>
      </c>
      <c r="B75" s="1" t="s">
        <v>31</v>
      </c>
      <c r="C75" s="1">
        <v>23</v>
      </c>
      <c r="D75" s="1">
        <v>107</v>
      </c>
      <c r="E75" s="12">
        <v>62</v>
      </c>
      <c r="F75" s="12">
        <v>34</v>
      </c>
      <c r="G75" s="6">
        <v>0</v>
      </c>
      <c r="H75" s="1">
        <v>45</v>
      </c>
      <c r="I75" s="1"/>
      <c r="J75" s="1">
        <v>59</v>
      </c>
      <c r="K75" s="1">
        <f t="shared" si="11"/>
        <v>3</v>
      </c>
      <c r="L75" s="1"/>
      <c r="M75" s="1"/>
      <c r="N75" s="1">
        <v>0</v>
      </c>
      <c r="O75" s="1"/>
      <c r="P75" s="1">
        <f t="shared" si="13"/>
        <v>12.4</v>
      </c>
      <c r="Q75" s="5"/>
      <c r="R75" s="5"/>
      <c r="S75" s="1"/>
      <c r="T75" s="1">
        <f t="shared" si="14"/>
        <v>2.7419354838709675</v>
      </c>
      <c r="U75" s="1">
        <f t="shared" si="15"/>
        <v>2.7419354838709675</v>
      </c>
      <c r="V75" s="1">
        <v>12.8</v>
      </c>
      <c r="W75" s="1">
        <v>16.8</v>
      </c>
      <c r="X75" s="1">
        <v>12.2</v>
      </c>
      <c r="Y75" s="1">
        <v>20.6</v>
      </c>
      <c r="Z75" s="1">
        <v>8.1999999999999993</v>
      </c>
      <c r="AA75" s="1"/>
      <c r="AB75" s="1">
        <f t="shared" si="12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105</v>
      </c>
      <c r="B76" s="1" t="s">
        <v>33</v>
      </c>
      <c r="C76" s="1">
        <v>5.4279999999999999</v>
      </c>
      <c r="D76" s="1">
        <v>35.095999999999997</v>
      </c>
      <c r="E76" s="12">
        <v>11.752000000000001</v>
      </c>
      <c r="F76" s="12">
        <v>20.114999999999998</v>
      </c>
      <c r="G76" s="6">
        <v>0</v>
      </c>
      <c r="H76" s="1">
        <v>45</v>
      </c>
      <c r="I76" s="1"/>
      <c r="J76" s="1">
        <v>11.755000000000001</v>
      </c>
      <c r="K76" s="1">
        <f t="shared" si="11"/>
        <v>-3.0000000000001137E-3</v>
      </c>
      <c r="L76" s="1"/>
      <c r="M76" s="1"/>
      <c r="N76" s="1">
        <v>0</v>
      </c>
      <c r="O76" s="1"/>
      <c r="P76" s="1">
        <f t="shared" si="13"/>
        <v>2.3504</v>
      </c>
      <c r="Q76" s="5"/>
      <c r="R76" s="5"/>
      <c r="S76" s="1"/>
      <c r="T76" s="1">
        <f t="shared" si="14"/>
        <v>8.5581177671885627</v>
      </c>
      <c r="U76" s="1">
        <f t="shared" si="15"/>
        <v>8.5581177671885627</v>
      </c>
      <c r="V76" s="1">
        <v>6.008</v>
      </c>
      <c r="W76" s="1">
        <v>4.4984000000000002</v>
      </c>
      <c r="X76" s="1">
        <v>6.4177999999999997</v>
      </c>
      <c r="Y76" s="1">
        <v>8.8582000000000001</v>
      </c>
      <c r="Z76" s="1">
        <v>2.9927999999999999</v>
      </c>
      <c r="AA76" s="1"/>
      <c r="AB76" s="1">
        <f t="shared" si="12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76" xr:uid="{A0374FF7-DBD8-4BC9-84DA-0B96A4333F8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2024-03-19T06:21:35Z</dcterms:created>
  <dcterms:modified xsi:type="dcterms:W3CDTF">2024-03-20T10:34:41Z</dcterms:modified>
</cp:coreProperties>
</file>