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4 Ост филиалы\"/>
    </mc:Choice>
  </mc:AlternateContent>
  <xr:revisionPtr revIDLastSave="0" documentId="13_ncr:1_{D4164FC8-825F-416C-BDBC-DF63C7FFE0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" i="1" l="1"/>
  <c r="AB65" i="1"/>
  <c r="AB63" i="1"/>
  <c r="AB57" i="1"/>
  <c r="AB55" i="1"/>
  <c r="AB53" i="1"/>
  <c r="AB49" i="1"/>
  <c r="AB45" i="1"/>
  <c r="AB35" i="1"/>
  <c r="AB33" i="1"/>
  <c r="AB25" i="1"/>
  <c r="F31" i="1"/>
  <c r="AB31" i="1" s="1"/>
  <c r="E31" i="1"/>
  <c r="P31" i="1" s="1"/>
  <c r="F72" i="1"/>
  <c r="E72" i="1"/>
  <c r="P72" i="1" s="1"/>
  <c r="F71" i="1"/>
  <c r="AB71" i="1" s="1"/>
  <c r="E71" i="1"/>
  <c r="P71" i="1" s="1"/>
  <c r="E27" i="1"/>
  <c r="P27" i="1" s="1"/>
  <c r="Q27" i="1" s="1"/>
  <c r="P7" i="1"/>
  <c r="T7" i="1" s="1"/>
  <c r="P8" i="1"/>
  <c r="P9" i="1"/>
  <c r="Q9" i="1" s="1"/>
  <c r="P10" i="1"/>
  <c r="Q10" i="1" s="1"/>
  <c r="AB10" i="1" s="1"/>
  <c r="P11" i="1"/>
  <c r="P12" i="1"/>
  <c r="Q12" i="1" s="1"/>
  <c r="AB12" i="1" s="1"/>
  <c r="P13" i="1"/>
  <c r="P14" i="1"/>
  <c r="P15" i="1"/>
  <c r="P16" i="1"/>
  <c r="P17" i="1"/>
  <c r="P18" i="1"/>
  <c r="Q18" i="1" s="1"/>
  <c r="AB18" i="1" s="1"/>
  <c r="P19" i="1"/>
  <c r="P20" i="1"/>
  <c r="Q20" i="1" s="1"/>
  <c r="AB20" i="1" s="1"/>
  <c r="P21" i="1"/>
  <c r="P22" i="1"/>
  <c r="P23" i="1"/>
  <c r="T23" i="1" s="1"/>
  <c r="P24" i="1"/>
  <c r="Q24" i="1" s="1"/>
  <c r="AB24" i="1" s="1"/>
  <c r="P25" i="1"/>
  <c r="P26" i="1"/>
  <c r="P28" i="1"/>
  <c r="P29" i="1"/>
  <c r="P30" i="1"/>
  <c r="P32" i="1"/>
  <c r="P33" i="1"/>
  <c r="P34" i="1"/>
  <c r="P35" i="1"/>
  <c r="P36" i="1"/>
  <c r="P37" i="1"/>
  <c r="Q37" i="1" s="1"/>
  <c r="P38" i="1"/>
  <c r="P39" i="1"/>
  <c r="Q39" i="1" s="1"/>
  <c r="AB39" i="1" s="1"/>
  <c r="P40" i="1"/>
  <c r="Q40" i="1" s="1"/>
  <c r="P41" i="1"/>
  <c r="P42" i="1"/>
  <c r="Q42" i="1" s="1"/>
  <c r="P43" i="1"/>
  <c r="AB43" i="1" s="1"/>
  <c r="P44" i="1"/>
  <c r="P45" i="1"/>
  <c r="P46" i="1"/>
  <c r="P47" i="1"/>
  <c r="Q47" i="1" s="1"/>
  <c r="AB47" i="1" s="1"/>
  <c r="P48" i="1"/>
  <c r="P49" i="1"/>
  <c r="P50" i="1"/>
  <c r="P51" i="1"/>
  <c r="Q51" i="1" s="1"/>
  <c r="AB51" i="1" s="1"/>
  <c r="P52" i="1"/>
  <c r="P53" i="1"/>
  <c r="P54" i="1"/>
  <c r="P55" i="1"/>
  <c r="P56" i="1"/>
  <c r="P57" i="1"/>
  <c r="P58" i="1"/>
  <c r="P59" i="1"/>
  <c r="Q59" i="1" s="1"/>
  <c r="AB59" i="1" s="1"/>
  <c r="P60" i="1"/>
  <c r="Q60" i="1" s="1"/>
  <c r="P61" i="1"/>
  <c r="AB61" i="1" s="1"/>
  <c r="P62" i="1"/>
  <c r="P63" i="1"/>
  <c r="P64" i="1"/>
  <c r="P65" i="1"/>
  <c r="P66" i="1"/>
  <c r="P67" i="1"/>
  <c r="P68" i="1"/>
  <c r="P69" i="1"/>
  <c r="Q69" i="1" s="1"/>
  <c r="AB69" i="1" s="1"/>
  <c r="P70" i="1"/>
  <c r="P73" i="1"/>
  <c r="Q73" i="1" s="1"/>
  <c r="AB73" i="1" s="1"/>
  <c r="P74" i="1"/>
  <c r="P75" i="1"/>
  <c r="P76" i="1"/>
  <c r="P77" i="1"/>
  <c r="T77" i="1" s="1"/>
  <c r="P78" i="1"/>
  <c r="T78" i="1" s="1"/>
  <c r="P79" i="1"/>
  <c r="T79" i="1" s="1"/>
  <c r="P80" i="1"/>
  <c r="T80" i="1" s="1"/>
  <c r="P81" i="1"/>
  <c r="T81" i="1" s="1"/>
  <c r="P6" i="1"/>
  <c r="AB7" i="1"/>
  <c r="AB8" i="1"/>
  <c r="AB14" i="1"/>
  <c r="AB16" i="1"/>
  <c r="AB22" i="1"/>
  <c r="AB23" i="1"/>
  <c r="AB77" i="1"/>
  <c r="AB78" i="1"/>
  <c r="AB79" i="1"/>
  <c r="AB80" i="1"/>
  <c r="AB81" i="1"/>
  <c r="AB37" i="1" l="1"/>
  <c r="Q41" i="1"/>
  <c r="AB41" i="1" s="1"/>
  <c r="Q75" i="1"/>
  <c r="AB75" i="1" s="1"/>
  <c r="AB27" i="1"/>
  <c r="Q72" i="1"/>
  <c r="AB72" i="1" s="1"/>
  <c r="U6" i="1"/>
  <c r="AB6" i="1"/>
  <c r="AB76" i="1"/>
  <c r="AB74" i="1"/>
  <c r="Q70" i="1"/>
  <c r="AB70" i="1" s="1"/>
  <c r="Q68" i="1"/>
  <c r="AB68" i="1" s="1"/>
  <c r="Q66" i="1"/>
  <c r="AB66" i="1" s="1"/>
  <c r="AB64" i="1"/>
  <c r="AB62" i="1"/>
  <c r="AB60" i="1"/>
  <c r="AB58" i="1"/>
  <c r="AB56" i="1"/>
  <c r="AB54" i="1"/>
  <c r="AB52" i="1"/>
  <c r="AB50" i="1"/>
  <c r="AB48" i="1"/>
  <c r="Q46" i="1"/>
  <c r="AB46" i="1" s="1"/>
  <c r="T38" i="1"/>
  <c r="Q29" i="1"/>
  <c r="AB29" i="1" s="1"/>
  <c r="T15" i="1"/>
  <c r="AB9" i="1"/>
  <c r="Q11" i="1"/>
  <c r="AB11" i="1" s="1"/>
  <c r="Q13" i="1"/>
  <c r="AB13" i="1" s="1"/>
  <c r="AB15" i="1"/>
  <c r="AB17" i="1"/>
  <c r="Q19" i="1"/>
  <c r="AB19" i="1" s="1"/>
  <c r="Q21" i="1"/>
  <c r="AB21" i="1" s="1"/>
  <c r="AB26" i="1"/>
  <c r="Q28" i="1"/>
  <c r="AB28" i="1" s="1"/>
  <c r="Q30" i="1"/>
  <c r="AB30" i="1" s="1"/>
  <c r="Q32" i="1"/>
  <c r="AB32" i="1" s="1"/>
  <c r="Q34" i="1"/>
  <c r="AB34" i="1" s="1"/>
  <c r="AB36" i="1"/>
  <c r="AB38" i="1"/>
  <c r="AB40" i="1"/>
  <c r="AB42" i="1"/>
  <c r="Q44" i="1"/>
  <c r="AB44" i="1" s="1"/>
  <c r="T75" i="1"/>
  <c r="T73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39" i="1"/>
  <c r="T37" i="1"/>
  <c r="T35" i="1"/>
  <c r="T33" i="1"/>
  <c r="T25" i="1"/>
  <c r="T71" i="1"/>
  <c r="U79" i="1"/>
  <c r="T31" i="1"/>
  <c r="U69" i="1"/>
  <c r="U61" i="1"/>
  <c r="U53" i="1"/>
  <c r="U45" i="1"/>
  <c r="U37" i="1"/>
  <c r="U29" i="1"/>
  <c r="U75" i="1"/>
  <c r="U65" i="1"/>
  <c r="U57" i="1"/>
  <c r="U49" i="1"/>
  <c r="U41" i="1"/>
  <c r="U33" i="1"/>
  <c r="U23" i="1"/>
  <c r="U19" i="1"/>
  <c r="U15" i="1"/>
  <c r="U11" i="1"/>
  <c r="U7" i="1"/>
  <c r="U81" i="1"/>
  <c r="U77" i="1"/>
  <c r="U73" i="1"/>
  <c r="U67" i="1"/>
  <c r="U63" i="1"/>
  <c r="U59" i="1"/>
  <c r="U55" i="1"/>
  <c r="U51" i="1"/>
  <c r="U47" i="1"/>
  <c r="U43" i="1"/>
  <c r="U39" i="1"/>
  <c r="U35" i="1"/>
  <c r="U31" i="1"/>
  <c r="U25" i="1"/>
  <c r="U21" i="1"/>
  <c r="U17" i="1"/>
  <c r="U13" i="1"/>
  <c r="U9" i="1"/>
  <c r="U71" i="1"/>
  <c r="T27" i="1"/>
  <c r="U27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6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41" i="1" l="1"/>
  <c r="Q5" i="1"/>
  <c r="T72" i="1"/>
  <c r="T11" i="1"/>
  <c r="T19" i="1"/>
  <c r="T34" i="1"/>
  <c r="T42" i="1"/>
  <c r="AB5" i="1"/>
  <c r="T28" i="1"/>
  <c r="T29" i="1"/>
  <c r="T9" i="1"/>
  <c r="T13" i="1"/>
  <c r="T17" i="1"/>
  <c r="T21" i="1"/>
  <c r="T30" i="1"/>
  <c r="T26" i="1"/>
  <c r="T32" i="1"/>
  <c r="T36" i="1"/>
  <c r="T40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4" i="1"/>
  <c r="T76" i="1"/>
  <c r="K5" i="1"/>
</calcChain>
</file>

<file path=xl/sharedStrings.xml><?xml version="1.0" encoding="utf-8"?>
<sst xmlns="http://schemas.openxmlformats.org/spreadsheetml/2006/main" count="198" uniqueCount="112">
  <si>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</si>
  <si>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</si>
  <si>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</si>
  <si>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</si>
  <si>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</si>
  <si>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</si>
  <si>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</si>
  <si>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</si>
  <si>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</si>
  <si>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</si>
  <si>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</si>
  <si>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</si>
  <si>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</si>
  <si>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</si>
  <si>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</si>
  <si>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</si>
  <si>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</si>
  <si>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</si>
  <si>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</si>
  <si>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</si>
  <si>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</si>
  <si>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</si>
  <si>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</si>
  <si>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16,03,(1)</t>
  </si>
  <si>
    <t>16,03,(2)</t>
  </si>
  <si>
    <t>19,03,</t>
  </si>
  <si>
    <t>12,03,</t>
  </si>
  <si>
    <t>04,03,</t>
  </si>
  <si>
    <t>27,02,</t>
  </si>
  <si>
    <t>20,02,</t>
  </si>
  <si>
    <t>13,02,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</si>
  <si>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</si>
  <si>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</si>
  <si>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</si>
  <si>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</si>
  <si>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</si>
  <si>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</si>
  <si>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</si>
  <si>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</si>
  <si>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</si>
  <si>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</si>
  <si>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</si>
  <si>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неоходимо увеличить продажи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</si>
  <si>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</si>
  <si>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</si>
  <si>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</si>
  <si>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</si>
  <si>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</si>
  <si>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</si>
  <si>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</si>
  <si>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</si>
  <si>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</si>
  <si>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</si>
  <si>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</si>
  <si>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</si>
  <si>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</si>
  <si>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</si>
  <si>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</si>
  <si>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</si>
  <si>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</si>
  <si>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</si>
  <si>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</si>
  <si>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</si>
  <si>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</si>
  <si>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</si>
  <si>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</si>
  <si>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</si>
  <si>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</si>
  <si>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</si>
  <si>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</si>
  <si>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</si>
  <si>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</si>
  <si>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</si>
  <si>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</si>
  <si>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</si>
  <si>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</si>
  <si>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</si>
  <si>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</si>
  <si>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</si>
  <si>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</si>
  <si>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</si>
  <si>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</si>
  <si>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</si>
  <si>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</si>
  <si>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</si>
  <si>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</si>
  <si>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</si>
  <si>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</si>
  <si>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</si>
  <si>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</si>
  <si>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</si>
  <si>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</si>
  <si>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</si>
  <si>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</si>
  <si>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</si>
  <si>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</si>
  <si>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</si>
  <si>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</si>
  <si>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</si>
  <si>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</si>
  <si>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</si>
  <si>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</si>
  <si>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</si>
  <si>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</si>
  <si>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</si>
  <si>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</si>
  <si>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заблокирован к заказам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</si>
  <si>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</si>
  <si>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</si>
  <si>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</si>
  <si>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</si>
  <si>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неоходимо увеличить продажи / СКЮ взята на пробу!!!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</si>
</sst>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S44" sqref="S44"/>
    </sheetView>
  </sheetViews>
  <sheetFormatPr defaultRowHeight="15" x14ac:dyDescent="0.25"/>
  <cols>
    <col min="1" max="1" width="60" customWidth="1"/>
    <col min="2" max="2" width="3.42578125" customWidth="1"/>
    <col min="3" max="6" width="6.28515625" customWidth="1"/>
    <col min="7" max="7" width="5.42578125" style="8" customWidth="1"/>
    <col min="8" max="8" width="5.42578125" customWidth="1"/>
    <col min="9" max="9" width="0.85546875" customWidth="1"/>
    <col min="10" max="11" width="6.28515625" customWidth="1"/>
    <col min="12" max="13" width="0.5703125" customWidth="1"/>
    <col min="14" max="18" width="6.7109375" customWidth="1"/>
    <col min="19" max="19" width="22.7109375" customWidth="1"/>
    <col min="20" max="21" width="5.28515625" customWidth="1"/>
    <col min="22" max="26" width="7.140625" customWidth="1"/>
    <col min="27" max="27" width="28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7217.280999999999</v>
      </c>
      <c r="F5" s="4">
        <f>SUM(F6:F499)</f>
        <v>4801.107</v>
      </c>
      <c r="G5" s="6"/>
      <c r="H5" s="1"/>
      <c r="I5" s="1"/>
      <c r="J5" s="4">
        <f t="shared" ref="J5:R5" si="0">SUM(J6:J499)</f>
        <v>7769.4079999999994</v>
      </c>
      <c r="K5" s="4">
        <f t="shared" si="0"/>
        <v>-552.12699999999984</v>
      </c>
      <c r="L5" s="4">
        <f t="shared" si="0"/>
        <v>0</v>
      </c>
      <c r="M5" s="4">
        <f t="shared" si="0"/>
        <v>0</v>
      </c>
      <c r="N5" s="4">
        <f t="shared" si="0"/>
        <v>8675.4306000000015</v>
      </c>
      <c r="O5" s="4">
        <f t="shared" si="0"/>
        <v>1900</v>
      </c>
      <c r="P5" s="4">
        <f t="shared" si="0"/>
        <v>1443.4562000000001</v>
      </c>
      <c r="Q5" s="4">
        <f t="shared" si="0"/>
        <v>5962.8122000000012</v>
      </c>
      <c r="R5" s="4">
        <f t="shared" si="0"/>
        <v>0</v>
      </c>
      <c r="S5" s="1"/>
      <c r="T5" s="1"/>
      <c r="U5" s="1"/>
      <c r="V5" s="4">
        <f>SUM(V6:V499)</f>
        <v>1765.7656000000002</v>
      </c>
      <c r="W5" s="4">
        <f>SUM(W6:W499)</f>
        <v>1254.8210000000004</v>
      </c>
      <c r="X5" s="4">
        <f>SUM(X6:X499)</f>
        <v>1400.1749999999997</v>
      </c>
      <c r="Y5" s="4">
        <f>SUM(Y6:Y499)</f>
        <v>1328.7958000000001</v>
      </c>
      <c r="Z5" s="4">
        <f>SUM(Z6:Z499)</f>
        <v>1079.5091999999997</v>
      </c>
      <c r="AA5" s="1"/>
      <c r="AB5" s="4">
        <f>SUM(AB6:AB499)</f>
        <v>4740.1554760000008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47</v>
      </c>
      <c r="D6" s="1">
        <v>9</v>
      </c>
      <c r="E6" s="1">
        <v>38</v>
      </c>
      <c r="F6" s="1"/>
      <c r="G6" s="6">
        <v>0.4</v>
      </c>
      <c r="H6" s="1">
        <v>60</v>
      </c>
      <c r="I6" s="1"/>
      <c r="J6" s="1">
        <v>52</v>
      </c>
      <c r="K6" s="1">
        <f t="shared" ref="K6:K36" si="1">E6-J6</f>
        <v>-14</v>
      </c>
      <c r="L6" s="1"/>
      <c r="M6" s="1"/>
      <c r="N6" s="1">
        <v>101</v>
      </c>
      <c r="O6" s="1"/>
      <c r="P6" s="1">
        <f>E6/5</f>
        <v>7.6</v>
      </c>
      <c r="Q6" s="5"/>
      <c r="R6" s="5"/>
      <c r="S6" s="1"/>
      <c r="T6" s="1">
        <f>(F6+N6+O6+Q6)/P6</f>
        <v>13.289473684210527</v>
      </c>
      <c r="U6" s="1">
        <f>(F6+N6+O6)/P6</f>
        <v>13.289473684210527</v>
      </c>
      <c r="V6" s="1">
        <v>10.8</v>
      </c>
      <c r="W6" s="1">
        <v>6.8</v>
      </c>
      <c r="X6" s="1">
        <v>7.2</v>
      </c>
      <c r="Y6" s="1">
        <v>4.8</v>
      </c>
      <c r="Z6" s="1">
        <v>7.6</v>
      </c>
      <c r="AA6" s="1"/>
      <c r="AB6" s="1">
        <f t="shared" ref="AB6:AB37" si="2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10.988</v>
      </c>
      <c r="D7" s="1"/>
      <c r="E7" s="1"/>
      <c r="F7" s="1"/>
      <c r="G7" s="6">
        <v>0</v>
      </c>
      <c r="H7" s="1">
        <v>120</v>
      </c>
      <c r="I7" s="1"/>
      <c r="J7" s="1">
        <v>2.4</v>
      </c>
      <c r="K7" s="1">
        <f t="shared" si="1"/>
        <v>-2.4</v>
      </c>
      <c r="L7" s="1"/>
      <c r="M7" s="1"/>
      <c r="N7" s="1">
        <v>0</v>
      </c>
      <c r="O7" s="1"/>
      <c r="P7" s="1">
        <f t="shared" ref="P7:P70" si="3">E7/5</f>
        <v>0</v>
      </c>
      <c r="Q7" s="5"/>
      <c r="R7" s="5"/>
      <c r="S7" s="1"/>
      <c r="T7" s="1" t="e">
        <f t="shared" ref="T7:T70" si="4">(F7+N7+O7+Q7)/P7</f>
        <v>#DIV/0!</v>
      </c>
      <c r="U7" s="1" t="e">
        <f t="shared" ref="U7:U70" si="5">(F7+N7+O7)/P7</f>
        <v>#DIV/0!</v>
      </c>
      <c r="V7" s="1">
        <v>1.538</v>
      </c>
      <c r="W7" s="1">
        <v>1.8056000000000001</v>
      </c>
      <c r="X7" s="1">
        <v>0.72699999999999998</v>
      </c>
      <c r="Y7" s="1">
        <v>2.1318000000000001</v>
      </c>
      <c r="Z7" s="1">
        <v>1.1097999999999999</v>
      </c>
      <c r="AA7" s="1"/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34</v>
      </c>
      <c r="C8" s="1">
        <v>94.831000000000003</v>
      </c>
      <c r="D8" s="1"/>
      <c r="E8" s="1">
        <v>37.561</v>
      </c>
      <c r="F8" s="1">
        <v>-1.038</v>
      </c>
      <c r="G8" s="6">
        <v>1</v>
      </c>
      <c r="H8" s="1">
        <v>45</v>
      </c>
      <c r="I8" s="1"/>
      <c r="J8" s="1">
        <v>71.099999999999994</v>
      </c>
      <c r="K8" s="1">
        <f t="shared" si="1"/>
        <v>-33.538999999999994</v>
      </c>
      <c r="L8" s="1"/>
      <c r="M8" s="1"/>
      <c r="N8" s="1">
        <v>133.42740000000001</v>
      </c>
      <c r="O8" s="1"/>
      <c r="P8" s="1">
        <f t="shared" si="3"/>
        <v>7.5122</v>
      </c>
      <c r="Q8" s="5"/>
      <c r="R8" s="5"/>
      <c r="S8" s="1"/>
      <c r="T8" s="1">
        <f t="shared" si="4"/>
        <v>17.623252842043609</v>
      </c>
      <c r="U8" s="1">
        <f t="shared" si="5"/>
        <v>17.623252842043609</v>
      </c>
      <c r="V8" s="1">
        <v>15.3048</v>
      </c>
      <c r="W8" s="1">
        <v>5.2009999999999996</v>
      </c>
      <c r="X8" s="1">
        <v>8.6311999999999998</v>
      </c>
      <c r="Y8" s="1">
        <v>12.6568</v>
      </c>
      <c r="Z8" s="1">
        <v>0</v>
      </c>
      <c r="AA8" s="1"/>
      <c r="AB8" s="1">
        <f t="shared" si="2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34</v>
      </c>
      <c r="C9" s="1">
        <v>222.26499999999999</v>
      </c>
      <c r="D9" s="1">
        <v>116.318</v>
      </c>
      <c r="E9" s="1">
        <v>245.232</v>
      </c>
      <c r="F9" s="1">
        <v>-2E-3</v>
      </c>
      <c r="G9" s="6">
        <v>1</v>
      </c>
      <c r="H9" s="1">
        <v>45</v>
      </c>
      <c r="I9" s="1"/>
      <c r="J9" s="1">
        <v>258.39999999999998</v>
      </c>
      <c r="K9" s="1">
        <f t="shared" si="1"/>
        <v>-13.167999999999978</v>
      </c>
      <c r="L9" s="1"/>
      <c r="M9" s="1"/>
      <c r="N9" s="1">
        <v>136.28800000000001</v>
      </c>
      <c r="O9" s="1"/>
      <c r="P9" s="1">
        <f t="shared" si="3"/>
        <v>49.046399999999998</v>
      </c>
      <c r="Q9" s="5">
        <f>11*P9-O9-N9-F9</f>
        <v>403.2244</v>
      </c>
      <c r="R9" s="5"/>
      <c r="S9" s="1"/>
      <c r="T9" s="1">
        <f t="shared" si="4"/>
        <v>11</v>
      </c>
      <c r="U9" s="1">
        <f t="shared" si="5"/>
        <v>2.7787156651660472</v>
      </c>
      <c r="V9" s="1">
        <v>27.8794</v>
      </c>
      <c r="W9" s="1">
        <v>27.595400000000001</v>
      </c>
      <c r="X9" s="1">
        <v>33.704799999999999</v>
      </c>
      <c r="Y9" s="1">
        <v>0</v>
      </c>
      <c r="Z9" s="1">
        <v>30.665199999999999</v>
      </c>
      <c r="AA9" s="1"/>
      <c r="AB9" s="1">
        <f t="shared" si="2"/>
        <v>403.2244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846.84799999999996</v>
      </c>
      <c r="D10" s="1">
        <v>2290.9409999999998</v>
      </c>
      <c r="E10" s="1">
        <v>1663.615</v>
      </c>
      <c r="F10" s="1">
        <v>919.96100000000001</v>
      </c>
      <c r="G10" s="6">
        <v>1</v>
      </c>
      <c r="H10" s="1">
        <v>60</v>
      </c>
      <c r="I10" s="1"/>
      <c r="J10" s="1">
        <v>1664.682</v>
      </c>
      <c r="K10" s="1">
        <f t="shared" si="1"/>
        <v>-1.0670000000000073</v>
      </c>
      <c r="L10" s="1"/>
      <c r="M10" s="1"/>
      <c r="N10" s="1">
        <v>944.63119999999981</v>
      </c>
      <c r="O10" s="1">
        <v>1000</v>
      </c>
      <c r="P10" s="1">
        <f t="shared" si="3"/>
        <v>332.72300000000001</v>
      </c>
      <c r="Q10" s="5">
        <f t="shared" ref="Q10:Q21" si="6">13*P10-O10-N10-F10</f>
        <v>1460.8068000000005</v>
      </c>
      <c r="R10" s="5"/>
      <c r="S10" s="1"/>
      <c r="T10" s="1">
        <f t="shared" si="4"/>
        <v>13</v>
      </c>
      <c r="U10" s="1">
        <f t="shared" si="5"/>
        <v>8.6095406689648737</v>
      </c>
      <c r="V10" s="1">
        <v>357.98540000000003</v>
      </c>
      <c r="W10" s="1">
        <v>291.74599999999998</v>
      </c>
      <c r="X10" s="1">
        <v>234.31120000000001</v>
      </c>
      <c r="Y10" s="1">
        <v>305.59160000000003</v>
      </c>
      <c r="Z10" s="1">
        <v>255.00280000000001</v>
      </c>
      <c r="AA10" s="1"/>
      <c r="AB10" s="1">
        <f t="shared" si="2"/>
        <v>1460.8068000000005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34</v>
      </c>
      <c r="C11" s="1">
        <v>102.23699999999999</v>
      </c>
      <c r="D11" s="1">
        <v>233.25</v>
      </c>
      <c r="E11" s="1">
        <v>115.31399999999999</v>
      </c>
      <c r="F11" s="1">
        <v>184.98500000000001</v>
      </c>
      <c r="G11" s="6">
        <v>1</v>
      </c>
      <c r="H11" s="1">
        <v>60</v>
      </c>
      <c r="I11" s="1"/>
      <c r="J11" s="1">
        <v>112.1</v>
      </c>
      <c r="K11" s="1">
        <f t="shared" si="1"/>
        <v>3.2139999999999986</v>
      </c>
      <c r="L11" s="1"/>
      <c r="M11" s="1"/>
      <c r="N11" s="1">
        <v>0</v>
      </c>
      <c r="O11" s="1"/>
      <c r="P11" s="1">
        <f t="shared" si="3"/>
        <v>23.062799999999999</v>
      </c>
      <c r="Q11" s="5">
        <f t="shared" si="6"/>
        <v>114.83139999999997</v>
      </c>
      <c r="R11" s="5"/>
      <c r="S11" s="1"/>
      <c r="T11" s="1">
        <f t="shared" si="4"/>
        <v>13</v>
      </c>
      <c r="U11" s="1">
        <f t="shared" si="5"/>
        <v>8.0209254730561774</v>
      </c>
      <c r="V11" s="1">
        <v>22.672000000000001</v>
      </c>
      <c r="W11" s="1">
        <v>27.599399999999999</v>
      </c>
      <c r="X11" s="1">
        <v>15.5252</v>
      </c>
      <c r="Y11" s="1">
        <v>22.100200000000001</v>
      </c>
      <c r="Z11" s="1">
        <v>30.591799999999999</v>
      </c>
      <c r="AA11" s="1"/>
      <c r="AB11" s="1">
        <f t="shared" si="2"/>
        <v>114.83139999999997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34</v>
      </c>
      <c r="C12" s="1">
        <v>108.666</v>
      </c>
      <c r="D12" s="1">
        <v>265.06599999999997</v>
      </c>
      <c r="E12" s="1">
        <v>257.512</v>
      </c>
      <c r="F12" s="1">
        <v>2.7E-2</v>
      </c>
      <c r="G12" s="6">
        <v>1</v>
      </c>
      <c r="H12" s="1">
        <v>60</v>
      </c>
      <c r="I12" s="1"/>
      <c r="J12" s="1">
        <v>269.5</v>
      </c>
      <c r="K12" s="1">
        <f t="shared" si="1"/>
        <v>-11.988</v>
      </c>
      <c r="L12" s="1"/>
      <c r="M12" s="1"/>
      <c r="N12" s="1">
        <v>512.82640000000004</v>
      </c>
      <c r="O12" s="1"/>
      <c r="P12" s="1">
        <f t="shared" si="3"/>
        <v>51.502400000000002</v>
      </c>
      <c r="Q12" s="5">
        <f t="shared" si="6"/>
        <v>156.67779999999999</v>
      </c>
      <c r="R12" s="5"/>
      <c r="S12" s="1"/>
      <c r="T12" s="1">
        <f t="shared" si="4"/>
        <v>13.000000000000002</v>
      </c>
      <c r="U12" s="1">
        <f t="shared" si="5"/>
        <v>9.9578543912516704</v>
      </c>
      <c r="V12" s="1">
        <v>54.575000000000003</v>
      </c>
      <c r="W12" s="1">
        <v>32.7074</v>
      </c>
      <c r="X12" s="1">
        <v>30.3904</v>
      </c>
      <c r="Y12" s="1">
        <v>34.983199999999997</v>
      </c>
      <c r="Z12" s="1">
        <v>29.357800000000001</v>
      </c>
      <c r="AA12" s="1"/>
      <c r="AB12" s="1">
        <f t="shared" si="2"/>
        <v>156.67779999999999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32</v>
      </c>
      <c r="C13" s="1">
        <v>58</v>
      </c>
      <c r="D13" s="1">
        <v>21</v>
      </c>
      <c r="E13" s="1">
        <v>41</v>
      </c>
      <c r="F13" s="1">
        <v>28</v>
      </c>
      <c r="G13" s="6">
        <v>0.25</v>
      </c>
      <c r="H13" s="1">
        <v>120</v>
      </c>
      <c r="I13" s="1"/>
      <c r="J13" s="1">
        <v>40</v>
      </c>
      <c r="K13" s="1">
        <f t="shared" si="1"/>
        <v>1</v>
      </c>
      <c r="L13" s="1"/>
      <c r="M13" s="1"/>
      <c r="N13" s="1">
        <v>22.399999999999991</v>
      </c>
      <c r="O13" s="1"/>
      <c r="P13" s="1">
        <f t="shared" si="3"/>
        <v>8.1999999999999993</v>
      </c>
      <c r="Q13" s="5">
        <f t="shared" si="6"/>
        <v>56.2</v>
      </c>
      <c r="R13" s="5"/>
      <c r="S13" s="1"/>
      <c r="T13" s="1">
        <f t="shared" si="4"/>
        <v>13</v>
      </c>
      <c r="U13" s="1">
        <f t="shared" si="5"/>
        <v>6.1463414634146334</v>
      </c>
      <c r="V13" s="1">
        <v>6.8</v>
      </c>
      <c r="W13" s="1">
        <v>6.2</v>
      </c>
      <c r="X13" s="1">
        <v>5.2</v>
      </c>
      <c r="Y13" s="1">
        <v>1.8</v>
      </c>
      <c r="Z13" s="1">
        <v>4.4000000000000004</v>
      </c>
      <c r="AA13" s="1"/>
      <c r="AB13" s="1">
        <f t="shared" si="2"/>
        <v>14.05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32</v>
      </c>
      <c r="C14" s="1">
        <v>42</v>
      </c>
      <c r="D14" s="1"/>
      <c r="E14" s="1">
        <v>11</v>
      </c>
      <c r="F14" s="1">
        <v>27</v>
      </c>
      <c r="G14" s="6">
        <v>0.15</v>
      </c>
      <c r="H14" s="1">
        <v>60</v>
      </c>
      <c r="I14" s="1"/>
      <c r="J14" s="1">
        <v>11</v>
      </c>
      <c r="K14" s="1">
        <f t="shared" si="1"/>
        <v>0</v>
      </c>
      <c r="L14" s="1"/>
      <c r="M14" s="1"/>
      <c r="N14" s="1">
        <v>0</v>
      </c>
      <c r="O14" s="1"/>
      <c r="P14" s="1">
        <f t="shared" si="3"/>
        <v>2.2000000000000002</v>
      </c>
      <c r="Q14" s="5"/>
      <c r="R14" s="5"/>
      <c r="S14" s="1"/>
      <c r="T14" s="1">
        <f t="shared" si="4"/>
        <v>12.272727272727272</v>
      </c>
      <c r="U14" s="1">
        <f t="shared" si="5"/>
        <v>12.272727272727272</v>
      </c>
      <c r="V14" s="1">
        <v>3.2</v>
      </c>
      <c r="W14" s="1">
        <v>4</v>
      </c>
      <c r="X14" s="1">
        <v>5.4</v>
      </c>
      <c r="Y14" s="1">
        <v>8.6</v>
      </c>
      <c r="Z14" s="1">
        <v>4.5999999999999996</v>
      </c>
      <c r="AA14" s="12" t="s">
        <v>42</v>
      </c>
      <c r="AB14" s="1">
        <f t="shared" si="2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32</v>
      </c>
      <c r="C15" s="1">
        <v>23</v>
      </c>
      <c r="D15" s="1"/>
      <c r="E15" s="1">
        <v>8</v>
      </c>
      <c r="F15" s="1">
        <v>11</v>
      </c>
      <c r="G15" s="6">
        <v>0.15</v>
      </c>
      <c r="H15" s="1">
        <v>60</v>
      </c>
      <c r="I15" s="1"/>
      <c r="J15" s="1">
        <v>8</v>
      </c>
      <c r="K15" s="1">
        <f t="shared" si="1"/>
        <v>0</v>
      </c>
      <c r="L15" s="1"/>
      <c r="M15" s="1"/>
      <c r="N15" s="1">
        <v>11.2</v>
      </c>
      <c r="O15" s="1"/>
      <c r="P15" s="1">
        <f t="shared" si="3"/>
        <v>1.6</v>
      </c>
      <c r="Q15" s="5"/>
      <c r="R15" s="5"/>
      <c r="S15" s="1"/>
      <c r="T15" s="1">
        <f t="shared" si="4"/>
        <v>13.874999999999998</v>
      </c>
      <c r="U15" s="1">
        <f t="shared" si="5"/>
        <v>13.874999999999998</v>
      </c>
      <c r="V15" s="1">
        <v>2.4</v>
      </c>
      <c r="W15" s="1">
        <v>0</v>
      </c>
      <c r="X15" s="1">
        <v>2.6</v>
      </c>
      <c r="Y15" s="1">
        <v>1</v>
      </c>
      <c r="Z15" s="1">
        <v>0.4</v>
      </c>
      <c r="AA15" s="1"/>
      <c r="AB15" s="1">
        <f t="shared" si="2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34</v>
      </c>
      <c r="C16" s="1">
        <v>123.292</v>
      </c>
      <c r="D16" s="1">
        <v>181.18199999999999</v>
      </c>
      <c r="E16" s="1">
        <v>52.871000000000002</v>
      </c>
      <c r="F16" s="1">
        <v>221.67099999999999</v>
      </c>
      <c r="G16" s="6">
        <v>1</v>
      </c>
      <c r="H16" s="1">
        <v>60</v>
      </c>
      <c r="I16" s="1"/>
      <c r="J16" s="1">
        <v>79.900000000000006</v>
      </c>
      <c r="K16" s="1">
        <f t="shared" si="1"/>
        <v>-27.029000000000003</v>
      </c>
      <c r="L16" s="1"/>
      <c r="M16" s="1"/>
      <c r="N16" s="1">
        <v>0</v>
      </c>
      <c r="O16" s="1"/>
      <c r="P16" s="1">
        <f t="shared" si="3"/>
        <v>10.574200000000001</v>
      </c>
      <c r="Q16" s="5"/>
      <c r="R16" s="5"/>
      <c r="S16" s="1"/>
      <c r="T16" s="1">
        <f t="shared" si="4"/>
        <v>20.963382572676888</v>
      </c>
      <c r="U16" s="1">
        <f t="shared" si="5"/>
        <v>20.963382572676888</v>
      </c>
      <c r="V16" s="1">
        <v>16.6068</v>
      </c>
      <c r="W16" s="1">
        <v>19.603000000000002</v>
      </c>
      <c r="X16" s="1">
        <v>19.690000000000001</v>
      </c>
      <c r="Y16" s="1">
        <v>0</v>
      </c>
      <c r="Z16" s="1">
        <v>0</v>
      </c>
      <c r="AA16" s="12" t="s">
        <v>42</v>
      </c>
      <c r="AB16" s="1">
        <f t="shared" si="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34</v>
      </c>
      <c r="C17" s="1">
        <v>146.126</v>
      </c>
      <c r="D17" s="1"/>
      <c r="E17" s="1">
        <v>27.716000000000001</v>
      </c>
      <c r="F17" s="1">
        <v>92.597999999999999</v>
      </c>
      <c r="G17" s="6">
        <v>1</v>
      </c>
      <c r="H17" s="1">
        <v>60</v>
      </c>
      <c r="I17" s="1"/>
      <c r="J17" s="1">
        <v>27.827999999999999</v>
      </c>
      <c r="K17" s="1">
        <f t="shared" si="1"/>
        <v>-0.11199999999999832</v>
      </c>
      <c r="L17" s="1"/>
      <c r="M17" s="1"/>
      <c r="N17" s="1">
        <v>0</v>
      </c>
      <c r="O17" s="1"/>
      <c r="P17" s="1">
        <f t="shared" si="3"/>
        <v>5.5432000000000006</v>
      </c>
      <c r="Q17" s="5"/>
      <c r="R17" s="5"/>
      <c r="S17" s="1"/>
      <c r="T17" s="1">
        <f t="shared" si="4"/>
        <v>16.704791456198585</v>
      </c>
      <c r="U17" s="1">
        <f t="shared" si="5"/>
        <v>16.704791456198585</v>
      </c>
      <c r="V17" s="1">
        <v>5.5686</v>
      </c>
      <c r="W17" s="1">
        <v>6.6787999999999998</v>
      </c>
      <c r="X17" s="1">
        <v>1.1796</v>
      </c>
      <c r="Y17" s="1">
        <v>0</v>
      </c>
      <c r="Z17" s="1">
        <v>0</v>
      </c>
      <c r="AA17" s="12" t="s">
        <v>42</v>
      </c>
      <c r="AB17" s="1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34</v>
      </c>
      <c r="C18" s="1">
        <v>45.103999999999999</v>
      </c>
      <c r="D18" s="1">
        <v>78.775999999999996</v>
      </c>
      <c r="E18" s="1">
        <v>94.716999999999999</v>
      </c>
      <c r="F18" s="1">
        <v>-0.28899999999999998</v>
      </c>
      <c r="G18" s="6">
        <v>1</v>
      </c>
      <c r="H18" s="1">
        <v>45</v>
      </c>
      <c r="I18" s="1"/>
      <c r="J18" s="1">
        <v>97.9</v>
      </c>
      <c r="K18" s="1">
        <f t="shared" si="1"/>
        <v>-3.1830000000000069</v>
      </c>
      <c r="L18" s="1"/>
      <c r="M18" s="1"/>
      <c r="N18" s="1">
        <v>96.078200000000024</v>
      </c>
      <c r="O18" s="1"/>
      <c r="P18" s="1">
        <f t="shared" si="3"/>
        <v>18.9434</v>
      </c>
      <c r="Q18" s="5">
        <f t="shared" si="6"/>
        <v>150.47499999999997</v>
      </c>
      <c r="R18" s="5"/>
      <c r="S18" s="1"/>
      <c r="T18" s="1">
        <f t="shared" si="4"/>
        <v>12.999999999999998</v>
      </c>
      <c r="U18" s="1">
        <f t="shared" si="5"/>
        <v>5.0566001879282503</v>
      </c>
      <c r="V18" s="1">
        <v>14.6814</v>
      </c>
      <c r="W18" s="1">
        <v>11.843999999999999</v>
      </c>
      <c r="X18" s="1">
        <v>10.4488</v>
      </c>
      <c r="Y18" s="1">
        <v>13.2654</v>
      </c>
      <c r="Z18" s="1">
        <v>7.5110000000000001</v>
      </c>
      <c r="AA18" s="1"/>
      <c r="AB18" s="1">
        <f t="shared" si="2"/>
        <v>150.47499999999997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32</v>
      </c>
      <c r="C19" s="1">
        <v>94</v>
      </c>
      <c r="D19" s="1">
        <v>2</v>
      </c>
      <c r="E19" s="1">
        <v>35</v>
      </c>
      <c r="F19" s="1">
        <v>53</v>
      </c>
      <c r="G19" s="6">
        <v>0.2</v>
      </c>
      <c r="H19" s="1">
        <v>120</v>
      </c>
      <c r="I19" s="1"/>
      <c r="J19" s="1">
        <v>39</v>
      </c>
      <c r="K19" s="1">
        <f t="shared" si="1"/>
        <v>-4</v>
      </c>
      <c r="L19" s="1"/>
      <c r="M19" s="1"/>
      <c r="N19" s="1">
        <v>22.599999999999991</v>
      </c>
      <c r="O19" s="1"/>
      <c r="P19" s="1">
        <f t="shared" si="3"/>
        <v>7</v>
      </c>
      <c r="Q19" s="5">
        <f t="shared" si="6"/>
        <v>15.400000000000006</v>
      </c>
      <c r="R19" s="5"/>
      <c r="S19" s="1"/>
      <c r="T19" s="1">
        <f t="shared" si="4"/>
        <v>13</v>
      </c>
      <c r="U19" s="1">
        <f t="shared" si="5"/>
        <v>10.799999999999999</v>
      </c>
      <c r="V19" s="1">
        <v>8.1999999999999993</v>
      </c>
      <c r="W19" s="1">
        <v>3.6</v>
      </c>
      <c r="X19" s="1">
        <v>6.8</v>
      </c>
      <c r="Y19" s="1">
        <v>5.4</v>
      </c>
      <c r="Z19" s="1">
        <v>4.4000000000000004</v>
      </c>
      <c r="AA19" s="1"/>
      <c r="AB19" s="1">
        <f t="shared" si="2"/>
        <v>3.0800000000000014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34</v>
      </c>
      <c r="C20" s="1">
        <v>41.195</v>
      </c>
      <c r="D20" s="1">
        <v>136.816</v>
      </c>
      <c r="E20" s="1">
        <v>123.194</v>
      </c>
      <c r="F20" s="1">
        <v>17.321999999999999</v>
      </c>
      <c r="G20" s="6">
        <v>1</v>
      </c>
      <c r="H20" s="1">
        <v>45</v>
      </c>
      <c r="I20" s="1"/>
      <c r="J20" s="1">
        <v>118.3</v>
      </c>
      <c r="K20" s="1">
        <f t="shared" si="1"/>
        <v>4.8940000000000055</v>
      </c>
      <c r="L20" s="1"/>
      <c r="M20" s="1"/>
      <c r="N20" s="1">
        <v>127.4072</v>
      </c>
      <c r="O20" s="1"/>
      <c r="P20" s="1">
        <f t="shared" si="3"/>
        <v>24.6388</v>
      </c>
      <c r="Q20" s="5">
        <f t="shared" si="6"/>
        <v>175.5752</v>
      </c>
      <c r="R20" s="5"/>
      <c r="S20" s="1"/>
      <c r="T20" s="1">
        <f t="shared" si="4"/>
        <v>13</v>
      </c>
      <c r="U20" s="1">
        <f t="shared" si="5"/>
        <v>5.8740360731853825</v>
      </c>
      <c r="V20" s="1">
        <v>20.745999999999999</v>
      </c>
      <c r="W20" s="1">
        <v>16.917999999999999</v>
      </c>
      <c r="X20" s="1">
        <v>13.829800000000001</v>
      </c>
      <c r="Y20" s="1">
        <v>14.679</v>
      </c>
      <c r="Z20" s="1">
        <v>9.4703999999999997</v>
      </c>
      <c r="AA20" s="1"/>
      <c r="AB20" s="1">
        <f t="shared" si="2"/>
        <v>175.5752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32</v>
      </c>
      <c r="C21" s="1">
        <v>213</v>
      </c>
      <c r="D21" s="1">
        <v>6</v>
      </c>
      <c r="E21" s="1">
        <v>83</v>
      </c>
      <c r="F21" s="1">
        <v>115</v>
      </c>
      <c r="G21" s="6">
        <v>0.12</v>
      </c>
      <c r="H21" s="1">
        <v>60</v>
      </c>
      <c r="I21" s="1"/>
      <c r="J21" s="1">
        <v>82</v>
      </c>
      <c r="K21" s="1">
        <f t="shared" si="1"/>
        <v>1</v>
      </c>
      <c r="L21" s="1"/>
      <c r="M21" s="1"/>
      <c r="N21" s="1">
        <v>54</v>
      </c>
      <c r="O21" s="1"/>
      <c r="P21" s="1">
        <f t="shared" si="3"/>
        <v>16.600000000000001</v>
      </c>
      <c r="Q21" s="5">
        <f t="shared" si="6"/>
        <v>46.800000000000011</v>
      </c>
      <c r="R21" s="5"/>
      <c r="S21" s="1"/>
      <c r="T21" s="1">
        <f t="shared" si="4"/>
        <v>13</v>
      </c>
      <c r="U21" s="1">
        <f t="shared" si="5"/>
        <v>10.180722891566264</v>
      </c>
      <c r="V21" s="1">
        <v>19</v>
      </c>
      <c r="W21" s="1">
        <v>12.4</v>
      </c>
      <c r="X21" s="1">
        <v>15.6</v>
      </c>
      <c r="Y21" s="1">
        <v>11.6</v>
      </c>
      <c r="Z21" s="1">
        <v>4.8</v>
      </c>
      <c r="AA21" s="1"/>
      <c r="AB21" s="1">
        <f t="shared" si="2"/>
        <v>5.6160000000000014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32</v>
      </c>
      <c r="C22" s="1">
        <v>232</v>
      </c>
      <c r="D22" s="1">
        <v>1</v>
      </c>
      <c r="E22" s="1">
        <v>47</v>
      </c>
      <c r="F22" s="1">
        <v>173</v>
      </c>
      <c r="G22" s="6">
        <v>0.25</v>
      </c>
      <c r="H22" s="1">
        <v>120</v>
      </c>
      <c r="I22" s="1"/>
      <c r="J22" s="1">
        <v>47</v>
      </c>
      <c r="K22" s="1">
        <f t="shared" si="1"/>
        <v>0</v>
      </c>
      <c r="L22" s="1"/>
      <c r="M22" s="1"/>
      <c r="N22" s="1">
        <v>0</v>
      </c>
      <c r="O22" s="1"/>
      <c r="P22" s="1">
        <f t="shared" si="3"/>
        <v>9.4</v>
      </c>
      <c r="Q22" s="5"/>
      <c r="R22" s="5"/>
      <c r="S22" s="1"/>
      <c r="T22" s="1">
        <f t="shared" si="4"/>
        <v>18.404255319148934</v>
      </c>
      <c r="U22" s="1">
        <f t="shared" si="5"/>
        <v>18.404255319148934</v>
      </c>
      <c r="V22" s="1">
        <v>10.6</v>
      </c>
      <c r="W22" s="1">
        <v>3.4</v>
      </c>
      <c r="X22" s="1">
        <v>13.2</v>
      </c>
      <c r="Y22" s="1">
        <v>5.6</v>
      </c>
      <c r="Z22" s="1">
        <v>5.8</v>
      </c>
      <c r="AA22" s="12" t="s">
        <v>42</v>
      </c>
      <c r="AB22" s="1">
        <f t="shared" si="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51</v>
      </c>
      <c r="B23" s="1" t="s">
        <v>34</v>
      </c>
      <c r="C23" s="1"/>
      <c r="D23" s="1"/>
      <c r="E23" s="1">
        <v>1.619</v>
      </c>
      <c r="F23" s="1">
        <v>-1.619</v>
      </c>
      <c r="G23" s="6">
        <v>0</v>
      </c>
      <c r="H23" s="1" t="e">
        <v>#N/A</v>
      </c>
      <c r="I23" s="1"/>
      <c r="J23" s="1">
        <v>1</v>
      </c>
      <c r="K23" s="1">
        <f t="shared" si="1"/>
        <v>0.61899999999999999</v>
      </c>
      <c r="L23" s="1"/>
      <c r="M23" s="1"/>
      <c r="N23" s="1"/>
      <c r="O23" s="1"/>
      <c r="P23" s="1">
        <f t="shared" si="3"/>
        <v>0.32379999999999998</v>
      </c>
      <c r="Q23" s="5"/>
      <c r="R23" s="5"/>
      <c r="S23" s="1"/>
      <c r="T23" s="1">
        <f t="shared" si="4"/>
        <v>-5</v>
      </c>
      <c r="U23" s="1">
        <f t="shared" si="5"/>
        <v>-5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2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32</v>
      </c>
      <c r="C24" s="1">
        <v>3</v>
      </c>
      <c r="D24" s="1">
        <v>64</v>
      </c>
      <c r="E24" s="1">
        <v>43</v>
      </c>
      <c r="F24" s="1">
        <v>19</v>
      </c>
      <c r="G24" s="6">
        <v>0.4</v>
      </c>
      <c r="H24" s="1">
        <v>45</v>
      </c>
      <c r="I24" s="1"/>
      <c r="J24" s="1">
        <v>55</v>
      </c>
      <c r="K24" s="1">
        <f t="shared" si="1"/>
        <v>-12</v>
      </c>
      <c r="L24" s="1"/>
      <c r="M24" s="1"/>
      <c r="N24" s="1">
        <v>20.399999999999991</v>
      </c>
      <c r="O24" s="1"/>
      <c r="P24" s="1">
        <f t="shared" si="3"/>
        <v>8.6</v>
      </c>
      <c r="Q24" s="5">
        <f t="shared" ref="Q24:Q73" si="7">13*P24-O24-N24-F24</f>
        <v>72.400000000000006</v>
      </c>
      <c r="R24" s="5"/>
      <c r="S24" s="1"/>
      <c r="T24" s="1">
        <f t="shared" si="4"/>
        <v>13</v>
      </c>
      <c r="U24" s="1">
        <f t="shared" si="5"/>
        <v>4.5813953488372086</v>
      </c>
      <c r="V24" s="1">
        <v>6.8</v>
      </c>
      <c r="W24" s="1">
        <v>7</v>
      </c>
      <c r="X24" s="1">
        <v>-0.6</v>
      </c>
      <c r="Y24" s="1">
        <v>10</v>
      </c>
      <c r="Z24" s="1">
        <v>19.600000000000001</v>
      </c>
      <c r="AA24" s="1"/>
      <c r="AB24" s="1">
        <f t="shared" si="2"/>
        <v>28.960000000000004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34</v>
      </c>
      <c r="C25" s="1">
        <v>22.459</v>
      </c>
      <c r="D25" s="1">
        <v>20.98</v>
      </c>
      <c r="E25" s="1">
        <v>28.654</v>
      </c>
      <c r="F25" s="1"/>
      <c r="G25" s="6">
        <v>1</v>
      </c>
      <c r="H25" s="1">
        <v>45</v>
      </c>
      <c r="I25" s="1"/>
      <c r="J25" s="1">
        <v>33.200000000000003</v>
      </c>
      <c r="K25" s="1">
        <f t="shared" si="1"/>
        <v>-4.5460000000000029</v>
      </c>
      <c r="L25" s="1"/>
      <c r="M25" s="1"/>
      <c r="N25" s="1">
        <v>91.995599999999982</v>
      </c>
      <c r="O25" s="1"/>
      <c r="P25" s="1">
        <f t="shared" si="3"/>
        <v>5.7308000000000003</v>
      </c>
      <c r="Q25" s="5"/>
      <c r="R25" s="5"/>
      <c r="S25" s="1"/>
      <c r="T25" s="1">
        <f t="shared" si="4"/>
        <v>16.052837300202413</v>
      </c>
      <c r="U25" s="1">
        <f t="shared" si="5"/>
        <v>16.052837300202413</v>
      </c>
      <c r="V25" s="1">
        <v>9.9358000000000004</v>
      </c>
      <c r="W25" s="1">
        <v>5.1378000000000004</v>
      </c>
      <c r="X25" s="1">
        <v>6.4871999999999996</v>
      </c>
      <c r="Y25" s="1">
        <v>8.6294000000000004</v>
      </c>
      <c r="Z25" s="1">
        <v>2.3542000000000001</v>
      </c>
      <c r="AA25" s="1"/>
      <c r="AB25" s="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34</v>
      </c>
      <c r="C26" s="1">
        <v>207.708</v>
      </c>
      <c r="D26" s="1">
        <v>65.623999999999995</v>
      </c>
      <c r="E26" s="1">
        <v>130.86500000000001</v>
      </c>
      <c r="F26" s="1"/>
      <c r="G26" s="6">
        <v>1</v>
      </c>
      <c r="H26" s="1">
        <v>60</v>
      </c>
      <c r="I26" s="1"/>
      <c r="J26" s="1">
        <v>201.4</v>
      </c>
      <c r="K26" s="1">
        <f t="shared" si="1"/>
        <v>-70.534999999999997</v>
      </c>
      <c r="L26" s="1"/>
      <c r="M26" s="1"/>
      <c r="N26" s="1">
        <v>300.20900000000012</v>
      </c>
      <c r="O26" s="1">
        <v>500</v>
      </c>
      <c r="P26" s="1">
        <f t="shared" si="3"/>
        <v>26.173000000000002</v>
      </c>
      <c r="Q26" s="5"/>
      <c r="R26" s="5"/>
      <c r="S26" s="1"/>
      <c r="T26" s="1">
        <f t="shared" si="4"/>
        <v>30.573835632139993</v>
      </c>
      <c r="U26" s="1">
        <f t="shared" si="5"/>
        <v>30.573835632139993</v>
      </c>
      <c r="V26" s="1">
        <v>84.685199999999995</v>
      </c>
      <c r="W26" s="1">
        <v>39.883200000000002</v>
      </c>
      <c r="X26" s="1">
        <v>42.097000000000001</v>
      </c>
      <c r="Y26" s="1">
        <v>40.353400000000001</v>
      </c>
      <c r="Z26" s="1">
        <v>39.092200000000012</v>
      </c>
      <c r="AA26" s="1"/>
      <c r="AB26" s="1">
        <f t="shared" si="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34</v>
      </c>
      <c r="C27" s="1">
        <v>98.061999999999998</v>
      </c>
      <c r="D27" s="1">
        <v>74.305000000000007</v>
      </c>
      <c r="E27" s="13">
        <f>133.22+E78</f>
        <v>135.90899999999999</v>
      </c>
      <c r="F27" s="1"/>
      <c r="G27" s="6">
        <v>1</v>
      </c>
      <c r="H27" s="1">
        <v>60</v>
      </c>
      <c r="I27" s="1"/>
      <c r="J27" s="1">
        <v>64.849999999999994</v>
      </c>
      <c r="K27" s="1">
        <f t="shared" si="1"/>
        <v>71.058999999999997</v>
      </c>
      <c r="L27" s="1"/>
      <c r="M27" s="1"/>
      <c r="N27" s="1">
        <v>93.380799999999994</v>
      </c>
      <c r="O27" s="1"/>
      <c r="P27" s="1">
        <f t="shared" si="3"/>
        <v>27.181799999999999</v>
      </c>
      <c r="Q27" s="5">
        <f>11*P27-O27-N27-F27</f>
        <v>205.619</v>
      </c>
      <c r="R27" s="5"/>
      <c r="S27" s="1"/>
      <c r="T27" s="1">
        <f t="shared" si="4"/>
        <v>11</v>
      </c>
      <c r="U27" s="1">
        <f t="shared" si="5"/>
        <v>3.4354163447600965</v>
      </c>
      <c r="V27" s="1">
        <v>22.448599999999999</v>
      </c>
      <c r="W27" s="1">
        <v>9.7797999999999998</v>
      </c>
      <c r="X27" s="1">
        <v>22.296199999999999</v>
      </c>
      <c r="Y27" s="1">
        <v>26.523800000000001</v>
      </c>
      <c r="Z27" s="1">
        <v>18.617799999999999</v>
      </c>
      <c r="AA27" s="1"/>
      <c r="AB27" s="1">
        <f t="shared" si="2"/>
        <v>205.619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32</v>
      </c>
      <c r="C28" s="1">
        <v>72</v>
      </c>
      <c r="D28" s="1">
        <v>6</v>
      </c>
      <c r="E28" s="1">
        <v>52</v>
      </c>
      <c r="F28" s="1"/>
      <c r="G28" s="6">
        <v>0.4</v>
      </c>
      <c r="H28" s="1">
        <v>60</v>
      </c>
      <c r="I28" s="1"/>
      <c r="J28" s="1">
        <v>72</v>
      </c>
      <c r="K28" s="1">
        <f t="shared" si="1"/>
        <v>-20</v>
      </c>
      <c r="L28" s="1"/>
      <c r="M28" s="1"/>
      <c r="N28" s="1">
        <v>116.6</v>
      </c>
      <c r="O28" s="1"/>
      <c r="P28" s="1">
        <f t="shared" si="3"/>
        <v>10.4</v>
      </c>
      <c r="Q28" s="5">
        <f t="shared" si="7"/>
        <v>18.600000000000023</v>
      </c>
      <c r="R28" s="5"/>
      <c r="S28" s="1"/>
      <c r="T28" s="1">
        <f t="shared" si="4"/>
        <v>13.000000000000002</v>
      </c>
      <c r="U28" s="1">
        <f t="shared" si="5"/>
        <v>11.21153846153846</v>
      </c>
      <c r="V28" s="1">
        <v>13.2</v>
      </c>
      <c r="W28" s="1">
        <v>9.4</v>
      </c>
      <c r="X28" s="1">
        <v>12.6</v>
      </c>
      <c r="Y28" s="1">
        <v>12.2</v>
      </c>
      <c r="Z28" s="1">
        <v>11.6</v>
      </c>
      <c r="AA28" s="1"/>
      <c r="AB28" s="1">
        <f t="shared" si="2"/>
        <v>7.4400000000000093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32</v>
      </c>
      <c r="C29" s="1">
        <v>135</v>
      </c>
      <c r="D29" s="1">
        <v>88</v>
      </c>
      <c r="E29" s="1">
        <v>122</v>
      </c>
      <c r="F29" s="1">
        <v>50</v>
      </c>
      <c r="G29" s="6">
        <v>0.4</v>
      </c>
      <c r="H29" s="1">
        <v>45</v>
      </c>
      <c r="I29" s="1"/>
      <c r="J29" s="1">
        <v>123</v>
      </c>
      <c r="K29" s="1">
        <f t="shared" si="1"/>
        <v>-1</v>
      </c>
      <c r="L29" s="1"/>
      <c r="M29" s="1"/>
      <c r="N29" s="1">
        <v>150.19999999999999</v>
      </c>
      <c r="O29" s="1"/>
      <c r="P29" s="1">
        <f t="shared" si="3"/>
        <v>24.4</v>
      </c>
      <c r="Q29" s="5">
        <f t="shared" si="7"/>
        <v>117</v>
      </c>
      <c r="R29" s="5"/>
      <c r="S29" s="1"/>
      <c r="T29" s="1">
        <f t="shared" si="4"/>
        <v>13</v>
      </c>
      <c r="U29" s="1">
        <f t="shared" si="5"/>
        <v>8.2049180327868854</v>
      </c>
      <c r="V29" s="1">
        <v>25.6</v>
      </c>
      <c r="W29" s="1">
        <v>21.4</v>
      </c>
      <c r="X29" s="1">
        <v>23.2</v>
      </c>
      <c r="Y29" s="1">
        <v>11.8</v>
      </c>
      <c r="Z29" s="1">
        <v>23.2</v>
      </c>
      <c r="AA29" s="1"/>
      <c r="AB29" s="1">
        <f t="shared" si="2"/>
        <v>46.800000000000004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34</v>
      </c>
      <c r="C30" s="1">
        <v>399.27</v>
      </c>
      <c r="D30" s="1"/>
      <c r="E30" s="1">
        <v>251.798</v>
      </c>
      <c r="F30" s="1">
        <v>74.825999999999993</v>
      </c>
      <c r="G30" s="6">
        <v>1</v>
      </c>
      <c r="H30" s="1">
        <v>45</v>
      </c>
      <c r="I30" s="1"/>
      <c r="J30" s="1">
        <v>242.2</v>
      </c>
      <c r="K30" s="1">
        <f t="shared" si="1"/>
        <v>9.5980000000000132</v>
      </c>
      <c r="L30" s="1"/>
      <c r="M30" s="1"/>
      <c r="N30" s="1">
        <v>240.63520000000011</v>
      </c>
      <c r="O30" s="1"/>
      <c r="P30" s="1">
        <f t="shared" si="3"/>
        <v>50.3596</v>
      </c>
      <c r="Q30" s="5">
        <f t="shared" si="7"/>
        <v>339.21359999999993</v>
      </c>
      <c r="R30" s="5"/>
      <c r="S30" s="1"/>
      <c r="T30" s="1">
        <f t="shared" si="4"/>
        <v>13</v>
      </c>
      <c r="U30" s="1">
        <f t="shared" si="5"/>
        <v>6.2641720744406246</v>
      </c>
      <c r="V30" s="1">
        <v>43.804400000000001</v>
      </c>
      <c r="W30" s="1">
        <v>30.251200000000001</v>
      </c>
      <c r="X30" s="1">
        <v>33.1432</v>
      </c>
      <c r="Y30" s="1">
        <v>53.727400000000003</v>
      </c>
      <c r="Z30" s="1">
        <v>26.9086</v>
      </c>
      <c r="AA30" s="1"/>
      <c r="AB30" s="1">
        <f t="shared" si="2"/>
        <v>339.21359999999993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34</v>
      </c>
      <c r="C31" s="1">
        <v>40.085000000000001</v>
      </c>
      <c r="D31" s="1">
        <v>176.36500000000001</v>
      </c>
      <c r="E31" s="13">
        <f>32.383+E81</f>
        <v>152.46600000000001</v>
      </c>
      <c r="F31" s="13">
        <f>-2.047+F81</f>
        <v>22.576000000000001</v>
      </c>
      <c r="G31" s="6">
        <v>1</v>
      </c>
      <c r="H31" s="1">
        <v>45</v>
      </c>
      <c r="I31" s="1"/>
      <c r="J31" s="1">
        <v>38</v>
      </c>
      <c r="K31" s="1">
        <f t="shared" si="1"/>
        <v>114.46600000000001</v>
      </c>
      <c r="L31" s="1"/>
      <c r="M31" s="1"/>
      <c r="N31" s="1">
        <v>230.24180000000001</v>
      </c>
      <c r="O31" s="1">
        <v>400</v>
      </c>
      <c r="P31" s="1">
        <f t="shared" si="3"/>
        <v>30.493200000000002</v>
      </c>
      <c r="Q31" s="5"/>
      <c r="R31" s="5"/>
      <c r="S31" s="1"/>
      <c r="T31" s="1">
        <f t="shared" si="4"/>
        <v>21.408635367885299</v>
      </c>
      <c r="U31" s="1">
        <f t="shared" si="5"/>
        <v>21.408635367885299</v>
      </c>
      <c r="V31" s="1">
        <v>73.36</v>
      </c>
      <c r="W31" s="1">
        <v>24.118200000000002</v>
      </c>
      <c r="X31" s="1">
        <v>41.691600000000001</v>
      </c>
      <c r="Y31" s="1">
        <v>46.4572</v>
      </c>
      <c r="Z31" s="1">
        <v>13.904199999999999</v>
      </c>
      <c r="AA31" s="1"/>
      <c r="AB31" s="1">
        <f t="shared" si="2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34</v>
      </c>
      <c r="C32" s="1">
        <v>82.631</v>
      </c>
      <c r="D32" s="1">
        <v>2.63</v>
      </c>
      <c r="E32" s="1">
        <v>69.811000000000007</v>
      </c>
      <c r="F32" s="1">
        <v>2.5000000000000001E-2</v>
      </c>
      <c r="G32" s="6">
        <v>1</v>
      </c>
      <c r="H32" s="1">
        <v>45</v>
      </c>
      <c r="I32" s="1"/>
      <c r="J32" s="1">
        <v>80.2</v>
      </c>
      <c r="K32" s="1">
        <f t="shared" si="1"/>
        <v>-10.388999999999996</v>
      </c>
      <c r="L32" s="1"/>
      <c r="M32" s="1"/>
      <c r="N32" s="1">
        <v>99.301800000000028</v>
      </c>
      <c r="O32" s="1"/>
      <c r="P32" s="1">
        <f t="shared" si="3"/>
        <v>13.962200000000001</v>
      </c>
      <c r="Q32" s="5">
        <f t="shared" si="7"/>
        <v>82.181799999999967</v>
      </c>
      <c r="R32" s="5"/>
      <c r="S32" s="1"/>
      <c r="T32" s="1">
        <f t="shared" si="4"/>
        <v>12.999999999999998</v>
      </c>
      <c r="U32" s="1">
        <f t="shared" si="5"/>
        <v>7.11397917233674</v>
      </c>
      <c r="V32" s="1">
        <v>12.880599999999999</v>
      </c>
      <c r="W32" s="1">
        <v>7.1031999999999993</v>
      </c>
      <c r="X32" s="1">
        <v>9.1188000000000002</v>
      </c>
      <c r="Y32" s="1">
        <v>10.692</v>
      </c>
      <c r="Z32" s="1">
        <v>16.741399999999999</v>
      </c>
      <c r="AA32" s="1"/>
      <c r="AB32" s="1">
        <f t="shared" si="2"/>
        <v>82.181799999999967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32</v>
      </c>
      <c r="C33" s="1">
        <v>53</v>
      </c>
      <c r="D33" s="1">
        <v>1</v>
      </c>
      <c r="E33" s="1">
        <v>25</v>
      </c>
      <c r="F33" s="1"/>
      <c r="G33" s="6">
        <v>0.36</v>
      </c>
      <c r="H33" s="1">
        <v>45</v>
      </c>
      <c r="I33" s="1"/>
      <c r="J33" s="1">
        <v>56</v>
      </c>
      <c r="K33" s="1">
        <f t="shared" si="1"/>
        <v>-31</v>
      </c>
      <c r="L33" s="1"/>
      <c r="M33" s="1"/>
      <c r="N33" s="1">
        <v>300</v>
      </c>
      <c r="O33" s="1"/>
      <c r="P33" s="1">
        <f t="shared" si="3"/>
        <v>5</v>
      </c>
      <c r="Q33" s="5"/>
      <c r="R33" s="5"/>
      <c r="S33" s="1"/>
      <c r="T33" s="1">
        <f t="shared" si="4"/>
        <v>60</v>
      </c>
      <c r="U33" s="1">
        <f t="shared" si="5"/>
        <v>60</v>
      </c>
      <c r="V33" s="1">
        <v>24.2</v>
      </c>
      <c r="W33" s="1">
        <v>5.4</v>
      </c>
      <c r="X33" s="1">
        <v>8.1999999999999993</v>
      </c>
      <c r="Y33" s="1">
        <v>20.399999999999999</v>
      </c>
      <c r="Z33" s="1">
        <v>2.6</v>
      </c>
      <c r="AA33" s="1"/>
      <c r="AB33" s="1">
        <f t="shared" si="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34</v>
      </c>
      <c r="C34" s="1">
        <v>175.864</v>
      </c>
      <c r="D34" s="1">
        <v>8.8070000000000004</v>
      </c>
      <c r="E34" s="1">
        <v>128.113</v>
      </c>
      <c r="F34" s="1"/>
      <c r="G34" s="6">
        <v>1</v>
      </c>
      <c r="H34" s="1">
        <v>60</v>
      </c>
      <c r="I34" s="1"/>
      <c r="J34" s="1">
        <v>112.036</v>
      </c>
      <c r="K34" s="1">
        <f t="shared" si="1"/>
        <v>16.076999999999998</v>
      </c>
      <c r="L34" s="1"/>
      <c r="M34" s="1"/>
      <c r="N34" s="1">
        <v>244.34299999999999</v>
      </c>
      <c r="O34" s="1"/>
      <c r="P34" s="1">
        <f t="shared" si="3"/>
        <v>25.622599999999998</v>
      </c>
      <c r="Q34" s="5">
        <f t="shared" si="7"/>
        <v>88.750799999999998</v>
      </c>
      <c r="R34" s="5"/>
      <c r="S34" s="1"/>
      <c r="T34" s="1">
        <f t="shared" si="4"/>
        <v>13</v>
      </c>
      <c r="U34" s="1">
        <f t="shared" si="5"/>
        <v>9.5362297346873461</v>
      </c>
      <c r="V34" s="1">
        <v>28.073</v>
      </c>
      <c r="W34" s="1">
        <v>3.7631999999999999</v>
      </c>
      <c r="X34" s="1">
        <v>17.134799999999998</v>
      </c>
      <c r="Y34" s="1">
        <v>15.5938</v>
      </c>
      <c r="Z34" s="1">
        <v>10.7394</v>
      </c>
      <c r="AA34" s="1"/>
      <c r="AB34" s="1">
        <f t="shared" si="2"/>
        <v>88.750799999999998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63</v>
      </c>
      <c r="B35" s="1" t="s">
        <v>32</v>
      </c>
      <c r="C35" s="1">
        <v>42</v>
      </c>
      <c r="D35" s="1">
        <v>5</v>
      </c>
      <c r="E35" s="1">
        <v>14</v>
      </c>
      <c r="F35" s="1">
        <v>26</v>
      </c>
      <c r="G35" s="6">
        <v>0.35</v>
      </c>
      <c r="H35" s="1">
        <v>60</v>
      </c>
      <c r="I35" s="1"/>
      <c r="J35" s="1">
        <v>14</v>
      </c>
      <c r="K35" s="1">
        <f t="shared" si="1"/>
        <v>0</v>
      </c>
      <c r="L35" s="1"/>
      <c r="M35" s="1"/>
      <c r="N35" s="1">
        <v>17</v>
      </c>
      <c r="O35" s="1"/>
      <c r="P35" s="1">
        <f t="shared" si="3"/>
        <v>2.8</v>
      </c>
      <c r="Q35" s="5"/>
      <c r="R35" s="5"/>
      <c r="S35" s="1"/>
      <c r="T35" s="1">
        <f t="shared" si="4"/>
        <v>15.357142857142858</v>
      </c>
      <c r="U35" s="1">
        <f t="shared" si="5"/>
        <v>15.357142857142858</v>
      </c>
      <c r="V35" s="1">
        <v>4</v>
      </c>
      <c r="W35" s="1">
        <v>2</v>
      </c>
      <c r="X35" s="1">
        <v>3.6</v>
      </c>
      <c r="Y35" s="1">
        <v>6.2</v>
      </c>
      <c r="Z35" s="1">
        <v>8</v>
      </c>
      <c r="AA35" s="1"/>
      <c r="AB35" s="1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64</v>
      </c>
      <c r="B36" s="1" t="s">
        <v>34</v>
      </c>
      <c r="C36" s="1">
        <v>140.82900000000001</v>
      </c>
      <c r="D36" s="1">
        <v>4.0720000000000001</v>
      </c>
      <c r="E36" s="1">
        <v>58.201000000000001</v>
      </c>
      <c r="F36" s="1"/>
      <c r="G36" s="6">
        <v>1</v>
      </c>
      <c r="H36" s="1">
        <v>60</v>
      </c>
      <c r="I36" s="1"/>
      <c r="J36" s="1">
        <v>78.2</v>
      </c>
      <c r="K36" s="1">
        <f t="shared" si="1"/>
        <v>-19.999000000000002</v>
      </c>
      <c r="L36" s="1"/>
      <c r="M36" s="1"/>
      <c r="N36" s="1">
        <v>249.4402</v>
      </c>
      <c r="O36" s="1"/>
      <c r="P36" s="1">
        <f t="shared" si="3"/>
        <v>11.6402</v>
      </c>
      <c r="Q36" s="5"/>
      <c r="R36" s="5"/>
      <c r="S36" s="1"/>
      <c r="T36" s="1">
        <f t="shared" si="4"/>
        <v>21.429202247384065</v>
      </c>
      <c r="U36" s="1">
        <f t="shared" si="5"/>
        <v>21.429202247384065</v>
      </c>
      <c r="V36" s="1">
        <v>27.597200000000001</v>
      </c>
      <c r="W36" s="1">
        <v>11.2622</v>
      </c>
      <c r="X36" s="1">
        <v>24.532800000000002</v>
      </c>
      <c r="Y36" s="1">
        <v>21.430599999999998</v>
      </c>
      <c r="Z36" s="1">
        <v>19.420400000000001</v>
      </c>
      <c r="AA36" s="1"/>
      <c r="AB36" s="1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65</v>
      </c>
      <c r="B37" s="1" t="s">
        <v>32</v>
      </c>
      <c r="C37" s="1">
        <v>152</v>
      </c>
      <c r="D37" s="1">
        <v>1</v>
      </c>
      <c r="E37" s="1">
        <v>86</v>
      </c>
      <c r="F37" s="1">
        <v>62</v>
      </c>
      <c r="G37" s="6">
        <v>0.4</v>
      </c>
      <c r="H37" s="1">
        <v>45</v>
      </c>
      <c r="I37" s="1"/>
      <c r="J37" s="1">
        <v>87</v>
      </c>
      <c r="K37" s="1">
        <f t="shared" ref="K37:K68" si="8">E37-J37</f>
        <v>-1</v>
      </c>
      <c r="L37" s="1"/>
      <c r="M37" s="1"/>
      <c r="N37" s="1">
        <v>0</v>
      </c>
      <c r="O37" s="1"/>
      <c r="P37" s="1">
        <f t="shared" si="3"/>
        <v>17.2</v>
      </c>
      <c r="Q37" s="5">
        <f>11*P37-O37-N37-F37</f>
        <v>127.19999999999999</v>
      </c>
      <c r="R37" s="5"/>
      <c r="S37" s="1"/>
      <c r="T37" s="1">
        <f t="shared" si="4"/>
        <v>11</v>
      </c>
      <c r="U37" s="1">
        <f t="shared" si="5"/>
        <v>3.6046511627906979</v>
      </c>
      <c r="V37" s="1">
        <v>11.4</v>
      </c>
      <c r="W37" s="1">
        <v>9.6</v>
      </c>
      <c r="X37" s="1">
        <v>18.0336</v>
      </c>
      <c r="Y37" s="1">
        <v>11.2</v>
      </c>
      <c r="Z37" s="1">
        <v>7</v>
      </c>
      <c r="AA37" s="1"/>
      <c r="AB37" s="1">
        <f t="shared" si="2"/>
        <v>50.879999999999995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1" t="s">
        <v>32</v>
      </c>
      <c r="C38" s="1">
        <v>103</v>
      </c>
      <c r="D38" s="1"/>
      <c r="E38" s="1">
        <v>88</v>
      </c>
      <c r="F38" s="1"/>
      <c r="G38" s="6">
        <v>0.3</v>
      </c>
      <c r="H38" s="1">
        <v>45</v>
      </c>
      <c r="I38" s="1"/>
      <c r="J38" s="1">
        <v>113</v>
      </c>
      <c r="K38" s="1">
        <f t="shared" si="8"/>
        <v>-25</v>
      </c>
      <c r="L38" s="1"/>
      <c r="M38" s="1"/>
      <c r="N38" s="1">
        <v>330.4</v>
      </c>
      <c r="O38" s="1"/>
      <c r="P38" s="1">
        <f t="shared" si="3"/>
        <v>17.600000000000001</v>
      </c>
      <c r="Q38" s="5"/>
      <c r="R38" s="5"/>
      <c r="S38" s="1"/>
      <c r="T38" s="1">
        <f t="shared" si="4"/>
        <v>18.77272727272727</v>
      </c>
      <c r="U38" s="1">
        <f t="shared" si="5"/>
        <v>18.77272727272727</v>
      </c>
      <c r="V38" s="1">
        <v>35.200000000000003</v>
      </c>
      <c r="W38" s="1">
        <v>17.399999999999999</v>
      </c>
      <c r="X38" s="1">
        <v>27</v>
      </c>
      <c r="Y38" s="1">
        <v>24.4</v>
      </c>
      <c r="Z38" s="1">
        <v>0</v>
      </c>
      <c r="AA38" s="1"/>
      <c r="AB38" s="1">
        <f t="shared" ref="AB38:AB69" si="9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1" t="s">
        <v>32</v>
      </c>
      <c r="C39" s="1">
        <v>130</v>
      </c>
      <c r="D39" s="1"/>
      <c r="E39" s="1">
        <v>85</v>
      </c>
      <c r="F39" s="1">
        <v>23</v>
      </c>
      <c r="G39" s="6">
        <v>0.27</v>
      </c>
      <c r="H39" s="1">
        <v>45</v>
      </c>
      <c r="I39" s="1"/>
      <c r="J39" s="1">
        <v>87</v>
      </c>
      <c r="K39" s="1">
        <f t="shared" si="8"/>
        <v>-2</v>
      </c>
      <c r="L39" s="1"/>
      <c r="M39" s="1"/>
      <c r="N39" s="1">
        <v>136</v>
      </c>
      <c r="O39" s="1"/>
      <c r="P39" s="1">
        <f t="shared" si="3"/>
        <v>17</v>
      </c>
      <c r="Q39" s="5">
        <f t="shared" si="7"/>
        <v>62</v>
      </c>
      <c r="R39" s="5"/>
      <c r="S39" s="1"/>
      <c r="T39" s="1">
        <f t="shared" si="4"/>
        <v>13</v>
      </c>
      <c r="U39" s="1">
        <f t="shared" si="5"/>
        <v>9.3529411764705888</v>
      </c>
      <c r="V39" s="1">
        <v>19</v>
      </c>
      <c r="W39" s="1">
        <v>11.6</v>
      </c>
      <c r="X39" s="1">
        <v>18.8</v>
      </c>
      <c r="Y39" s="1">
        <v>17.399999999999999</v>
      </c>
      <c r="Z39" s="1">
        <v>12.4</v>
      </c>
      <c r="AA39" s="1"/>
      <c r="AB39" s="1">
        <f t="shared" si="9"/>
        <v>16.740000000000002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68</v>
      </c>
      <c r="B40" s="1" t="s">
        <v>34</v>
      </c>
      <c r="C40" s="1">
        <v>418.02199999999999</v>
      </c>
      <c r="D40" s="1">
        <v>17.792000000000002</v>
      </c>
      <c r="E40" s="1">
        <v>361.38600000000002</v>
      </c>
      <c r="F40" s="1">
        <v>-6.9889999999999999</v>
      </c>
      <c r="G40" s="6">
        <v>1</v>
      </c>
      <c r="H40" s="1">
        <v>45</v>
      </c>
      <c r="I40" s="1"/>
      <c r="J40" s="1">
        <v>366.14</v>
      </c>
      <c r="K40" s="1">
        <f t="shared" si="8"/>
        <v>-4.7539999999999623</v>
      </c>
      <c r="L40" s="1"/>
      <c r="M40" s="1"/>
      <c r="N40" s="1">
        <v>307.90879999999999</v>
      </c>
      <c r="O40" s="1"/>
      <c r="P40" s="1">
        <f t="shared" si="3"/>
        <v>72.277200000000008</v>
      </c>
      <c r="Q40" s="5">
        <f t="shared" ref="Q40:Q42" si="10">12*P40-O40-N40-F40</f>
        <v>566.40660000000025</v>
      </c>
      <c r="R40" s="5"/>
      <c r="S40" s="1"/>
      <c r="T40" s="1">
        <f t="shared" si="4"/>
        <v>12.000000000000002</v>
      </c>
      <c r="U40" s="1">
        <f t="shared" si="5"/>
        <v>4.1634125284322021</v>
      </c>
      <c r="V40" s="1">
        <v>49.762599999999999</v>
      </c>
      <c r="W40" s="1">
        <v>37.689399999999999</v>
      </c>
      <c r="X40" s="1">
        <v>40.937600000000003</v>
      </c>
      <c r="Y40" s="1">
        <v>63.35</v>
      </c>
      <c r="Z40" s="1">
        <v>16.225000000000001</v>
      </c>
      <c r="AA40" s="1"/>
      <c r="AB40" s="1">
        <f t="shared" si="9"/>
        <v>566.40660000000025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34</v>
      </c>
      <c r="C41" s="1">
        <v>56.81</v>
      </c>
      <c r="D41" s="1">
        <v>3.1E-2</v>
      </c>
      <c r="E41" s="1">
        <v>42.281999999999996</v>
      </c>
      <c r="F41" s="1"/>
      <c r="G41" s="6">
        <v>1</v>
      </c>
      <c r="H41" s="1">
        <v>45</v>
      </c>
      <c r="I41" s="1"/>
      <c r="J41" s="1">
        <v>51.3</v>
      </c>
      <c r="K41" s="1">
        <f t="shared" si="8"/>
        <v>-9.0180000000000007</v>
      </c>
      <c r="L41" s="1"/>
      <c r="M41" s="1"/>
      <c r="N41" s="1">
        <v>32.347199999999987</v>
      </c>
      <c r="O41" s="1"/>
      <c r="P41" s="1">
        <f t="shared" si="3"/>
        <v>8.4563999999999986</v>
      </c>
      <c r="Q41" s="5">
        <f t="shared" si="10"/>
        <v>69.129599999999996</v>
      </c>
      <c r="R41" s="5"/>
      <c r="S41" s="1"/>
      <c r="T41" s="1">
        <f t="shared" si="4"/>
        <v>12</v>
      </c>
      <c r="U41" s="1">
        <f t="shared" si="5"/>
        <v>3.8251738328366671</v>
      </c>
      <c r="V41" s="1">
        <v>5.7864000000000004</v>
      </c>
      <c r="W41" s="1">
        <v>2.9194</v>
      </c>
      <c r="X41" s="1">
        <v>6.9662000000000006</v>
      </c>
      <c r="Y41" s="1">
        <v>4.8220000000000001</v>
      </c>
      <c r="Z41" s="1">
        <v>4.1752000000000002</v>
      </c>
      <c r="AA41" s="1"/>
      <c r="AB41" s="1">
        <f t="shared" si="9"/>
        <v>69.129599999999996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32</v>
      </c>
      <c r="C42" s="1">
        <v>245</v>
      </c>
      <c r="D42" s="1"/>
      <c r="E42" s="1">
        <v>183</v>
      </c>
      <c r="F42" s="1">
        <v>5</v>
      </c>
      <c r="G42" s="6">
        <v>0.4</v>
      </c>
      <c r="H42" s="1">
        <v>60</v>
      </c>
      <c r="I42" s="1"/>
      <c r="J42" s="1">
        <v>191</v>
      </c>
      <c r="K42" s="1">
        <f t="shared" si="8"/>
        <v>-8</v>
      </c>
      <c r="L42" s="1"/>
      <c r="M42" s="1"/>
      <c r="N42" s="1">
        <v>158.80000000000001</v>
      </c>
      <c r="O42" s="1"/>
      <c r="P42" s="1">
        <f t="shared" si="3"/>
        <v>36.6</v>
      </c>
      <c r="Q42" s="5">
        <f t="shared" si="10"/>
        <v>275.40000000000003</v>
      </c>
      <c r="R42" s="5"/>
      <c r="S42" s="1"/>
      <c r="T42" s="1">
        <f t="shared" si="4"/>
        <v>12</v>
      </c>
      <c r="U42" s="1">
        <f t="shared" si="5"/>
        <v>4.4754098360655741</v>
      </c>
      <c r="V42" s="1">
        <v>27.6</v>
      </c>
      <c r="W42" s="1">
        <v>26</v>
      </c>
      <c r="X42" s="1">
        <v>30</v>
      </c>
      <c r="Y42" s="1">
        <v>25.469200000000001</v>
      </c>
      <c r="Z42" s="1">
        <v>30.6</v>
      </c>
      <c r="AA42" s="1"/>
      <c r="AB42" s="1">
        <f t="shared" si="9"/>
        <v>110.16000000000003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32</v>
      </c>
      <c r="C43" s="1">
        <v>188.95400000000001</v>
      </c>
      <c r="D43" s="1">
        <v>6</v>
      </c>
      <c r="E43" s="1">
        <v>88</v>
      </c>
      <c r="F43" s="1">
        <v>57</v>
      </c>
      <c r="G43" s="6">
        <v>0.4</v>
      </c>
      <c r="H43" s="1">
        <v>60</v>
      </c>
      <c r="I43" s="1"/>
      <c r="J43" s="1">
        <v>114.9</v>
      </c>
      <c r="K43" s="1">
        <f t="shared" si="8"/>
        <v>-26.900000000000006</v>
      </c>
      <c r="L43" s="1"/>
      <c r="M43" s="1"/>
      <c r="N43" s="1">
        <v>169.3656</v>
      </c>
      <c r="O43" s="1"/>
      <c r="P43" s="1">
        <f t="shared" si="3"/>
        <v>17.600000000000001</v>
      </c>
      <c r="Q43" s="5"/>
      <c r="R43" s="5"/>
      <c r="S43" s="1"/>
      <c r="T43" s="1">
        <f t="shared" si="4"/>
        <v>12.861681818181816</v>
      </c>
      <c r="U43" s="1">
        <f t="shared" si="5"/>
        <v>12.861681818181816</v>
      </c>
      <c r="V43" s="1">
        <v>24.409199999999998</v>
      </c>
      <c r="W43" s="1">
        <v>18</v>
      </c>
      <c r="X43" s="1">
        <v>21.4</v>
      </c>
      <c r="Y43" s="1">
        <v>13.6242</v>
      </c>
      <c r="Z43" s="1">
        <v>26.6</v>
      </c>
      <c r="AA43" s="1"/>
      <c r="AB43" s="1">
        <f t="shared" si="9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32</v>
      </c>
      <c r="C44" s="1">
        <v>112</v>
      </c>
      <c r="D44" s="1">
        <v>11.079000000000001</v>
      </c>
      <c r="E44" s="1">
        <v>79.078999999999994</v>
      </c>
      <c r="F44" s="1">
        <v>23</v>
      </c>
      <c r="G44" s="6">
        <v>0.4</v>
      </c>
      <c r="H44" s="1">
        <v>60</v>
      </c>
      <c r="I44" s="1"/>
      <c r="J44" s="1">
        <v>78.8</v>
      </c>
      <c r="K44" s="1">
        <f t="shared" si="8"/>
        <v>0.27899999999999636</v>
      </c>
      <c r="L44" s="1"/>
      <c r="M44" s="1"/>
      <c r="N44" s="1">
        <v>92</v>
      </c>
      <c r="O44" s="1"/>
      <c r="P44" s="1">
        <f t="shared" si="3"/>
        <v>15.815799999999999</v>
      </c>
      <c r="Q44" s="5">
        <f t="shared" si="7"/>
        <v>90.605400000000003</v>
      </c>
      <c r="R44" s="5"/>
      <c r="S44" s="1"/>
      <c r="T44" s="1">
        <f t="shared" si="4"/>
        <v>13</v>
      </c>
      <c r="U44" s="1">
        <f t="shared" si="5"/>
        <v>7.2712098028553731</v>
      </c>
      <c r="V44" s="1">
        <v>14</v>
      </c>
      <c r="W44" s="1">
        <v>8</v>
      </c>
      <c r="X44" s="1">
        <v>12.4</v>
      </c>
      <c r="Y44" s="1">
        <v>10</v>
      </c>
      <c r="Z44" s="1">
        <v>11.4</v>
      </c>
      <c r="AA44" s="1"/>
      <c r="AB44" s="1">
        <f t="shared" si="9"/>
        <v>36.242160000000005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1" t="s">
        <v>32</v>
      </c>
      <c r="C45" s="1">
        <v>323</v>
      </c>
      <c r="D45" s="1">
        <v>10</v>
      </c>
      <c r="E45" s="1">
        <v>118</v>
      </c>
      <c r="F45" s="1">
        <v>155</v>
      </c>
      <c r="G45" s="6">
        <v>0.1</v>
      </c>
      <c r="H45" s="1">
        <v>45</v>
      </c>
      <c r="I45" s="1"/>
      <c r="J45" s="1">
        <v>118</v>
      </c>
      <c r="K45" s="1">
        <f t="shared" si="8"/>
        <v>0</v>
      </c>
      <c r="L45" s="1"/>
      <c r="M45" s="1"/>
      <c r="N45" s="1">
        <v>228.4</v>
      </c>
      <c r="O45" s="1"/>
      <c r="P45" s="1">
        <f t="shared" si="3"/>
        <v>23.6</v>
      </c>
      <c r="Q45" s="5"/>
      <c r="R45" s="5"/>
      <c r="S45" s="1"/>
      <c r="T45" s="1">
        <f t="shared" si="4"/>
        <v>16.245762711864405</v>
      </c>
      <c r="U45" s="1">
        <f t="shared" si="5"/>
        <v>16.245762711864405</v>
      </c>
      <c r="V45" s="1">
        <v>37.799999999999997</v>
      </c>
      <c r="W45" s="1">
        <v>25.2</v>
      </c>
      <c r="X45" s="1">
        <v>34.4</v>
      </c>
      <c r="Y45" s="1">
        <v>23.6</v>
      </c>
      <c r="Z45" s="1">
        <v>20.8</v>
      </c>
      <c r="AA45" s="14" t="s">
        <v>42</v>
      </c>
      <c r="AB45" s="1">
        <f t="shared" si="9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32</v>
      </c>
      <c r="C46" s="1">
        <v>561</v>
      </c>
      <c r="D46" s="1"/>
      <c r="E46" s="1">
        <v>159</v>
      </c>
      <c r="F46" s="1">
        <v>354</v>
      </c>
      <c r="G46" s="6">
        <v>0.1</v>
      </c>
      <c r="H46" s="1">
        <v>45</v>
      </c>
      <c r="I46" s="1"/>
      <c r="J46" s="1">
        <v>161</v>
      </c>
      <c r="K46" s="1">
        <f t="shared" si="8"/>
        <v>-2</v>
      </c>
      <c r="L46" s="1"/>
      <c r="M46" s="1"/>
      <c r="N46" s="1">
        <v>0</v>
      </c>
      <c r="O46" s="1"/>
      <c r="P46" s="1">
        <f t="shared" si="3"/>
        <v>31.8</v>
      </c>
      <c r="Q46" s="5">
        <f t="shared" si="7"/>
        <v>59.400000000000034</v>
      </c>
      <c r="R46" s="5"/>
      <c r="S46" s="1"/>
      <c r="T46" s="1">
        <f t="shared" si="4"/>
        <v>13</v>
      </c>
      <c r="U46" s="1">
        <f t="shared" si="5"/>
        <v>11.132075471698114</v>
      </c>
      <c r="V46" s="1">
        <v>36.6</v>
      </c>
      <c r="W46" s="1">
        <v>30</v>
      </c>
      <c r="X46" s="1">
        <v>38.6</v>
      </c>
      <c r="Y46" s="1">
        <v>13.8</v>
      </c>
      <c r="Z46" s="1">
        <v>25.6</v>
      </c>
      <c r="AA46" s="1"/>
      <c r="AB46" s="1">
        <f t="shared" si="9"/>
        <v>5.9400000000000039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1" t="s">
        <v>32</v>
      </c>
      <c r="C47" s="1">
        <v>300</v>
      </c>
      <c r="D47" s="1"/>
      <c r="E47" s="1">
        <v>84</v>
      </c>
      <c r="F47" s="1">
        <v>196</v>
      </c>
      <c r="G47" s="6">
        <v>0.1</v>
      </c>
      <c r="H47" s="1">
        <v>60</v>
      </c>
      <c r="I47" s="1"/>
      <c r="J47" s="1">
        <v>90</v>
      </c>
      <c r="K47" s="1">
        <f t="shared" si="8"/>
        <v>-6</v>
      </c>
      <c r="L47" s="1"/>
      <c r="M47" s="1"/>
      <c r="N47" s="1">
        <v>0</v>
      </c>
      <c r="O47" s="1"/>
      <c r="P47" s="1">
        <f t="shared" si="3"/>
        <v>16.8</v>
      </c>
      <c r="Q47" s="5">
        <f t="shared" si="7"/>
        <v>22.400000000000006</v>
      </c>
      <c r="R47" s="5"/>
      <c r="S47" s="1"/>
      <c r="T47" s="1">
        <f t="shared" si="4"/>
        <v>13</v>
      </c>
      <c r="U47" s="1">
        <f t="shared" si="5"/>
        <v>11.666666666666666</v>
      </c>
      <c r="V47" s="1">
        <v>22.2</v>
      </c>
      <c r="W47" s="1">
        <v>19.399999999999999</v>
      </c>
      <c r="X47" s="1">
        <v>22</v>
      </c>
      <c r="Y47" s="1">
        <v>14.6</v>
      </c>
      <c r="Z47" s="1">
        <v>15.2</v>
      </c>
      <c r="AA47" s="1"/>
      <c r="AB47" s="1">
        <f t="shared" si="9"/>
        <v>2.2400000000000007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34</v>
      </c>
      <c r="C48" s="1">
        <v>33.11</v>
      </c>
      <c r="D48" s="1"/>
      <c r="E48" s="1">
        <v>24.550999999999998</v>
      </c>
      <c r="F48" s="1"/>
      <c r="G48" s="6">
        <v>1</v>
      </c>
      <c r="H48" s="1">
        <v>45</v>
      </c>
      <c r="I48" s="1"/>
      <c r="J48" s="1">
        <v>25.4</v>
      </c>
      <c r="K48" s="1">
        <f t="shared" si="8"/>
        <v>-0.8490000000000002</v>
      </c>
      <c r="L48" s="1"/>
      <c r="M48" s="1"/>
      <c r="N48" s="1">
        <v>60</v>
      </c>
      <c r="O48" s="1"/>
      <c r="P48" s="1">
        <f t="shared" si="3"/>
        <v>4.9101999999999997</v>
      </c>
      <c r="Q48" s="5"/>
      <c r="R48" s="5"/>
      <c r="S48" s="1"/>
      <c r="T48" s="1">
        <f t="shared" si="4"/>
        <v>12.219461529061954</v>
      </c>
      <c r="U48" s="1">
        <f t="shared" si="5"/>
        <v>12.219461529061954</v>
      </c>
      <c r="V48" s="1">
        <v>4.7637999999999998</v>
      </c>
      <c r="W48" s="1">
        <v>0.84939999999999993</v>
      </c>
      <c r="X48" s="1">
        <v>1.198</v>
      </c>
      <c r="Y48" s="1">
        <v>6.0044000000000004</v>
      </c>
      <c r="Z48" s="1">
        <v>0</v>
      </c>
      <c r="AA48" s="1"/>
      <c r="AB48" s="1">
        <f t="shared" si="9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77</v>
      </c>
      <c r="B49" s="1" t="s">
        <v>32</v>
      </c>
      <c r="C49" s="1"/>
      <c r="D49" s="1"/>
      <c r="E49" s="1"/>
      <c r="F49" s="1"/>
      <c r="G49" s="6">
        <v>0.4</v>
      </c>
      <c r="H49" s="1">
        <v>45</v>
      </c>
      <c r="I49" s="1"/>
      <c r="J49" s="1">
        <v>1</v>
      </c>
      <c r="K49" s="1">
        <f t="shared" si="8"/>
        <v>-1</v>
      </c>
      <c r="L49" s="1"/>
      <c r="M49" s="1"/>
      <c r="N49" s="1">
        <v>60</v>
      </c>
      <c r="O49" s="1"/>
      <c r="P49" s="1">
        <f t="shared" si="3"/>
        <v>0</v>
      </c>
      <c r="Q49" s="5"/>
      <c r="R49" s="5"/>
      <c r="S49" s="1"/>
      <c r="T49" s="1" t="e">
        <f t="shared" si="4"/>
        <v>#DIV/0!</v>
      </c>
      <c r="U49" s="1" t="e">
        <f t="shared" si="5"/>
        <v>#DIV/0!</v>
      </c>
      <c r="V49" s="1">
        <v>4.8</v>
      </c>
      <c r="W49" s="1">
        <v>0</v>
      </c>
      <c r="X49" s="1">
        <v>2.4</v>
      </c>
      <c r="Y49" s="1">
        <v>0</v>
      </c>
      <c r="Z49" s="1">
        <v>0.2</v>
      </c>
      <c r="AA49" s="1"/>
      <c r="AB49" s="1">
        <f t="shared" si="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34</v>
      </c>
      <c r="C50" s="1">
        <v>48.805</v>
      </c>
      <c r="D50" s="1"/>
      <c r="E50" s="1">
        <v>21.36</v>
      </c>
      <c r="F50" s="1"/>
      <c r="G50" s="6">
        <v>1</v>
      </c>
      <c r="H50" s="1">
        <v>60</v>
      </c>
      <c r="I50" s="1"/>
      <c r="J50" s="1">
        <v>42.7</v>
      </c>
      <c r="K50" s="1">
        <f t="shared" si="8"/>
        <v>-21.340000000000003</v>
      </c>
      <c r="L50" s="1"/>
      <c r="M50" s="1"/>
      <c r="N50" s="1">
        <v>89.108800000000002</v>
      </c>
      <c r="O50" s="1"/>
      <c r="P50" s="1">
        <f t="shared" si="3"/>
        <v>4.2720000000000002</v>
      </c>
      <c r="Q50" s="5"/>
      <c r="R50" s="5"/>
      <c r="S50" s="1"/>
      <c r="T50" s="1">
        <f t="shared" si="4"/>
        <v>20.858801498127342</v>
      </c>
      <c r="U50" s="1">
        <f t="shared" si="5"/>
        <v>20.858801498127342</v>
      </c>
      <c r="V50" s="1">
        <v>10.2408</v>
      </c>
      <c r="W50" s="1">
        <v>2.3388</v>
      </c>
      <c r="X50" s="1">
        <v>4.4687999999999999</v>
      </c>
      <c r="Y50" s="1">
        <v>5.4214000000000002</v>
      </c>
      <c r="Z50" s="1">
        <v>7.5444000000000004</v>
      </c>
      <c r="AA50" s="1"/>
      <c r="AB50" s="1">
        <f t="shared" si="9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79</v>
      </c>
      <c r="B51" s="1" t="s">
        <v>34</v>
      </c>
      <c r="C51" s="1">
        <v>36.39</v>
      </c>
      <c r="D51" s="1"/>
      <c r="E51" s="1">
        <v>23.905000000000001</v>
      </c>
      <c r="F51" s="1"/>
      <c r="G51" s="6">
        <v>1</v>
      </c>
      <c r="H51" s="1">
        <v>45</v>
      </c>
      <c r="I51" s="1"/>
      <c r="J51" s="1">
        <v>36.4</v>
      </c>
      <c r="K51" s="1">
        <f t="shared" si="8"/>
        <v>-12.494999999999997</v>
      </c>
      <c r="L51" s="1"/>
      <c r="M51" s="1"/>
      <c r="N51" s="1">
        <v>52.510399999999997</v>
      </c>
      <c r="O51" s="1"/>
      <c r="P51" s="1">
        <f t="shared" si="3"/>
        <v>4.7810000000000006</v>
      </c>
      <c r="Q51" s="5">
        <f t="shared" si="7"/>
        <v>9.6426000000000087</v>
      </c>
      <c r="R51" s="5"/>
      <c r="S51" s="1"/>
      <c r="T51" s="1">
        <f t="shared" si="4"/>
        <v>13</v>
      </c>
      <c r="U51" s="1">
        <f t="shared" si="5"/>
        <v>10.983141602175275</v>
      </c>
      <c r="V51" s="1">
        <v>6.2308000000000003</v>
      </c>
      <c r="W51" s="1">
        <v>3.7075999999999998</v>
      </c>
      <c r="X51" s="1">
        <v>6.0068000000000001</v>
      </c>
      <c r="Y51" s="1">
        <v>6.5798000000000014</v>
      </c>
      <c r="Z51" s="1">
        <v>4.0148000000000001</v>
      </c>
      <c r="AA51" s="1"/>
      <c r="AB51" s="1">
        <f t="shared" si="9"/>
        <v>9.6426000000000087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34</v>
      </c>
      <c r="C52" s="1">
        <v>58.923999999999999</v>
      </c>
      <c r="D52" s="1">
        <v>77.376999999999995</v>
      </c>
      <c r="E52" s="1">
        <v>31.922999999999998</v>
      </c>
      <c r="F52" s="1">
        <v>88.418000000000006</v>
      </c>
      <c r="G52" s="6">
        <v>1</v>
      </c>
      <c r="H52" s="1" t="e">
        <v>#N/A</v>
      </c>
      <c r="I52" s="1"/>
      <c r="J52" s="1">
        <v>31.9</v>
      </c>
      <c r="K52" s="1">
        <f t="shared" si="8"/>
        <v>2.2999999999999687E-2</v>
      </c>
      <c r="L52" s="1"/>
      <c r="M52" s="1"/>
      <c r="N52" s="1">
        <v>40</v>
      </c>
      <c r="O52" s="1"/>
      <c r="P52" s="1">
        <f t="shared" si="3"/>
        <v>6.3845999999999998</v>
      </c>
      <c r="Q52" s="5"/>
      <c r="R52" s="5"/>
      <c r="S52" s="1"/>
      <c r="T52" s="1">
        <f t="shared" si="4"/>
        <v>20.113711117376187</v>
      </c>
      <c r="U52" s="1">
        <f t="shared" si="5"/>
        <v>20.113711117376187</v>
      </c>
      <c r="V52" s="1">
        <v>8.1989999999999998</v>
      </c>
      <c r="W52" s="1">
        <v>10.712400000000001</v>
      </c>
      <c r="X52" s="1">
        <v>9.8680000000000003</v>
      </c>
      <c r="Y52" s="1">
        <v>0</v>
      </c>
      <c r="Z52" s="1">
        <v>0</v>
      </c>
      <c r="AA52" s="14" t="s">
        <v>111</v>
      </c>
      <c r="AB52" s="1">
        <f t="shared" si="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32</v>
      </c>
      <c r="C53" s="1">
        <v>16</v>
      </c>
      <c r="D53" s="1">
        <v>72</v>
      </c>
      <c r="E53" s="1">
        <v>9</v>
      </c>
      <c r="F53" s="1">
        <v>76</v>
      </c>
      <c r="G53" s="6">
        <v>0.28000000000000003</v>
      </c>
      <c r="H53" s="1">
        <v>45</v>
      </c>
      <c r="I53" s="1"/>
      <c r="J53" s="1">
        <v>19</v>
      </c>
      <c r="K53" s="1">
        <f t="shared" si="8"/>
        <v>-10</v>
      </c>
      <c r="L53" s="1"/>
      <c r="M53" s="1"/>
      <c r="N53" s="1">
        <v>0</v>
      </c>
      <c r="O53" s="1"/>
      <c r="P53" s="1">
        <f t="shared" si="3"/>
        <v>1.8</v>
      </c>
      <c r="Q53" s="5"/>
      <c r="R53" s="5"/>
      <c r="S53" s="1"/>
      <c r="T53" s="1">
        <f t="shared" si="4"/>
        <v>42.222222222222221</v>
      </c>
      <c r="U53" s="1">
        <f t="shared" si="5"/>
        <v>42.222222222222221</v>
      </c>
      <c r="V53" s="1">
        <v>4.5999999999999996</v>
      </c>
      <c r="W53" s="1">
        <v>6.8</v>
      </c>
      <c r="X53" s="1">
        <v>4.5999999999999996</v>
      </c>
      <c r="Y53" s="1">
        <v>3.8</v>
      </c>
      <c r="Z53" s="1">
        <v>4.4000000000000004</v>
      </c>
      <c r="AA53" s="1"/>
      <c r="AB53" s="1">
        <f t="shared" si="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34</v>
      </c>
      <c r="C54" s="1">
        <v>200.33600000000001</v>
      </c>
      <c r="D54" s="1">
        <v>102.14100000000001</v>
      </c>
      <c r="E54" s="1">
        <v>81.757000000000005</v>
      </c>
      <c r="F54" s="1">
        <v>129.654</v>
      </c>
      <c r="G54" s="6">
        <v>1</v>
      </c>
      <c r="H54" s="1">
        <v>45</v>
      </c>
      <c r="I54" s="1"/>
      <c r="J54" s="1">
        <v>77</v>
      </c>
      <c r="K54" s="1">
        <f t="shared" si="8"/>
        <v>4.757000000000005</v>
      </c>
      <c r="L54" s="1"/>
      <c r="M54" s="1"/>
      <c r="N54" s="1">
        <v>77.491399999999942</v>
      </c>
      <c r="O54" s="1"/>
      <c r="P54" s="1">
        <f t="shared" si="3"/>
        <v>16.351400000000002</v>
      </c>
      <c r="Q54" s="5"/>
      <c r="R54" s="5"/>
      <c r="S54" s="1"/>
      <c r="T54" s="1">
        <f t="shared" si="4"/>
        <v>12.668358672651879</v>
      </c>
      <c r="U54" s="1">
        <f t="shared" si="5"/>
        <v>12.668358672651879</v>
      </c>
      <c r="V54" s="1">
        <v>22.467600000000001</v>
      </c>
      <c r="W54" s="1">
        <v>26.814399999999999</v>
      </c>
      <c r="X54" s="1">
        <v>33.480800000000002</v>
      </c>
      <c r="Y54" s="1">
        <v>43.650399999999998</v>
      </c>
      <c r="Z54" s="1">
        <v>25.227</v>
      </c>
      <c r="AA54" s="1"/>
      <c r="AB54" s="1">
        <f t="shared" si="9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32</v>
      </c>
      <c r="C55" s="1">
        <v>12</v>
      </c>
      <c r="D55" s="1"/>
      <c r="E55" s="1">
        <v>2</v>
      </c>
      <c r="F55" s="1"/>
      <c r="G55" s="6">
        <v>0.09</v>
      </c>
      <c r="H55" s="1">
        <v>45</v>
      </c>
      <c r="I55" s="1"/>
      <c r="J55" s="1">
        <v>5</v>
      </c>
      <c r="K55" s="1">
        <f t="shared" si="8"/>
        <v>-3</v>
      </c>
      <c r="L55" s="1"/>
      <c r="M55" s="1"/>
      <c r="N55" s="1">
        <v>73.600000000000009</v>
      </c>
      <c r="O55" s="1"/>
      <c r="P55" s="1">
        <f t="shared" si="3"/>
        <v>0.4</v>
      </c>
      <c r="Q55" s="5"/>
      <c r="R55" s="5"/>
      <c r="S55" s="1"/>
      <c r="T55" s="1">
        <f t="shared" si="4"/>
        <v>184</v>
      </c>
      <c r="U55" s="1">
        <f t="shared" si="5"/>
        <v>184</v>
      </c>
      <c r="V55" s="1">
        <v>8.4</v>
      </c>
      <c r="W55" s="1">
        <v>0.6</v>
      </c>
      <c r="X55" s="1">
        <v>0</v>
      </c>
      <c r="Y55" s="1">
        <v>0</v>
      </c>
      <c r="Z55" s="1">
        <v>0</v>
      </c>
      <c r="AA55" s="1"/>
      <c r="AB55" s="1">
        <f t="shared" si="9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34</v>
      </c>
      <c r="C56" s="1">
        <v>14.872</v>
      </c>
      <c r="D56" s="1">
        <v>1.377</v>
      </c>
      <c r="E56" s="1">
        <v>4.0380000000000003</v>
      </c>
      <c r="F56" s="1"/>
      <c r="G56" s="6">
        <v>1</v>
      </c>
      <c r="H56" s="1">
        <v>60</v>
      </c>
      <c r="I56" s="1"/>
      <c r="J56" s="1">
        <v>9.1</v>
      </c>
      <c r="K56" s="1">
        <f t="shared" si="8"/>
        <v>-5.0619999999999994</v>
      </c>
      <c r="L56" s="1"/>
      <c r="M56" s="1"/>
      <c r="N56" s="1">
        <v>32.601999999999997</v>
      </c>
      <c r="O56" s="1"/>
      <c r="P56" s="1">
        <f t="shared" si="3"/>
        <v>0.8076000000000001</v>
      </c>
      <c r="Q56" s="5"/>
      <c r="R56" s="5"/>
      <c r="S56" s="1"/>
      <c r="T56" s="1">
        <f t="shared" si="4"/>
        <v>40.368994551758284</v>
      </c>
      <c r="U56" s="1">
        <f t="shared" si="5"/>
        <v>40.368994551758284</v>
      </c>
      <c r="V56" s="1">
        <v>3.7988</v>
      </c>
      <c r="W56" s="1">
        <v>0</v>
      </c>
      <c r="X56" s="1">
        <v>1.621</v>
      </c>
      <c r="Y56" s="1">
        <v>7.0282</v>
      </c>
      <c r="Z56" s="1">
        <v>5.1429999999999998</v>
      </c>
      <c r="AA56" s="1"/>
      <c r="AB56" s="1">
        <f t="shared" si="9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34</v>
      </c>
      <c r="C57" s="1">
        <v>77.314999999999998</v>
      </c>
      <c r="D57" s="1">
        <v>28.613</v>
      </c>
      <c r="E57" s="1">
        <v>11.398</v>
      </c>
      <c r="F57" s="1">
        <v>46.204000000000001</v>
      </c>
      <c r="G57" s="6">
        <v>1</v>
      </c>
      <c r="H57" s="1">
        <v>60</v>
      </c>
      <c r="I57" s="1"/>
      <c r="J57" s="1">
        <v>11.7</v>
      </c>
      <c r="K57" s="1">
        <f t="shared" si="8"/>
        <v>-0.3019999999999996</v>
      </c>
      <c r="L57" s="1"/>
      <c r="M57" s="1"/>
      <c r="N57" s="1">
        <v>0</v>
      </c>
      <c r="O57" s="1"/>
      <c r="P57" s="1">
        <f t="shared" si="3"/>
        <v>2.2795999999999998</v>
      </c>
      <c r="Q57" s="5"/>
      <c r="R57" s="5"/>
      <c r="S57" s="1"/>
      <c r="T57" s="1">
        <f t="shared" si="4"/>
        <v>20.268468152307424</v>
      </c>
      <c r="U57" s="1">
        <f t="shared" si="5"/>
        <v>20.268468152307424</v>
      </c>
      <c r="V57" s="1">
        <v>5.3959999999999999</v>
      </c>
      <c r="W57" s="1">
        <v>7.454600000000001</v>
      </c>
      <c r="X57" s="1">
        <v>5.7092000000000001</v>
      </c>
      <c r="Y57" s="1">
        <v>11.919600000000001</v>
      </c>
      <c r="Z57" s="1">
        <v>4.0651999999999999</v>
      </c>
      <c r="AA57" s="14" t="s">
        <v>42</v>
      </c>
      <c r="AB57" s="1">
        <f t="shared" si="9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34</v>
      </c>
      <c r="C58" s="1">
        <v>32.909999999999997</v>
      </c>
      <c r="D58" s="1"/>
      <c r="E58" s="1">
        <v>12.077</v>
      </c>
      <c r="F58" s="1">
        <v>16.219000000000001</v>
      </c>
      <c r="G58" s="6">
        <v>1</v>
      </c>
      <c r="H58" s="1">
        <v>60</v>
      </c>
      <c r="I58" s="1"/>
      <c r="J58" s="1">
        <v>11.7</v>
      </c>
      <c r="K58" s="1">
        <f t="shared" si="8"/>
        <v>0.37700000000000067</v>
      </c>
      <c r="L58" s="1"/>
      <c r="M58" s="1"/>
      <c r="N58" s="1">
        <v>9.6988000000000021</v>
      </c>
      <c r="O58" s="1"/>
      <c r="P58" s="1">
        <f t="shared" si="3"/>
        <v>2.4154</v>
      </c>
      <c r="Q58" s="5">
        <v>10</v>
      </c>
      <c r="R58" s="5"/>
      <c r="S58" s="1"/>
      <c r="T58" s="1">
        <f t="shared" si="4"/>
        <v>14.870332036101681</v>
      </c>
      <c r="U58" s="1">
        <f t="shared" si="5"/>
        <v>10.730231017636832</v>
      </c>
      <c r="V58" s="1">
        <v>2.9666000000000001</v>
      </c>
      <c r="W58" s="1">
        <v>2.7038000000000002</v>
      </c>
      <c r="X58" s="1">
        <v>3.2418</v>
      </c>
      <c r="Y58" s="1">
        <v>6.7295999999999996</v>
      </c>
      <c r="Z58" s="1">
        <v>2.9702000000000002</v>
      </c>
      <c r="AA58" s="1"/>
      <c r="AB58" s="1">
        <f t="shared" si="9"/>
        <v>10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32</v>
      </c>
      <c r="C59" s="1">
        <v>47</v>
      </c>
      <c r="D59" s="1">
        <v>32</v>
      </c>
      <c r="E59" s="1">
        <v>59</v>
      </c>
      <c r="F59" s="1">
        <v>-2</v>
      </c>
      <c r="G59" s="6">
        <v>0.35</v>
      </c>
      <c r="H59" s="1">
        <v>45</v>
      </c>
      <c r="I59" s="1"/>
      <c r="J59" s="1">
        <v>87</v>
      </c>
      <c r="K59" s="1">
        <f t="shared" si="8"/>
        <v>-28</v>
      </c>
      <c r="L59" s="1"/>
      <c r="M59" s="1"/>
      <c r="N59" s="1">
        <v>77.800000000000011</v>
      </c>
      <c r="O59" s="1"/>
      <c r="P59" s="1">
        <f t="shared" si="3"/>
        <v>11.8</v>
      </c>
      <c r="Q59" s="5">
        <f t="shared" si="7"/>
        <v>77.599999999999994</v>
      </c>
      <c r="R59" s="5"/>
      <c r="S59" s="1"/>
      <c r="T59" s="1">
        <f t="shared" si="4"/>
        <v>13</v>
      </c>
      <c r="U59" s="1">
        <f t="shared" si="5"/>
        <v>6.4237288135593227</v>
      </c>
      <c r="V59" s="1">
        <v>10.8</v>
      </c>
      <c r="W59" s="1">
        <v>8.1999999999999993</v>
      </c>
      <c r="X59" s="1">
        <v>9.4</v>
      </c>
      <c r="Y59" s="1">
        <v>11</v>
      </c>
      <c r="Z59" s="1">
        <v>7.6</v>
      </c>
      <c r="AA59" s="1"/>
      <c r="AB59" s="1">
        <f t="shared" si="9"/>
        <v>27.159999999999997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34</v>
      </c>
      <c r="C60" s="1">
        <v>98.745000000000005</v>
      </c>
      <c r="D60" s="1">
        <v>86.805000000000007</v>
      </c>
      <c r="E60" s="1">
        <v>143.64699999999999</v>
      </c>
      <c r="F60" s="1">
        <v>15.01</v>
      </c>
      <c r="G60" s="6">
        <v>1</v>
      </c>
      <c r="H60" s="1">
        <v>45</v>
      </c>
      <c r="I60" s="1"/>
      <c r="J60" s="1">
        <v>145.77199999999999</v>
      </c>
      <c r="K60" s="1">
        <f t="shared" si="8"/>
        <v>-2.125</v>
      </c>
      <c r="L60" s="1"/>
      <c r="M60" s="1"/>
      <c r="N60" s="1">
        <v>43.879400000000018</v>
      </c>
      <c r="O60" s="1"/>
      <c r="P60" s="1">
        <f t="shared" si="3"/>
        <v>28.729399999999998</v>
      </c>
      <c r="Q60" s="5">
        <f>10*P60-O60-N60-F60</f>
        <v>228.40459999999996</v>
      </c>
      <c r="R60" s="5"/>
      <c r="S60" s="1"/>
      <c r="T60" s="1">
        <f t="shared" si="4"/>
        <v>10</v>
      </c>
      <c r="U60" s="1">
        <f t="shared" si="5"/>
        <v>2.0497956796870112</v>
      </c>
      <c r="V60" s="1">
        <v>15.9434</v>
      </c>
      <c r="W60" s="1">
        <v>17.242799999999999</v>
      </c>
      <c r="X60" s="1">
        <v>10.0198</v>
      </c>
      <c r="Y60" s="1">
        <v>22.88</v>
      </c>
      <c r="Z60" s="1">
        <v>15.2698</v>
      </c>
      <c r="AA60" s="1"/>
      <c r="AB60" s="1">
        <f t="shared" si="9"/>
        <v>228.40459999999996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32</v>
      </c>
      <c r="C61" s="1">
        <v>79</v>
      </c>
      <c r="D61" s="1">
        <v>1.9630000000000001</v>
      </c>
      <c r="E61" s="1">
        <v>20.963000000000001</v>
      </c>
      <c r="F61" s="1">
        <v>52</v>
      </c>
      <c r="G61" s="6">
        <v>0.4</v>
      </c>
      <c r="H61" s="1">
        <v>45</v>
      </c>
      <c r="I61" s="1"/>
      <c r="J61" s="1">
        <v>22</v>
      </c>
      <c r="K61" s="1">
        <f t="shared" si="8"/>
        <v>-1.036999999999999</v>
      </c>
      <c r="L61" s="1"/>
      <c r="M61" s="1"/>
      <c r="N61" s="1">
        <v>0</v>
      </c>
      <c r="O61" s="1"/>
      <c r="P61" s="1">
        <f t="shared" si="3"/>
        <v>4.1926000000000005</v>
      </c>
      <c r="Q61" s="5"/>
      <c r="R61" s="5"/>
      <c r="S61" s="1"/>
      <c r="T61" s="1">
        <f t="shared" si="4"/>
        <v>12.402804942040737</v>
      </c>
      <c r="U61" s="1">
        <f t="shared" si="5"/>
        <v>12.402804942040737</v>
      </c>
      <c r="V61" s="1">
        <v>4.4000000000000004</v>
      </c>
      <c r="W61" s="1">
        <v>2.2000000000000002</v>
      </c>
      <c r="X61" s="1">
        <v>7.4</v>
      </c>
      <c r="Y61" s="1">
        <v>0.8</v>
      </c>
      <c r="Z61" s="1">
        <v>5</v>
      </c>
      <c r="AA61" s="12" t="s">
        <v>42</v>
      </c>
      <c r="AB61" s="1">
        <f t="shared" si="9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32</v>
      </c>
      <c r="C62" s="1">
        <v>2</v>
      </c>
      <c r="D62" s="1"/>
      <c r="E62" s="1">
        <v>1</v>
      </c>
      <c r="F62" s="1"/>
      <c r="G62" s="6">
        <v>0.33</v>
      </c>
      <c r="H62" s="1">
        <v>45</v>
      </c>
      <c r="I62" s="1"/>
      <c r="J62" s="1">
        <v>2</v>
      </c>
      <c r="K62" s="1">
        <f t="shared" si="8"/>
        <v>-1</v>
      </c>
      <c r="L62" s="1"/>
      <c r="M62" s="1"/>
      <c r="N62" s="1">
        <v>38</v>
      </c>
      <c r="O62" s="1"/>
      <c r="P62" s="1">
        <f t="shared" si="3"/>
        <v>0.2</v>
      </c>
      <c r="Q62" s="5"/>
      <c r="R62" s="5"/>
      <c r="S62" s="1"/>
      <c r="T62" s="1">
        <f t="shared" si="4"/>
        <v>190</v>
      </c>
      <c r="U62" s="1">
        <f t="shared" si="5"/>
        <v>190</v>
      </c>
      <c r="V62" s="1">
        <v>4</v>
      </c>
      <c r="W62" s="1">
        <v>1</v>
      </c>
      <c r="X62" s="1">
        <v>1.2</v>
      </c>
      <c r="Y62" s="1">
        <v>1.2</v>
      </c>
      <c r="Z62" s="1">
        <v>2.6</v>
      </c>
      <c r="AA62" s="1"/>
      <c r="AB62" s="1">
        <f t="shared" si="9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32</v>
      </c>
      <c r="C63" s="1">
        <v>19</v>
      </c>
      <c r="D63" s="1">
        <v>24</v>
      </c>
      <c r="E63" s="1">
        <v>23</v>
      </c>
      <c r="F63" s="1"/>
      <c r="G63" s="6">
        <v>0.28000000000000003</v>
      </c>
      <c r="H63" s="1">
        <v>45</v>
      </c>
      <c r="I63" s="1"/>
      <c r="J63" s="1">
        <v>47</v>
      </c>
      <c r="K63" s="1">
        <f t="shared" si="8"/>
        <v>-24</v>
      </c>
      <c r="L63" s="1"/>
      <c r="M63" s="1"/>
      <c r="N63" s="1">
        <v>187.6</v>
      </c>
      <c r="O63" s="1"/>
      <c r="P63" s="1">
        <f t="shared" si="3"/>
        <v>4.5999999999999996</v>
      </c>
      <c r="Q63" s="5"/>
      <c r="R63" s="5"/>
      <c r="S63" s="1"/>
      <c r="T63" s="1">
        <f t="shared" si="4"/>
        <v>40.782608695652179</v>
      </c>
      <c r="U63" s="1">
        <f t="shared" si="5"/>
        <v>40.782608695652179</v>
      </c>
      <c r="V63" s="1">
        <v>21.2</v>
      </c>
      <c r="W63" s="1">
        <v>9.4</v>
      </c>
      <c r="X63" s="1">
        <v>11</v>
      </c>
      <c r="Y63" s="1">
        <v>12.4</v>
      </c>
      <c r="Z63" s="1">
        <v>14.4</v>
      </c>
      <c r="AA63" s="1"/>
      <c r="AB63" s="1">
        <f t="shared" si="9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32</v>
      </c>
      <c r="C64" s="1">
        <v>85</v>
      </c>
      <c r="D64" s="1"/>
      <c r="E64" s="1">
        <v>60</v>
      </c>
      <c r="F64" s="1"/>
      <c r="G64" s="6">
        <v>0.28000000000000003</v>
      </c>
      <c r="H64" s="1">
        <v>45</v>
      </c>
      <c r="I64" s="1"/>
      <c r="J64" s="1">
        <v>84</v>
      </c>
      <c r="K64" s="1">
        <f t="shared" si="8"/>
        <v>-24</v>
      </c>
      <c r="L64" s="1"/>
      <c r="M64" s="1"/>
      <c r="N64" s="1">
        <v>149.80000000000001</v>
      </c>
      <c r="O64" s="1"/>
      <c r="P64" s="1">
        <f t="shared" si="3"/>
        <v>12</v>
      </c>
      <c r="Q64" s="5"/>
      <c r="R64" s="5"/>
      <c r="S64" s="1"/>
      <c r="T64" s="1">
        <f t="shared" si="4"/>
        <v>12.483333333333334</v>
      </c>
      <c r="U64" s="1">
        <f t="shared" si="5"/>
        <v>12.483333333333334</v>
      </c>
      <c r="V64" s="1">
        <v>16.600000000000001</v>
      </c>
      <c r="W64" s="1">
        <v>8</v>
      </c>
      <c r="X64" s="1">
        <v>9.4</v>
      </c>
      <c r="Y64" s="1">
        <v>18.600000000000001</v>
      </c>
      <c r="Z64" s="1">
        <v>17.8</v>
      </c>
      <c r="AA64" s="1"/>
      <c r="AB64" s="1">
        <f t="shared" si="9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32</v>
      </c>
      <c r="C65" s="1">
        <v>56</v>
      </c>
      <c r="D65" s="1">
        <v>24</v>
      </c>
      <c r="E65" s="1">
        <v>31</v>
      </c>
      <c r="F65" s="1"/>
      <c r="G65" s="6">
        <v>0.35</v>
      </c>
      <c r="H65" s="1">
        <v>45</v>
      </c>
      <c r="I65" s="1"/>
      <c r="J65" s="1">
        <v>102</v>
      </c>
      <c r="K65" s="1">
        <f t="shared" si="8"/>
        <v>-71</v>
      </c>
      <c r="L65" s="1"/>
      <c r="M65" s="1"/>
      <c r="N65" s="1">
        <v>255.4</v>
      </c>
      <c r="O65" s="1"/>
      <c r="P65" s="1">
        <f t="shared" si="3"/>
        <v>6.2</v>
      </c>
      <c r="Q65" s="5"/>
      <c r="R65" s="5"/>
      <c r="S65" s="1"/>
      <c r="T65" s="1">
        <f t="shared" si="4"/>
        <v>41.193548387096776</v>
      </c>
      <c r="U65" s="1">
        <f t="shared" si="5"/>
        <v>41.193548387096776</v>
      </c>
      <c r="V65" s="1">
        <v>29</v>
      </c>
      <c r="W65" s="1">
        <v>11.6</v>
      </c>
      <c r="X65" s="1">
        <v>16</v>
      </c>
      <c r="Y65" s="1">
        <v>14.6</v>
      </c>
      <c r="Z65" s="1">
        <v>15.4</v>
      </c>
      <c r="AA65" s="1"/>
      <c r="AB65" s="1">
        <f t="shared" si="9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32</v>
      </c>
      <c r="C66" s="1">
        <v>155</v>
      </c>
      <c r="D66" s="1"/>
      <c r="E66" s="1">
        <v>95</v>
      </c>
      <c r="F66" s="1"/>
      <c r="G66" s="6">
        <v>0.28000000000000003</v>
      </c>
      <c r="H66" s="1">
        <v>45</v>
      </c>
      <c r="I66" s="1"/>
      <c r="J66" s="1">
        <v>154</v>
      </c>
      <c r="K66" s="1">
        <f t="shared" si="8"/>
        <v>-59</v>
      </c>
      <c r="L66" s="1"/>
      <c r="M66" s="1"/>
      <c r="N66" s="1">
        <v>122</v>
      </c>
      <c r="O66" s="1"/>
      <c r="P66" s="1">
        <f t="shared" si="3"/>
        <v>19</v>
      </c>
      <c r="Q66" s="5">
        <f t="shared" si="7"/>
        <v>125</v>
      </c>
      <c r="R66" s="5"/>
      <c r="S66" s="1"/>
      <c r="T66" s="1">
        <f t="shared" si="4"/>
        <v>13</v>
      </c>
      <c r="U66" s="1">
        <f t="shared" si="5"/>
        <v>6.4210526315789478</v>
      </c>
      <c r="V66" s="1">
        <v>17</v>
      </c>
      <c r="W66" s="1">
        <v>5</v>
      </c>
      <c r="X66" s="1">
        <v>19</v>
      </c>
      <c r="Y66" s="1">
        <v>0</v>
      </c>
      <c r="Z66" s="1">
        <v>9.8000000000000007</v>
      </c>
      <c r="AA66" s="1"/>
      <c r="AB66" s="1">
        <f t="shared" si="9"/>
        <v>35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32</v>
      </c>
      <c r="C67" s="1">
        <v>22</v>
      </c>
      <c r="D67" s="1"/>
      <c r="E67" s="1"/>
      <c r="F67" s="1"/>
      <c r="G67" s="6">
        <v>0.35</v>
      </c>
      <c r="H67" s="1">
        <v>45</v>
      </c>
      <c r="I67" s="1"/>
      <c r="J67" s="1">
        <v>110</v>
      </c>
      <c r="K67" s="1">
        <f t="shared" si="8"/>
        <v>-110</v>
      </c>
      <c r="L67" s="1"/>
      <c r="M67" s="1"/>
      <c r="N67" s="1">
        <v>567.80000000000007</v>
      </c>
      <c r="O67" s="1"/>
      <c r="P67" s="1">
        <f t="shared" si="3"/>
        <v>0</v>
      </c>
      <c r="Q67" s="5"/>
      <c r="R67" s="5"/>
      <c r="S67" s="1"/>
      <c r="T67" s="1" t="e">
        <f t="shared" si="4"/>
        <v>#DIV/0!</v>
      </c>
      <c r="U67" s="1" t="e">
        <f t="shared" si="5"/>
        <v>#DIV/0!</v>
      </c>
      <c r="V67" s="1">
        <v>63.2</v>
      </c>
      <c r="W67" s="1">
        <v>23.8</v>
      </c>
      <c r="X67" s="1">
        <v>31.8</v>
      </c>
      <c r="Y67" s="1">
        <v>24.2</v>
      </c>
      <c r="Z67" s="1">
        <v>24.6</v>
      </c>
      <c r="AA67" s="1"/>
      <c r="AB67" s="1">
        <f t="shared" si="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32</v>
      </c>
      <c r="C68" s="1">
        <v>75</v>
      </c>
      <c r="D68" s="1">
        <v>56</v>
      </c>
      <c r="E68" s="1">
        <v>88</v>
      </c>
      <c r="F68" s="1"/>
      <c r="G68" s="6">
        <v>0.28000000000000003</v>
      </c>
      <c r="H68" s="1">
        <v>45</v>
      </c>
      <c r="I68" s="1"/>
      <c r="J68" s="1">
        <v>135</v>
      </c>
      <c r="K68" s="1">
        <f t="shared" si="8"/>
        <v>-47</v>
      </c>
      <c r="L68" s="1"/>
      <c r="M68" s="1"/>
      <c r="N68" s="1">
        <v>193</v>
      </c>
      <c r="O68" s="1"/>
      <c r="P68" s="1">
        <f t="shared" si="3"/>
        <v>17.600000000000001</v>
      </c>
      <c r="Q68" s="5">
        <f t="shared" si="7"/>
        <v>35.800000000000011</v>
      </c>
      <c r="R68" s="5"/>
      <c r="S68" s="1"/>
      <c r="T68" s="1">
        <f t="shared" si="4"/>
        <v>13</v>
      </c>
      <c r="U68" s="1">
        <f t="shared" si="5"/>
        <v>10.96590909090909</v>
      </c>
      <c r="V68" s="1">
        <v>21.6</v>
      </c>
      <c r="W68" s="1">
        <v>14</v>
      </c>
      <c r="X68" s="1">
        <v>16.8</v>
      </c>
      <c r="Y68" s="1">
        <v>14.4</v>
      </c>
      <c r="Z68" s="1">
        <v>8.1999999999999993</v>
      </c>
      <c r="AA68" s="1"/>
      <c r="AB68" s="1">
        <f t="shared" si="9"/>
        <v>10.024000000000004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32</v>
      </c>
      <c r="C69" s="1"/>
      <c r="D69" s="1">
        <v>706</v>
      </c>
      <c r="E69" s="1">
        <v>223.72499999999999</v>
      </c>
      <c r="F69" s="1">
        <v>471.92500000000001</v>
      </c>
      <c r="G69" s="6">
        <v>0.3</v>
      </c>
      <c r="H69" s="1">
        <v>45</v>
      </c>
      <c r="I69" s="1"/>
      <c r="J69" s="1">
        <v>233</v>
      </c>
      <c r="K69" s="1">
        <f t="shared" ref="K69:K81" si="11">E69-J69</f>
        <v>-9.2750000000000057</v>
      </c>
      <c r="L69" s="1"/>
      <c r="M69" s="1"/>
      <c r="N69" s="1">
        <v>0</v>
      </c>
      <c r="O69" s="1"/>
      <c r="P69" s="1">
        <f t="shared" si="3"/>
        <v>44.744999999999997</v>
      </c>
      <c r="Q69" s="5">
        <f t="shared" si="7"/>
        <v>109.75999999999993</v>
      </c>
      <c r="R69" s="5"/>
      <c r="S69" s="1"/>
      <c r="T69" s="1">
        <f t="shared" si="4"/>
        <v>13</v>
      </c>
      <c r="U69" s="1">
        <f t="shared" si="5"/>
        <v>10.546988490334117</v>
      </c>
      <c r="V69" s="1">
        <v>26</v>
      </c>
      <c r="W69" s="1">
        <v>75.2</v>
      </c>
      <c r="X69" s="1">
        <v>37.4</v>
      </c>
      <c r="Y69" s="1">
        <v>40.4</v>
      </c>
      <c r="Z69" s="1">
        <v>45.6</v>
      </c>
      <c r="AA69" s="1"/>
      <c r="AB69" s="1">
        <f t="shared" si="9"/>
        <v>32.927999999999976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32</v>
      </c>
      <c r="C70" s="1">
        <v>186.64099999999999</v>
      </c>
      <c r="D70" s="1">
        <v>24</v>
      </c>
      <c r="E70" s="1">
        <v>144</v>
      </c>
      <c r="F70" s="1">
        <v>35</v>
      </c>
      <c r="G70" s="6">
        <v>0.41</v>
      </c>
      <c r="H70" s="1">
        <v>45</v>
      </c>
      <c r="I70" s="1"/>
      <c r="J70" s="1">
        <v>144</v>
      </c>
      <c r="K70" s="1">
        <f t="shared" si="11"/>
        <v>0</v>
      </c>
      <c r="L70" s="1"/>
      <c r="M70" s="1"/>
      <c r="N70" s="1">
        <v>105.2924</v>
      </c>
      <c r="O70" s="1"/>
      <c r="P70" s="1">
        <f t="shared" si="3"/>
        <v>28.8</v>
      </c>
      <c r="Q70" s="5">
        <f t="shared" si="7"/>
        <v>234.10760000000005</v>
      </c>
      <c r="R70" s="5"/>
      <c r="S70" s="1"/>
      <c r="T70" s="1">
        <f t="shared" si="4"/>
        <v>13</v>
      </c>
      <c r="U70" s="1">
        <f t="shared" si="5"/>
        <v>4.8712638888888886</v>
      </c>
      <c r="V70" s="1">
        <v>22.271799999999999</v>
      </c>
      <c r="W70" s="1">
        <v>19.399999999999999</v>
      </c>
      <c r="X70" s="1">
        <v>26.2</v>
      </c>
      <c r="Y70" s="1">
        <v>25.8</v>
      </c>
      <c r="Z70" s="1">
        <v>18</v>
      </c>
      <c r="AA70" s="1"/>
      <c r="AB70" s="1">
        <f t="shared" ref="AB70:AB81" si="12">Q70*G70</f>
        <v>95.984116000000014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32</v>
      </c>
      <c r="C71" s="1">
        <v>25</v>
      </c>
      <c r="D71" s="1">
        <v>581</v>
      </c>
      <c r="E71" s="13">
        <f>80+E79</f>
        <v>98</v>
      </c>
      <c r="F71" s="13">
        <f>230+F79</f>
        <v>507</v>
      </c>
      <c r="G71" s="6">
        <v>0.5</v>
      </c>
      <c r="H71" s="1">
        <v>60</v>
      </c>
      <c r="I71" s="1"/>
      <c r="J71" s="1">
        <v>83</v>
      </c>
      <c r="K71" s="1">
        <f t="shared" si="11"/>
        <v>15</v>
      </c>
      <c r="L71" s="1"/>
      <c r="M71" s="1"/>
      <c r="N71" s="1">
        <v>0</v>
      </c>
      <c r="O71" s="1"/>
      <c r="P71" s="1">
        <f t="shared" ref="P71:P81" si="13">E71/5</f>
        <v>19.600000000000001</v>
      </c>
      <c r="Q71" s="5"/>
      <c r="R71" s="5"/>
      <c r="S71" s="1"/>
      <c r="T71" s="1">
        <f t="shared" ref="T71:T81" si="14">(F71+N71+O71+Q71)/P71</f>
        <v>25.867346938775508</v>
      </c>
      <c r="U71" s="1">
        <f t="shared" ref="U71:U81" si="15">(F71+N71+O71)/P71</f>
        <v>25.867346938775508</v>
      </c>
      <c r="V71" s="1">
        <v>14</v>
      </c>
      <c r="W71" s="1">
        <v>43.270600000000002</v>
      </c>
      <c r="X71" s="1">
        <v>19</v>
      </c>
      <c r="Y71" s="1">
        <v>33.200000000000003</v>
      </c>
      <c r="Z71" s="1">
        <v>10.199999999999999</v>
      </c>
      <c r="AA71" s="14" t="s">
        <v>42</v>
      </c>
      <c r="AB71" s="1">
        <f t="shared" si="12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32</v>
      </c>
      <c r="C72" s="1">
        <v>123</v>
      </c>
      <c r="D72" s="1"/>
      <c r="E72" s="13">
        <f>107+E80</f>
        <v>177</v>
      </c>
      <c r="F72" s="13">
        <f>-17+F80</f>
        <v>14</v>
      </c>
      <c r="G72" s="6">
        <v>0.41</v>
      </c>
      <c r="H72" s="1">
        <v>45</v>
      </c>
      <c r="I72" s="1"/>
      <c r="J72" s="1">
        <v>106</v>
      </c>
      <c r="K72" s="1">
        <f t="shared" si="11"/>
        <v>71</v>
      </c>
      <c r="L72" s="1"/>
      <c r="M72" s="1"/>
      <c r="N72" s="1">
        <v>289</v>
      </c>
      <c r="O72" s="1"/>
      <c r="P72" s="1">
        <f t="shared" si="13"/>
        <v>35.4</v>
      </c>
      <c r="Q72" s="5">
        <f t="shared" si="7"/>
        <v>157.19999999999999</v>
      </c>
      <c r="R72" s="5"/>
      <c r="S72" s="1"/>
      <c r="T72" s="1">
        <f t="shared" si="14"/>
        <v>13</v>
      </c>
      <c r="U72" s="1">
        <f t="shared" si="15"/>
        <v>8.5593220338983063</v>
      </c>
      <c r="V72" s="1">
        <v>37</v>
      </c>
      <c r="W72" s="1">
        <v>14.4</v>
      </c>
      <c r="X72" s="1">
        <v>38.4</v>
      </c>
      <c r="Y72" s="1">
        <v>20.399999999999999</v>
      </c>
      <c r="Z72" s="1">
        <v>14.8</v>
      </c>
      <c r="AA72" s="1"/>
      <c r="AB72" s="1">
        <f t="shared" si="12"/>
        <v>64.451999999999998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101</v>
      </c>
      <c r="B73" s="1" t="s">
        <v>32</v>
      </c>
      <c r="C73" s="1">
        <v>82</v>
      </c>
      <c r="D73" s="1"/>
      <c r="E73" s="1">
        <v>37</v>
      </c>
      <c r="F73" s="1">
        <v>37</v>
      </c>
      <c r="G73" s="6">
        <v>0.5</v>
      </c>
      <c r="H73" s="1">
        <v>60</v>
      </c>
      <c r="I73" s="1"/>
      <c r="J73" s="1">
        <v>37</v>
      </c>
      <c r="K73" s="1">
        <f t="shared" si="11"/>
        <v>0</v>
      </c>
      <c r="L73" s="1"/>
      <c r="M73" s="1"/>
      <c r="N73" s="1">
        <v>0</v>
      </c>
      <c r="O73" s="1"/>
      <c r="P73" s="1">
        <f t="shared" si="13"/>
        <v>7.4</v>
      </c>
      <c r="Q73" s="5">
        <f t="shared" si="7"/>
        <v>59.2</v>
      </c>
      <c r="R73" s="5"/>
      <c r="S73" s="1"/>
      <c r="T73" s="1">
        <f t="shared" si="14"/>
        <v>13</v>
      </c>
      <c r="U73" s="1">
        <f t="shared" si="15"/>
        <v>5</v>
      </c>
      <c r="V73" s="1">
        <v>5.8</v>
      </c>
      <c r="W73" s="1">
        <v>3.4</v>
      </c>
      <c r="X73" s="1">
        <v>7</v>
      </c>
      <c r="Y73" s="1">
        <v>4.5999999999999996</v>
      </c>
      <c r="Z73" s="1">
        <v>1.6</v>
      </c>
      <c r="AA73" s="1"/>
      <c r="AB73" s="1">
        <f t="shared" si="12"/>
        <v>29.6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32</v>
      </c>
      <c r="C74" s="1">
        <v>17</v>
      </c>
      <c r="D74" s="1"/>
      <c r="E74" s="1">
        <v>8</v>
      </c>
      <c r="F74" s="1"/>
      <c r="G74" s="6">
        <v>0.41</v>
      </c>
      <c r="H74" s="1">
        <v>45</v>
      </c>
      <c r="I74" s="1"/>
      <c r="J74" s="1">
        <v>10</v>
      </c>
      <c r="K74" s="1">
        <f t="shared" si="11"/>
        <v>-2</v>
      </c>
      <c r="L74" s="1"/>
      <c r="M74" s="1"/>
      <c r="N74" s="1">
        <v>70</v>
      </c>
      <c r="O74" s="1"/>
      <c r="P74" s="1">
        <f t="shared" si="13"/>
        <v>1.6</v>
      </c>
      <c r="Q74" s="5"/>
      <c r="R74" s="5"/>
      <c r="S74" s="1"/>
      <c r="T74" s="1">
        <f t="shared" si="14"/>
        <v>43.75</v>
      </c>
      <c r="U74" s="1">
        <f t="shared" si="15"/>
        <v>43.75</v>
      </c>
      <c r="V74" s="1">
        <v>6</v>
      </c>
      <c r="W74" s="1">
        <v>0</v>
      </c>
      <c r="X74" s="1">
        <v>4</v>
      </c>
      <c r="Y74" s="1">
        <v>-1</v>
      </c>
      <c r="Z74" s="1">
        <v>1.4</v>
      </c>
      <c r="AA74" s="1"/>
      <c r="AB74" s="1">
        <f t="shared" si="12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103</v>
      </c>
      <c r="B75" s="1" t="s">
        <v>32</v>
      </c>
      <c r="C75" s="1">
        <v>178.98</v>
      </c>
      <c r="D75" s="1">
        <v>3.02</v>
      </c>
      <c r="E75" s="1">
        <v>92</v>
      </c>
      <c r="F75" s="1">
        <v>81</v>
      </c>
      <c r="G75" s="6">
        <v>0.4</v>
      </c>
      <c r="H75" s="1">
        <v>60</v>
      </c>
      <c r="I75" s="1"/>
      <c r="J75" s="1">
        <v>92</v>
      </c>
      <c r="K75" s="1">
        <f t="shared" si="11"/>
        <v>0</v>
      </c>
      <c r="L75" s="1"/>
      <c r="M75" s="1"/>
      <c r="N75" s="1">
        <v>0</v>
      </c>
      <c r="O75" s="1"/>
      <c r="P75" s="1">
        <f t="shared" si="13"/>
        <v>18.399999999999999</v>
      </c>
      <c r="Q75" s="5">
        <f>12*P75-O75-N75-F75</f>
        <v>139.79999999999998</v>
      </c>
      <c r="R75" s="5"/>
      <c r="S75" s="1"/>
      <c r="T75" s="1">
        <f t="shared" si="14"/>
        <v>12</v>
      </c>
      <c r="U75" s="1">
        <f t="shared" si="15"/>
        <v>4.4021739130434785</v>
      </c>
      <c r="V75" s="1">
        <v>11.204000000000001</v>
      </c>
      <c r="W75" s="1">
        <v>9</v>
      </c>
      <c r="X75" s="1">
        <v>13.6</v>
      </c>
      <c r="Y75" s="1">
        <v>0</v>
      </c>
      <c r="Z75" s="1">
        <v>6.8</v>
      </c>
      <c r="AA75" s="1"/>
      <c r="AB75" s="1">
        <f t="shared" si="12"/>
        <v>55.919999999999995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34</v>
      </c>
      <c r="C76" s="1">
        <v>39.57</v>
      </c>
      <c r="D76" s="1"/>
      <c r="E76" s="1">
        <v>15.25</v>
      </c>
      <c r="F76" s="1"/>
      <c r="G76" s="6">
        <v>1</v>
      </c>
      <c r="H76" s="1">
        <v>60</v>
      </c>
      <c r="I76" s="1"/>
      <c r="J76" s="1">
        <v>53.8</v>
      </c>
      <c r="K76" s="1">
        <f t="shared" si="11"/>
        <v>-38.549999999999997</v>
      </c>
      <c r="L76" s="1"/>
      <c r="M76" s="1"/>
      <c r="N76" s="1">
        <v>310.02</v>
      </c>
      <c r="O76" s="1"/>
      <c r="P76" s="1">
        <f t="shared" si="13"/>
        <v>3.05</v>
      </c>
      <c r="Q76" s="5"/>
      <c r="R76" s="5"/>
      <c r="S76" s="1"/>
      <c r="T76" s="1">
        <f t="shared" si="14"/>
        <v>101.64590163934426</v>
      </c>
      <c r="U76" s="1">
        <f t="shared" si="15"/>
        <v>101.64590163934426</v>
      </c>
      <c r="V76" s="1">
        <v>32.834000000000003</v>
      </c>
      <c r="W76" s="1">
        <v>10.901199999999999</v>
      </c>
      <c r="X76" s="1">
        <v>11.7864</v>
      </c>
      <c r="Y76" s="1">
        <v>8.1430000000000007</v>
      </c>
      <c r="Z76" s="1">
        <v>5.7810000000000006</v>
      </c>
      <c r="AA76" s="1"/>
      <c r="AB76" s="1">
        <f t="shared" si="1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105</v>
      </c>
      <c r="B77" s="15" t="s">
        <v>32</v>
      </c>
      <c r="C77" s="15">
        <v>1</v>
      </c>
      <c r="D77" s="15"/>
      <c r="E77" s="15"/>
      <c r="F77" s="15"/>
      <c r="G77" s="16">
        <v>0</v>
      </c>
      <c r="H77" s="15" t="e">
        <v>#N/A</v>
      </c>
      <c r="I77" s="15"/>
      <c r="J77" s="15">
        <v>6</v>
      </c>
      <c r="K77" s="15">
        <f t="shared" si="11"/>
        <v>-6</v>
      </c>
      <c r="L77" s="15"/>
      <c r="M77" s="15"/>
      <c r="N77" s="15">
        <v>0</v>
      </c>
      <c r="O77" s="15"/>
      <c r="P77" s="15">
        <f t="shared" si="13"/>
        <v>0</v>
      </c>
      <c r="Q77" s="17"/>
      <c r="R77" s="17"/>
      <c r="S77" s="15"/>
      <c r="T77" s="15" t="e">
        <f t="shared" si="14"/>
        <v>#DIV/0!</v>
      </c>
      <c r="U77" s="15" t="e">
        <f t="shared" si="15"/>
        <v>#DIV/0!</v>
      </c>
      <c r="V77" s="15">
        <v>0</v>
      </c>
      <c r="W77" s="15">
        <v>16.600000000000001</v>
      </c>
      <c r="X77" s="15">
        <v>51.2</v>
      </c>
      <c r="Y77" s="15">
        <v>0</v>
      </c>
      <c r="Z77" s="15">
        <v>0</v>
      </c>
      <c r="AA77" s="15" t="s">
        <v>106</v>
      </c>
      <c r="AB77" s="15">
        <f t="shared" si="1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107</v>
      </c>
      <c r="B78" s="1" t="s">
        <v>34</v>
      </c>
      <c r="C78" s="1">
        <v>140.648</v>
      </c>
      <c r="D78" s="1"/>
      <c r="E78" s="13">
        <v>2.6890000000000001</v>
      </c>
      <c r="F78" s="1"/>
      <c r="G78" s="6">
        <v>0</v>
      </c>
      <c r="H78" s="1" t="e">
        <v>#N/A</v>
      </c>
      <c r="I78" s="1"/>
      <c r="J78" s="1">
        <v>3.6</v>
      </c>
      <c r="K78" s="1">
        <f t="shared" si="11"/>
        <v>-0.91100000000000003</v>
      </c>
      <c r="L78" s="1"/>
      <c r="M78" s="1"/>
      <c r="N78" s="1">
        <v>0</v>
      </c>
      <c r="O78" s="1"/>
      <c r="P78" s="1">
        <f t="shared" si="13"/>
        <v>0.53780000000000006</v>
      </c>
      <c r="Q78" s="5"/>
      <c r="R78" s="5"/>
      <c r="S78" s="1"/>
      <c r="T78" s="1">
        <f t="shared" si="14"/>
        <v>0</v>
      </c>
      <c r="U78" s="1">
        <f t="shared" si="15"/>
        <v>0</v>
      </c>
      <c r="V78" s="1">
        <v>1.0866</v>
      </c>
      <c r="W78" s="1">
        <v>1.089</v>
      </c>
      <c r="X78" s="1">
        <v>2.714</v>
      </c>
      <c r="Y78" s="1">
        <v>1.921</v>
      </c>
      <c r="Z78" s="1">
        <v>0.53899999999999992</v>
      </c>
      <c r="AA78" s="1"/>
      <c r="AB78" s="1">
        <f t="shared" si="1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108</v>
      </c>
      <c r="B79" s="1" t="s">
        <v>32</v>
      </c>
      <c r="C79" s="1">
        <v>27</v>
      </c>
      <c r="D79" s="1">
        <v>285</v>
      </c>
      <c r="E79" s="13">
        <v>18</v>
      </c>
      <c r="F79" s="13">
        <v>277</v>
      </c>
      <c r="G79" s="6">
        <v>0</v>
      </c>
      <c r="H79" s="1" t="e">
        <v>#N/A</v>
      </c>
      <c r="I79" s="1"/>
      <c r="J79" s="1">
        <v>21</v>
      </c>
      <c r="K79" s="1">
        <f t="shared" si="11"/>
        <v>-3</v>
      </c>
      <c r="L79" s="1"/>
      <c r="M79" s="1"/>
      <c r="N79" s="1">
        <v>0</v>
      </c>
      <c r="O79" s="1"/>
      <c r="P79" s="1">
        <f t="shared" si="13"/>
        <v>3.6</v>
      </c>
      <c r="Q79" s="5"/>
      <c r="R79" s="5"/>
      <c r="S79" s="1"/>
      <c r="T79" s="1">
        <f t="shared" si="14"/>
        <v>76.944444444444443</v>
      </c>
      <c r="U79" s="1">
        <f t="shared" si="15"/>
        <v>76.944444444444443</v>
      </c>
      <c r="V79" s="1">
        <v>3.2</v>
      </c>
      <c r="W79" s="1">
        <v>7</v>
      </c>
      <c r="X79" s="1">
        <v>4.5999999999999996</v>
      </c>
      <c r="Y79" s="1">
        <v>4.8</v>
      </c>
      <c r="Z79" s="1">
        <v>1.6</v>
      </c>
      <c r="AA79" s="1"/>
      <c r="AB79" s="1">
        <f t="shared" si="12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109</v>
      </c>
      <c r="B80" s="1" t="s">
        <v>32</v>
      </c>
      <c r="C80" s="1">
        <v>126</v>
      </c>
      <c r="D80" s="1"/>
      <c r="E80" s="13">
        <v>70</v>
      </c>
      <c r="F80" s="13">
        <v>31</v>
      </c>
      <c r="G80" s="6">
        <v>0</v>
      </c>
      <c r="H80" s="1">
        <v>45</v>
      </c>
      <c r="I80" s="1"/>
      <c r="J80" s="1">
        <v>72</v>
      </c>
      <c r="K80" s="1">
        <f t="shared" si="11"/>
        <v>-2</v>
      </c>
      <c r="L80" s="1"/>
      <c r="M80" s="1"/>
      <c r="N80" s="1">
        <v>0</v>
      </c>
      <c r="O80" s="1"/>
      <c r="P80" s="1">
        <f t="shared" si="13"/>
        <v>14</v>
      </c>
      <c r="Q80" s="5"/>
      <c r="R80" s="5"/>
      <c r="S80" s="1"/>
      <c r="T80" s="1">
        <f t="shared" si="14"/>
        <v>2.2142857142857144</v>
      </c>
      <c r="U80" s="1">
        <f t="shared" si="15"/>
        <v>2.2142857142857144</v>
      </c>
      <c r="V80" s="1">
        <v>17.2</v>
      </c>
      <c r="W80" s="1">
        <v>11.4</v>
      </c>
      <c r="X80" s="1">
        <v>13.6</v>
      </c>
      <c r="Y80" s="1">
        <v>4.8</v>
      </c>
      <c r="Z80" s="1">
        <v>13.417400000000001</v>
      </c>
      <c r="AA80" s="1"/>
      <c r="AB80" s="1">
        <f t="shared" si="1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110</v>
      </c>
      <c r="B81" s="1" t="s">
        <v>34</v>
      </c>
      <c r="C81" s="1">
        <v>22.77</v>
      </c>
      <c r="D81" s="1">
        <v>201.976</v>
      </c>
      <c r="E81" s="13">
        <v>120.083</v>
      </c>
      <c r="F81" s="13">
        <v>24.623000000000001</v>
      </c>
      <c r="G81" s="6">
        <v>0</v>
      </c>
      <c r="H81" s="1">
        <v>45</v>
      </c>
      <c r="I81" s="1"/>
      <c r="J81" s="1">
        <v>138</v>
      </c>
      <c r="K81" s="1">
        <f t="shared" si="11"/>
        <v>-17.917000000000002</v>
      </c>
      <c r="L81" s="1"/>
      <c r="M81" s="1"/>
      <c r="N81" s="1">
        <v>0</v>
      </c>
      <c r="O81" s="1"/>
      <c r="P81" s="1">
        <f t="shared" si="13"/>
        <v>24.0166</v>
      </c>
      <c r="Q81" s="5"/>
      <c r="R81" s="5"/>
      <c r="S81" s="1"/>
      <c r="T81" s="1">
        <f t="shared" si="14"/>
        <v>1.0252492026348443</v>
      </c>
      <c r="U81" s="1">
        <f t="shared" si="15"/>
        <v>1.0252492026348443</v>
      </c>
      <c r="V81" s="1">
        <v>44.661999999999999</v>
      </c>
      <c r="W81" s="1">
        <v>20.330200000000001</v>
      </c>
      <c r="X81" s="1">
        <v>27.583400000000001</v>
      </c>
      <c r="Y81" s="1">
        <v>24.037400000000002</v>
      </c>
      <c r="Z81" s="1">
        <v>7.0501999999999994</v>
      </c>
      <c r="AA81" s="1"/>
      <c r="AB81" s="1">
        <f t="shared" si="1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81" xr:uid="{3EB0ADF0-CD89-4A64-B768-AF6B7E27E2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2024-03-19T07:35:02Z</dcterms:created>
  <dcterms:modified xsi:type="dcterms:W3CDTF">2024-03-19T08:17:09Z</dcterms:modified>
</cp:coreProperties>
</file>