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03995D-B755-44CA-8876-9517055E88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BN510" i="1"/>
  <c r="BL510" i="1"/>
  <c r="X510" i="1"/>
  <c r="O510" i="1"/>
  <c r="W508" i="1"/>
  <c r="W507" i="1"/>
  <c r="BN506" i="1"/>
  <c r="BL506" i="1"/>
  <c r="X506" i="1"/>
  <c r="O506" i="1"/>
  <c r="BN505" i="1"/>
  <c r="BL505" i="1"/>
  <c r="X505" i="1"/>
  <c r="X507" i="1" s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6" i="1"/>
  <c r="W485" i="1"/>
  <c r="BN484" i="1"/>
  <c r="BL484" i="1"/>
  <c r="X484" i="1"/>
  <c r="W482" i="1"/>
  <c r="W481" i="1"/>
  <c r="BN480" i="1"/>
  <c r="BL480" i="1"/>
  <c r="X480" i="1"/>
  <c r="O480" i="1"/>
  <c r="BN479" i="1"/>
  <c r="BL479" i="1"/>
  <c r="X479" i="1"/>
  <c r="W476" i="1"/>
  <c r="W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BO436" i="1" s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X431" i="1" s="1"/>
  <c r="O430" i="1"/>
  <c r="W428" i="1"/>
  <c r="W427" i="1"/>
  <c r="BN426" i="1"/>
  <c r="BL426" i="1"/>
  <c r="X426" i="1"/>
  <c r="BO426" i="1" s="1"/>
  <c r="O426" i="1"/>
  <c r="BN425" i="1"/>
  <c r="BL425" i="1"/>
  <c r="X425" i="1"/>
  <c r="O425" i="1"/>
  <c r="BN424" i="1"/>
  <c r="BL424" i="1"/>
  <c r="X424" i="1"/>
  <c r="X427" i="1" s="1"/>
  <c r="O424" i="1"/>
  <c r="W422" i="1"/>
  <c r="W421" i="1"/>
  <c r="BN420" i="1"/>
  <c r="BL420" i="1"/>
  <c r="X420" i="1"/>
  <c r="BO420" i="1" s="1"/>
  <c r="BN419" i="1"/>
  <c r="BL419" i="1"/>
  <c r="X419" i="1"/>
  <c r="BO419" i="1" s="1"/>
  <c r="O419" i="1"/>
  <c r="BN418" i="1"/>
  <c r="BL418" i="1"/>
  <c r="X418" i="1"/>
  <c r="BN417" i="1"/>
  <c r="BL417" i="1"/>
  <c r="X417" i="1"/>
  <c r="O417" i="1"/>
  <c r="BN416" i="1"/>
  <c r="BL416" i="1"/>
  <c r="X416" i="1"/>
  <c r="BO416" i="1" s="1"/>
  <c r="BN415" i="1"/>
  <c r="BL415" i="1"/>
  <c r="X415" i="1"/>
  <c r="BO415" i="1" s="1"/>
  <c r="O415" i="1"/>
  <c r="BN414" i="1"/>
  <c r="BL414" i="1"/>
  <c r="X414" i="1"/>
  <c r="BN413" i="1"/>
  <c r="BL413" i="1"/>
  <c r="X413" i="1"/>
  <c r="O413" i="1"/>
  <c r="BN412" i="1"/>
  <c r="BL412" i="1"/>
  <c r="X412" i="1"/>
  <c r="BO412" i="1" s="1"/>
  <c r="BN411" i="1"/>
  <c r="BL411" i="1"/>
  <c r="X411" i="1"/>
  <c r="BO411" i="1" s="1"/>
  <c r="O411" i="1"/>
  <c r="BN410" i="1"/>
  <c r="BL410" i="1"/>
  <c r="X410" i="1"/>
  <c r="BN409" i="1"/>
  <c r="BL409" i="1"/>
  <c r="X409" i="1"/>
  <c r="O409" i="1"/>
  <c r="BN408" i="1"/>
  <c r="BL408" i="1"/>
  <c r="X408" i="1"/>
  <c r="BO408" i="1" s="1"/>
  <c r="BN407" i="1"/>
  <c r="BL407" i="1"/>
  <c r="X407" i="1"/>
  <c r="BO407" i="1" s="1"/>
  <c r="O407" i="1"/>
  <c r="BN406" i="1"/>
  <c r="BL406" i="1"/>
  <c r="X406" i="1"/>
  <c r="BN405" i="1"/>
  <c r="BL405" i="1"/>
  <c r="X405" i="1"/>
  <c r="O405" i="1"/>
  <c r="BN404" i="1"/>
  <c r="BL404" i="1"/>
  <c r="X404" i="1"/>
  <c r="BO404" i="1" s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N398" i="1"/>
  <c r="BL398" i="1"/>
  <c r="X398" i="1"/>
  <c r="O398" i="1"/>
  <c r="BN397" i="1"/>
  <c r="BL397" i="1"/>
  <c r="X397" i="1"/>
  <c r="BO397" i="1" s="1"/>
  <c r="BN396" i="1"/>
  <c r="BL396" i="1"/>
  <c r="X396" i="1"/>
  <c r="O396" i="1"/>
  <c r="W394" i="1"/>
  <c r="W393" i="1"/>
  <c r="BN392" i="1"/>
  <c r="BL392" i="1"/>
  <c r="X392" i="1"/>
  <c r="BO392" i="1" s="1"/>
  <c r="O392" i="1"/>
  <c r="BN391" i="1"/>
  <c r="BL391" i="1"/>
  <c r="X391" i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X38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O379" i="1" s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N372" i="1"/>
  <c r="BL372" i="1"/>
  <c r="X372" i="1"/>
  <c r="BN371" i="1"/>
  <c r="BL371" i="1"/>
  <c r="X371" i="1"/>
  <c r="BO370" i="1"/>
  <c r="BN370" i="1"/>
  <c r="BM370" i="1"/>
  <c r="BL370" i="1"/>
  <c r="Y370" i="1"/>
  <c r="X370" i="1"/>
  <c r="O370" i="1"/>
  <c r="W368" i="1"/>
  <c r="W367" i="1"/>
  <c r="BN366" i="1"/>
  <c r="BL366" i="1"/>
  <c r="X366" i="1"/>
  <c r="BO366" i="1" s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N351" i="1"/>
  <c r="BL351" i="1"/>
  <c r="X351" i="1"/>
  <c r="BO351" i="1" s="1"/>
  <c r="W349" i="1"/>
  <c r="W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BO340" i="1" s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W259" i="1"/>
  <c r="W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O254" i="1"/>
  <c r="W252" i="1"/>
  <c r="W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W222" i="1"/>
  <c r="W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BO181" i="1"/>
  <c r="BN181" i="1"/>
  <c r="BM181" i="1"/>
  <c r="BL181" i="1"/>
  <c r="Y181" i="1"/>
  <c r="X181" i="1"/>
  <c r="BO180" i="1"/>
  <c r="BN180" i="1"/>
  <c r="BM180" i="1"/>
  <c r="BL180" i="1"/>
  <c r="Y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W175" i="1"/>
  <c r="W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X169" i="1" s="1"/>
  <c r="O167" i="1"/>
  <c r="W164" i="1"/>
  <c r="W163" i="1"/>
  <c r="BN162" i="1"/>
  <c r="BL162" i="1"/>
  <c r="X162" i="1"/>
  <c r="O162" i="1"/>
  <c r="BN161" i="1"/>
  <c r="BL161" i="1"/>
  <c r="X161" i="1"/>
  <c r="BO161" i="1" s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W151" i="1"/>
  <c r="W150" i="1"/>
  <c r="BN149" i="1"/>
  <c r="BL149" i="1"/>
  <c r="X149" i="1"/>
  <c r="BN148" i="1"/>
  <c r="BL148" i="1"/>
  <c r="X148" i="1"/>
  <c r="O148" i="1"/>
  <c r="BN147" i="1"/>
  <c r="BL147" i="1"/>
  <c r="X147" i="1"/>
  <c r="BN146" i="1"/>
  <c r="BL146" i="1"/>
  <c r="X146" i="1"/>
  <c r="BN145" i="1"/>
  <c r="BL145" i="1"/>
  <c r="X145" i="1"/>
  <c r="O145" i="1"/>
  <c r="W141" i="1"/>
  <c r="W140" i="1"/>
  <c r="BN139" i="1"/>
  <c r="BL139" i="1"/>
  <c r="X139" i="1"/>
  <c r="BO139" i="1" s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Y136" i="1" s="1"/>
  <c r="O136" i="1"/>
  <c r="BN135" i="1"/>
  <c r="BL135" i="1"/>
  <c r="X135" i="1"/>
  <c r="BO135" i="1" s="1"/>
  <c r="O135" i="1"/>
  <c r="W132" i="1"/>
  <c r="W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X132" i="1" s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N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77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29" i="1" l="1"/>
  <c r="BM129" i="1"/>
  <c r="Y129" i="1"/>
  <c r="BO146" i="1"/>
  <c r="BM146" i="1"/>
  <c r="Y146" i="1"/>
  <c r="BO155" i="1"/>
  <c r="BM155" i="1"/>
  <c r="Y155" i="1"/>
  <c r="BO197" i="1"/>
  <c r="BM197" i="1"/>
  <c r="Y197" i="1"/>
  <c r="BO219" i="1"/>
  <c r="BM219" i="1"/>
  <c r="Y219" i="1"/>
  <c r="BO235" i="1"/>
  <c r="BM235" i="1"/>
  <c r="Y235" i="1"/>
  <c r="BO242" i="1"/>
  <c r="BM242" i="1"/>
  <c r="Y242" i="1"/>
  <c r="BO255" i="1"/>
  <c r="BM255" i="1"/>
  <c r="Y255" i="1"/>
  <c r="BO294" i="1"/>
  <c r="BM294" i="1"/>
  <c r="Y294" i="1"/>
  <c r="BO364" i="1"/>
  <c r="BM364" i="1"/>
  <c r="Y364" i="1"/>
  <c r="BO448" i="1"/>
  <c r="BM448" i="1"/>
  <c r="Y448" i="1"/>
  <c r="BO493" i="1"/>
  <c r="BM493" i="1"/>
  <c r="Y493" i="1"/>
  <c r="Y54" i="1"/>
  <c r="BM54" i="1"/>
  <c r="Y69" i="1"/>
  <c r="BM69" i="1"/>
  <c r="Y77" i="1"/>
  <c r="BM77" i="1"/>
  <c r="Y85" i="1"/>
  <c r="BM85" i="1"/>
  <c r="Y99" i="1"/>
  <c r="BM99" i="1"/>
  <c r="Y112" i="1"/>
  <c r="BM112" i="1"/>
  <c r="BO116" i="1"/>
  <c r="BM116" i="1"/>
  <c r="BO117" i="1"/>
  <c r="BM117" i="1"/>
  <c r="Y117" i="1"/>
  <c r="BO145" i="1"/>
  <c r="BM145" i="1"/>
  <c r="Y145" i="1"/>
  <c r="BO147" i="1"/>
  <c r="BM147" i="1"/>
  <c r="Y147" i="1"/>
  <c r="BO168" i="1"/>
  <c r="BM168" i="1"/>
  <c r="Y168" i="1"/>
  <c r="BO172" i="1"/>
  <c r="BM172" i="1"/>
  <c r="Y172" i="1"/>
  <c r="BO202" i="1"/>
  <c r="BM202" i="1"/>
  <c r="Y202" i="1"/>
  <c r="BO224" i="1"/>
  <c r="BM224" i="1"/>
  <c r="Y224" i="1"/>
  <c r="BO241" i="1"/>
  <c r="BM241" i="1"/>
  <c r="Y241" i="1"/>
  <c r="BO243" i="1"/>
  <c r="BM243" i="1"/>
  <c r="Y243" i="1"/>
  <c r="BO266" i="1"/>
  <c r="BM266" i="1"/>
  <c r="Y266" i="1"/>
  <c r="BO344" i="1"/>
  <c r="BM344" i="1"/>
  <c r="Y344" i="1"/>
  <c r="BO435" i="1"/>
  <c r="BM435" i="1"/>
  <c r="Y435" i="1"/>
  <c r="BO492" i="1"/>
  <c r="BM492" i="1"/>
  <c r="Y492" i="1"/>
  <c r="BO512" i="1"/>
  <c r="BM512" i="1"/>
  <c r="Y512" i="1"/>
  <c r="X151" i="1"/>
  <c r="X186" i="1"/>
  <c r="X210" i="1"/>
  <c r="X252" i="1"/>
  <c r="BO372" i="1"/>
  <c r="BM372" i="1"/>
  <c r="Y372" i="1"/>
  <c r="X393" i="1"/>
  <c r="BO391" i="1"/>
  <c r="BM391" i="1"/>
  <c r="Y391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5" i="1"/>
  <c r="BM425" i="1"/>
  <c r="Y425" i="1"/>
  <c r="BO451" i="1"/>
  <c r="BM451" i="1"/>
  <c r="Y451" i="1"/>
  <c r="BO473" i="1"/>
  <c r="BM473" i="1"/>
  <c r="Y473" i="1"/>
  <c r="X486" i="1"/>
  <c r="X485" i="1"/>
  <c r="BO484" i="1"/>
  <c r="BM484" i="1"/>
  <c r="Y484" i="1"/>
  <c r="Y485" i="1" s="1"/>
  <c r="BO490" i="1"/>
  <c r="BM490" i="1"/>
  <c r="Y490" i="1"/>
  <c r="BO506" i="1"/>
  <c r="BM506" i="1"/>
  <c r="Y506" i="1"/>
  <c r="BO510" i="1"/>
  <c r="BM510" i="1"/>
  <c r="Y510" i="1"/>
  <c r="Y22" i="1"/>
  <c r="BM22" i="1"/>
  <c r="X25" i="1"/>
  <c r="W573" i="1"/>
  <c r="X37" i="1"/>
  <c r="Y30" i="1"/>
  <c r="BM30" i="1"/>
  <c r="Y31" i="1"/>
  <c r="BM31" i="1"/>
  <c r="Y34" i="1"/>
  <c r="BM34" i="1"/>
  <c r="Y59" i="1"/>
  <c r="BM59" i="1"/>
  <c r="X63" i="1"/>
  <c r="Y67" i="1"/>
  <c r="BM67" i="1"/>
  <c r="Y71" i="1"/>
  <c r="BM71" i="1"/>
  <c r="Y75" i="1"/>
  <c r="BM75" i="1"/>
  <c r="Y79" i="1"/>
  <c r="BM79" i="1"/>
  <c r="Y83" i="1"/>
  <c r="BM83" i="1"/>
  <c r="Y91" i="1"/>
  <c r="BM91" i="1"/>
  <c r="Y97" i="1"/>
  <c r="BM97" i="1"/>
  <c r="BO97" i="1"/>
  <c r="X104" i="1"/>
  <c r="Y101" i="1"/>
  <c r="BM101" i="1"/>
  <c r="X122" i="1"/>
  <c r="Y110" i="1"/>
  <c r="BM110" i="1"/>
  <c r="Y114" i="1"/>
  <c r="BM114" i="1"/>
  <c r="Y119" i="1"/>
  <c r="BM119" i="1"/>
  <c r="Y120" i="1"/>
  <c r="BM120" i="1"/>
  <c r="Y121" i="1"/>
  <c r="BM121" i="1"/>
  <c r="X131" i="1"/>
  <c r="Y127" i="1"/>
  <c r="BM127" i="1"/>
  <c r="Y139" i="1"/>
  <c r="BM139" i="1"/>
  <c r="Y157" i="1"/>
  <c r="BM157" i="1"/>
  <c r="Y161" i="1"/>
  <c r="BM161" i="1"/>
  <c r="Y178" i="1"/>
  <c r="BM178" i="1"/>
  <c r="Y195" i="1"/>
  <c r="BM195" i="1"/>
  <c r="Y206" i="1"/>
  <c r="BM206" i="1"/>
  <c r="BO206" i="1"/>
  <c r="X222" i="1"/>
  <c r="Y217" i="1"/>
  <c r="BM217" i="1"/>
  <c r="Y226" i="1"/>
  <c r="BM226" i="1"/>
  <c r="Y233" i="1"/>
  <c r="BM233" i="1"/>
  <c r="Y245" i="1"/>
  <c r="BM245" i="1"/>
  <c r="Y249" i="1"/>
  <c r="BM249" i="1"/>
  <c r="X258" i="1"/>
  <c r="Y257" i="1"/>
  <c r="BM257" i="1"/>
  <c r="X272" i="1"/>
  <c r="Y264" i="1"/>
  <c r="BM264" i="1"/>
  <c r="Y268" i="1"/>
  <c r="BM268" i="1"/>
  <c r="X277" i="1"/>
  <c r="X283" i="1"/>
  <c r="Y287" i="1"/>
  <c r="BM287" i="1"/>
  <c r="N583" i="1"/>
  <c r="Y296" i="1"/>
  <c r="BM296" i="1"/>
  <c r="Y304" i="1"/>
  <c r="BM304" i="1"/>
  <c r="Y314" i="1"/>
  <c r="BM314" i="1"/>
  <c r="Y329" i="1"/>
  <c r="BM329" i="1"/>
  <c r="Y330" i="1"/>
  <c r="BM330" i="1"/>
  <c r="Y331" i="1"/>
  <c r="BM331" i="1"/>
  <c r="Y332" i="1"/>
  <c r="BM332" i="1"/>
  <c r="Y333" i="1"/>
  <c r="BM333" i="1"/>
  <c r="Y334" i="1"/>
  <c r="BM334" i="1"/>
  <c r="Y335" i="1"/>
  <c r="BM335" i="1"/>
  <c r="Y340" i="1"/>
  <c r="BM340" i="1"/>
  <c r="X348" i="1"/>
  <c r="Y346" i="1"/>
  <c r="BM346" i="1"/>
  <c r="Y351" i="1"/>
  <c r="BM351" i="1"/>
  <c r="X355" i="1"/>
  <c r="Y366" i="1"/>
  <c r="BM366" i="1"/>
  <c r="X374" i="1"/>
  <c r="X373" i="1"/>
  <c r="BO371" i="1"/>
  <c r="BM371" i="1"/>
  <c r="Y371" i="1"/>
  <c r="Y373" i="1" s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50" i="1"/>
  <c r="BM450" i="1"/>
  <c r="Y450" i="1"/>
  <c r="BO454" i="1"/>
  <c r="BM454" i="1"/>
  <c r="Y454" i="1"/>
  <c r="BO479" i="1"/>
  <c r="BM479" i="1"/>
  <c r="Y479" i="1"/>
  <c r="BO495" i="1"/>
  <c r="BM495" i="1"/>
  <c r="Y495" i="1"/>
  <c r="BO514" i="1"/>
  <c r="BM514" i="1"/>
  <c r="Y514" i="1"/>
  <c r="X382" i="1"/>
  <c r="X421" i="1"/>
  <c r="X437" i="1"/>
  <c r="W583" i="1"/>
  <c r="H9" i="1"/>
  <c r="A10" i="1"/>
  <c r="B583" i="1"/>
  <c r="W574" i="1"/>
  <c r="W575" i="1"/>
  <c r="Y23" i="1"/>
  <c r="Y24" i="1" s="1"/>
  <c r="BM23" i="1"/>
  <c r="BO23" i="1"/>
  <c r="X24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3" i="1"/>
  <c r="Y60" i="1"/>
  <c r="Y63" i="1" s="1"/>
  <c r="BM60" i="1"/>
  <c r="BO60" i="1"/>
  <c r="X64" i="1"/>
  <c r="E583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5" i="1"/>
  <c r="Y98" i="1"/>
  <c r="BM98" i="1"/>
  <c r="BO98" i="1"/>
  <c r="Y100" i="1"/>
  <c r="BM100" i="1"/>
  <c r="Y102" i="1"/>
  <c r="BM102" i="1"/>
  <c r="Y107" i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X123" i="1"/>
  <c r="Y126" i="1"/>
  <c r="BM126" i="1"/>
  <c r="BO126" i="1"/>
  <c r="Y128" i="1"/>
  <c r="BM128" i="1"/>
  <c r="Y130" i="1"/>
  <c r="BM130" i="1"/>
  <c r="Y135" i="1"/>
  <c r="BM135" i="1"/>
  <c r="BO136" i="1"/>
  <c r="BM136" i="1"/>
  <c r="BO138" i="1"/>
  <c r="BM138" i="1"/>
  <c r="Y138" i="1"/>
  <c r="BO149" i="1"/>
  <c r="BM149" i="1"/>
  <c r="Y149" i="1"/>
  <c r="H583" i="1"/>
  <c r="X163" i="1"/>
  <c r="BO154" i="1"/>
  <c r="BM154" i="1"/>
  <c r="Y154" i="1"/>
  <c r="BO158" i="1"/>
  <c r="BM158" i="1"/>
  <c r="Y158" i="1"/>
  <c r="BO162" i="1"/>
  <c r="BM162" i="1"/>
  <c r="Y162" i="1"/>
  <c r="X164" i="1"/>
  <c r="I583" i="1"/>
  <c r="X170" i="1"/>
  <c r="BO167" i="1"/>
  <c r="BM167" i="1"/>
  <c r="Y167" i="1"/>
  <c r="X174" i="1"/>
  <c r="BO179" i="1"/>
  <c r="BM179" i="1"/>
  <c r="Y179" i="1"/>
  <c r="BO184" i="1"/>
  <c r="BM184" i="1"/>
  <c r="Y184" i="1"/>
  <c r="X204" i="1"/>
  <c r="BO188" i="1"/>
  <c r="BM188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8" i="1"/>
  <c r="BM208" i="1"/>
  <c r="Y208" i="1"/>
  <c r="BO216" i="1"/>
  <c r="BM216" i="1"/>
  <c r="Y216" i="1"/>
  <c r="BO220" i="1"/>
  <c r="BM220" i="1"/>
  <c r="Y220" i="1"/>
  <c r="BO225" i="1"/>
  <c r="BM225" i="1"/>
  <c r="Y225" i="1"/>
  <c r="Y227" i="1" s="1"/>
  <c r="BO234" i="1"/>
  <c r="BM234" i="1"/>
  <c r="Y234" i="1"/>
  <c r="F9" i="1"/>
  <c r="J9" i="1"/>
  <c r="X55" i="1"/>
  <c r="X88" i="1"/>
  <c r="F583" i="1"/>
  <c r="X141" i="1"/>
  <c r="X140" i="1"/>
  <c r="BO148" i="1"/>
  <c r="BM148" i="1"/>
  <c r="Y148" i="1"/>
  <c r="BO156" i="1"/>
  <c r="BM156" i="1"/>
  <c r="Y156" i="1"/>
  <c r="BO160" i="1"/>
  <c r="BM160" i="1"/>
  <c r="Y160" i="1"/>
  <c r="BO173" i="1"/>
  <c r="BM173" i="1"/>
  <c r="Y173" i="1"/>
  <c r="Y174" i="1" s="1"/>
  <c r="X175" i="1"/>
  <c r="X185" i="1"/>
  <c r="BO177" i="1"/>
  <c r="BM177" i="1"/>
  <c r="Y177" i="1"/>
  <c r="BO183" i="1"/>
  <c r="BM183" i="1"/>
  <c r="Y183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X203" i="1"/>
  <c r="BO207" i="1"/>
  <c r="BM207" i="1"/>
  <c r="Y207" i="1"/>
  <c r="Y210" i="1" s="1"/>
  <c r="BO209" i="1"/>
  <c r="BM209" i="1"/>
  <c r="Y209" i="1"/>
  <c r="X211" i="1"/>
  <c r="J583" i="1"/>
  <c r="X221" i="1"/>
  <c r="BO214" i="1"/>
  <c r="BM214" i="1"/>
  <c r="Y214" i="1"/>
  <c r="BO218" i="1"/>
  <c r="BM218" i="1"/>
  <c r="Y218" i="1"/>
  <c r="X228" i="1"/>
  <c r="X227" i="1"/>
  <c r="X238" i="1"/>
  <c r="BO232" i="1"/>
  <c r="BM232" i="1"/>
  <c r="Y232" i="1"/>
  <c r="G583" i="1"/>
  <c r="X150" i="1"/>
  <c r="K583" i="1"/>
  <c r="Y236" i="1"/>
  <c r="BM236" i="1"/>
  <c r="X237" i="1"/>
  <c r="L583" i="1"/>
  <c r="Y244" i="1"/>
  <c r="Y251" i="1" s="1"/>
  <c r="BM244" i="1"/>
  <c r="BO244" i="1"/>
  <c r="Y246" i="1"/>
  <c r="BM246" i="1"/>
  <c r="Y248" i="1"/>
  <c r="BM248" i="1"/>
  <c r="Y250" i="1"/>
  <c r="BM250" i="1"/>
  <c r="X251" i="1"/>
  <c r="Y254" i="1"/>
  <c r="BM254" i="1"/>
  <c r="BO254" i="1"/>
  <c r="Y256" i="1"/>
  <c r="BM256" i="1"/>
  <c r="X259" i="1"/>
  <c r="Y262" i="1"/>
  <c r="Y271" i="1" s="1"/>
  <c r="BM262" i="1"/>
  <c r="X271" i="1"/>
  <c r="X278" i="1"/>
  <c r="X284" i="1"/>
  <c r="X290" i="1"/>
  <c r="X301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X354" i="1"/>
  <c r="BO353" i="1"/>
  <c r="BM353" i="1"/>
  <c r="Y353" i="1"/>
  <c r="X359" i="1"/>
  <c r="BO357" i="1"/>
  <c r="BM357" i="1"/>
  <c r="Y357" i="1"/>
  <c r="BO365" i="1"/>
  <c r="BM365" i="1"/>
  <c r="Y365" i="1"/>
  <c r="Y263" i="1"/>
  <c r="BM263" i="1"/>
  <c r="Y265" i="1"/>
  <c r="BM265" i="1"/>
  <c r="Y267" i="1"/>
  <c r="BM267" i="1"/>
  <c r="Y269" i="1"/>
  <c r="BM269" i="1"/>
  <c r="Y274" i="1"/>
  <c r="BM274" i="1"/>
  <c r="BO274" i="1"/>
  <c r="Y276" i="1"/>
  <c r="BM276" i="1"/>
  <c r="Y282" i="1"/>
  <c r="Y283" i="1" s="1"/>
  <c r="BM282" i="1"/>
  <c r="Y286" i="1"/>
  <c r="BM286" i="1"/>
  <c r="BO286" i="1"/>
  <c r="Y288" i="1"/>
  <c r="BM288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O583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7" i="1"/>
  <c r="BM337" i="1"/>
  <c r="Y337" i="1"/>
  <c r="BO339" i="1"/>
  <c r="BM339" i="1"/>
  <c r="Y339" i="1"/>
  <c r="BO347" i="1"/>
  <c r="BM347" i="1"/>
  <c r="Y347" i="1"/>
  <c r="X349" i="1"/>
  <c r="BO352" i="1"/>
  <c r="BM352" i="1"/>
  <c r="Y352" i="1"/>
  <c r="BO358" i="1"/>
  <c r="BM358" i="1"/>
  <c r="Y358" i="1"/>
  <c r="X360" i="1"/>
  <c r="Q583" i="1"/>
  <c r="X368" i="1"/>
  <c r="BO363" i="1"/>
  <c r="BM363" i="1"/>
  <c r="Y363" i="1"/>
  <c r="Y367" i="1" s="1"/>
  <c r="X367" i="1"/>
  <c r="X381" i="1"/>
  <c r="X386" i="1"/>
  <c r="X394" i="1"/>
  <c r="X422" i="1"/>
  <c r="X428" i="1"/>
  <c r="X432" i="1"/>
  <c r="X438" i="1"/>
  <c r="S583" i="1"/>
  <c r="X443" i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BO494" i="1"/>
  <c r="BM494" i="1"/>
  <c r="Y494" i="1"/>
  <c r="BO498" i="1"/>
  <c r="BM498" i="1"/>
  <c r="Y498" i="1"/>
  <c r="R583" i="1"/>
  <c r="P583" i="1"/>
  <c r="X342" i="1"/>
  <c r="Y376" i="1"/>
  <c r="BM376" i="1"/>
  <c r="BO376" i="1"/>
  <c r="Y378" i="1"/>
  <c r="BM378" i="1"/>
  <c r="Y379" i="1"/>
  <c r="BM379" i="1"/>
  <c r="Y384" i="1"/>
  <c r="Y386" i="1" s="1"/>
  <c r="BM384" i="1"/>
  <c r="BO384" i="1"/>
  <c r="Y392" i="1"/>
  <c r="Y393" i="1" s="1"/>
  <c r="BM392" i="1"/>
  <c r="Y396" i="1"/>
  <c r="BM396" i="1"/>
  <c r="BO396" i="1"/>
  <c r="Y397" i="1"/>
  <c r="BM397" i="1"/>
  <c r="Y400" i="1"/>
  <c r="BM400" i="1"/>
  <c r="Y401" i="1"/>
  <c r="BM401" i="1"/>
  <c r="Y403" i="1"/>
  <c r="BM403" i="1"/>
  <c r="Y404" i="1"/>
  <c r="BM404" i="1"/>
  <c r="Y407" i="1"/>
  <c r="BM407" i="1"/>
  <c r="Y408" i="1"/>
  <c r="BM408" i="1"/>
  <c r="Y411" i="1"/>
  <c r="BM411" i="1"/>
  <c r="Y412" i="1"/>
  <c r="BM412" i="1"/>
  <c r="Y415" i="1"/>
  <c r="BM415" i="1"/>
  <c r="Y416" i="1"/>
  <c r="BM416" i="1"/>
  <c r="Y419" i="1"/>
  <c r="BM419" i="1"/>
  <c r="Y420" i="1"/>
  <c r="BM420" i="1"/>
  <c r="Y424" i="1"/>
  <c r="BM424" i="1"/>
  <c r="BO424" i="1"/>
  <c r="Y426" i="1"/>
  <c r="BM426" i="1"/>
  <c r="Y430" i="1"/>
  <c r="Y431" i="1" s="1"/>
  <c r="BM430" i="1"/>
  <c r="BO430" i="1"/>
  <c r="Y434" i="1"/>
  <c r="BM434" i="1"/>
  <c r="BO434" i="1"/>
  <c r="Y436" i="1"/>
  <c r="BM436" i="1"/>
  <c r="Y441" i="1"/>
  <c r="BM441" i="1"/>
  <c r="BO441" i="1"/>
  <c r="BO442" i="1"/>
  <c r="BM442" i="1"/>
  <c r="Y442" i="1"/>
  <c r="X444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X476" i="1"/>
  <c r="BO480" i="1"/>
  <c r="BM480" i="1"/>
  <c r="Y480" i="1"/>
  <c r="Y481" i="1" s="1"/>
  <c r="X482" i="1"/>
  <c r="BO491" i="1"/>
  <c r="BM491" i="1"/>
  <c r="Y491" i="1"/>
  <c r="BO496" i="1"/>
  <c r="BM496" i="1"/>
  <c r="Y496" i="1"/>
  <c r="BO499" i="1"/>
  <c r="BM499" i="1"/>
  <c r="Y499" i="1"/>
  <c r="BO511" i="1"/>
  <c r="BM511" i="1"/>
  <c r="Y511" i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Y354" i="1" l="1"/>
  <c r="Y150" i="1"/>
  <c r="Y169" i="1"/>
  <c r="Y104" i="1"/>
  <c r="Y502" i="1"/>
  <c r="Y341" i="1"/>
  <c r="Y237" i="1"/>
  <c r="X574" i="1"/>
  <c r="X576" i="1" s="1"/>
  <c r="X573" i="1"/>
  <c r="Y516" i="1"/>
  <c r="Y437" i="1"/>
  <c r="Y427" i="1"/>
  <c r="Y300" i="1"/>
  <c r="Y277" i="1"/>
  <c r="X575" i="1"/>
  <c r="Y131" i="1"/>
  <c r="Y122" i="1"/>
  <c r="Y87" i="1"/>
  <c r="Y564" i="1"/>
  <c r="Y522" i="1"/>
  <c r="Y455" i="1"/>
  <c r="Y443" i="1"/>
  <c r="Y421" i="1"/>
  <c r="Y381" i="1"/>
  <c r="Y475" i="1"/>
  <c r="Y221" i="1"/>
  <c r="Y185" i="1"/>
  <c r="Y163" i="1"/>
  <c r="Y140" i="1"/>
  <c r="Y94" i="1"/>
  <c r="X577" i="1"/>
  <c r="Y548" i="1"/>
  <c r="Y289" i="1"/>
  <c r="Y359" i="1"/>
  <c r="Y348" i="1"/>
  <c r="Y258" i="1"/>
  <c r="Y203" i="1"/>
  <c r="Y36" i="1"/>
  <c r="W576" i="1"/>
  <c r="Y578" i="1" l="1"/>
</calcChain>
</file>

<file path=xl/sharedStrings.xml><?xml version="1.0" encoding="utf-8"?>
<sst xmlns="http://schemas.openxmlformats.org/spreadsheetml/2006/main" count="2573" uniqueCount="865">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</sst>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4" fontId="34" fillId="24" borderId="0" xfId="0" applyNumberFormat="1" applyFont="1" applyFill="1" applyAlignment="1">
      <alignment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3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53" t="s">
        <v>0</v>
      </c>
      <c r="E1" s="554"/>
      <c r="F1" s="554"/>
      <c r="G1" s="12" t="s">
        <v>1</v>
      </c>
      <c r="H1" s="553" t="s">
        <v>2</v>
      </c>
      <c r="I1" s="554"/>
      <c r="J1" s="554"/>
      <c r="K1" s="554"/>
      <c r="L1" s="554"/>
      <c r="M1" s="554"/>
      <c r="N1" s="554"/>
      <c r="O1" s="554"/>
      <c r="P1" s="554"/>
      <c r="Q1" s="659" t="s">
        <v>3</v>
      </c>
      <c r="R1" s="554"/>
      <c r="S1" s="5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72" t="s">
        <v>8</v>
      </c>
      <c r="B5" s="573"/>
      <c r="C5" s="574"/>
      <c r="D5" s="463"/>
      <c r="E5" s="465"/>
      <c r="F5" s="771" t="s">
        <v>9</v>
      </c>
      <c r="G5" s="574"/>
      <c r="H5" s="463" t="s">
        <v>864</v>
      </c>
      <c r="I5" s="464"/>
      <c r="J5" s="464"/>
      <c r="K5" s="464"/>
      <c r="L5" s="465"/>
      <c r="M5" s="58"/>
      <c r="O5" s="24" t="s">
        <v>10</v>
      </c>
      <c r="P5" s="813">
        <v>45479</v>
      </c>
      <c r="Q5" s="584"/>
      <c r="S5" s="652" t="s">
        <v>11</v>
      </c>
      <c r="T5" s="478"/>
      <c r="U5" s="655" t="s">
        <v>12</v>
      </c>
      <c r="V5" s="584"/>
      <c r="AA5" s="51"/>
      <c r="AB5" s="51"/>
      <c r="AC5" s="51"/>
    </row>
    <row r="6" spans="1:30" s="398" customFormat="1" ht="24" customHeight="1" x14ac:dyDescent="0.2">
      <c r="A6" s="572" t="s">
        <v>13</v>
      </c>
      <c r="B6" s="573"/>
      <c r="C6" s="574"/>
      <c r="D6" s="656" t="s">
        <v>14</v>
      </c>
      <c r="E6" s="657"/>
      <c r="F6" s="657"/>
      <c r="G6" s="657"/>
      <c r="H6" s="657"/>
      <c r="I6" s="657"/>
      <c r="J6" s="657"/>
      <c r="K6" s="657"/>
      <c r="L6" s="584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7" t="s">
        <v>16</v>
      </c>
      <c r="T6" s="478"/>
      <c r="U6" s="727" t="s">
        <v>17</v>
      </c>
      <c r="V6" s="481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3"/>
      <c r="M7" s="60"/>
      <c r="O7" s="24"/>
      <c r="P7" s="42"/>
      <c r="Q7" s="42"/>
      <c r="S7" s="412"/>
      <c r="T7" s="478"/>
      <c r="U7" s="728"/>
      <c r="V7" s="729"/>
      <c r="AA7" s="51"/>
      <c r="AB7" s="51"/>
      <c r="AC7" s="51"/>
    </row>
    <row r="8" spans="1:30" s="398" customFormat="1" ht="25.5" customHeight="1" x14ac:dyDescent="0.2">
      <c r="A8" s="661" t="s">
        <v>18</v>
      </c>
      <c r="B8" s="426"/>
      <c r="C8" s="427"/>
      <c r="D8" s="545"/>
      <c r="E8" s="546"/>
      <c r="F8" s="546"/>
      <c r="G8" s="546"/>
      <c r="H8" s="546"/>
      <c r="I8" s="546"/>
      <c r="J8" s="546"/>
      <c r="K8" s="546"/>
      <c r="L8" s="547"/>
      <c r="M8" s="61"/>
      <c r="O8" s="24" t="s">
        <v>19</v>
      </c>
      <c r="P8" s="612">
        <v>0.41666666666666669</v>
      </c>
      <c r="Q8" s="613"/>
      <c r="S8" s="412"/>
      <c r="T8" s="478"/>
      <c r="U8" s="728"/>
      <c r="V8" s="729"/>
      <c r="AA8" s="51"/>
      <c r="AB8" s="51"/>
      <c r="AC8" s="51"/>
    </row>
    <row r="9" spans="1:30" s="398" customFormat="1" ht="39.950000000000003" customHeight="1" x14ac:dyDescent="0.2">
      <c r="A9" s="6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58"/>
      <c r="E9" s="432"/>
      <c r="F9" s="6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400"/>
      <c r="O9" s="26" t="s">
        <v>20</v>
      </c>
      <c r="P9" s="577"/>
      <c r="Q9" s="578"/>
      <c r="S9" s="412"/>
      <c r="T9" s="478"/>
      <c r="U9" s="730"/>
      <c r="V9" s="731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6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58"/>
      <c r="E10" s="432"/>
      <c r="F10" s="6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7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71"/>
      <c r="Q10" s="672"/>
      <c r="T10" s="24" t="s">
        <v>22</v>
      </c>
      <c r="U10" s="480" t="s">
        <v>23</v>
      </c>
      <c r="V10" s="481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3"/>
      <c r="Q11" s="584"/>
      <c r="T11" s="24" t="s">
        <v>26</v>
      </c>
      <c r="U11" s="660" t="s">
        <v>27</v>
      </c>
      <c r="V11" s="578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62" t="s">
        <v>28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4"/>
      <c r="M12" s="62"/>
      <c r="O12" s="24" t="s">
        <v>29</v>
      </c>
      <c r="P12" s="612"/>
      <c r="Q12" s="613"/>
      <c r="R12" s="23"/>
      <c r="T12" s="24"/>
      <c r="U12" s="554"/>
      <c r="V12" s="412"/>
      <c r="AA12" s="51"/>
      <c r="AB12" s="51"/>
      <c r="AC12" s="51"/>
    </row>
    <row r="13" spans="1:30" s="398" customFormat="1" ht="23.25" customHeight="1" x14ac:dyDescent="0.2">
      <c r="A13" s="762" t="s">
        <v>30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4"/>
      <c r="M13" s="62"/>
      <c r="N13" s="26"/>
      <c r="O13" s="26" t="s">
        <v>31</v>
      </c>
      <c r="P13" s="660"/>
      <c r="Q13" s="578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62" t="s">
        <v>32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 s="574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808" t="s">
        <v>33</v>
      </c>
      <c r="B15" s="573"/>
      <c r="C15" s="573"/>
      <c r="D15" s="573"/>
      <c r="E15" s="573"/>
      <c r="F15" s="573"/>
      <c r="G15" s="573"/>
      <c r="H15" s="573"/>
      <c r="I15" s="573"/>
      <c r="J15" s="573"/>
      <c r="K15" s="573"/>
      <c r="L15" s="574"/>
      <c r="M15" s="63"/>
      <c r="O15" s="568" t="s">
        <v>34</v>
      </c>
      <c r="P15" s="554"/>
      <c r="Q15" s="554"/>
      <c r="R15" s="554"/>
      <c r="S15" s="5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9"/>
      <c r="P16" s="569"/>
      <c r="Q16" s="569"/>
      <c r="R16" s="569"/>
      <c r="S16" s="5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72" t="s">
        <v>35</v>
      </c>
      <c r="B17" s="472" t="s">
        <v>36</v>
      </c>
      <c r="C17" s="592" t="s">
        <v>37</v>
      </c>
      <c r="D17" s="472" t="s">
        <v>38</v>
      </c>
      <c r="E17" s="503"/>
      <c r="F17" s="472" t="s">
        <v>39</v>
      </c>
      <c r="G17" s="472" t="s">
        <v>40</v>
      </c>
      <c r="H17" s="472" t="s">
        <v>41</v>
      </c>
      <c r="I17" s="472" t="s">
        <v>42</v>
      </c>
      <c r="J17" s="472" t="s">
        <v>43</v>
      </c>
      <c r="K17" s="472" t="s">
        <v>44</v>
      </c>
      <c r="L17" s="472" t="s">
        <v>45</v>
      </c>
      <c r="M17" s="472" t="s">
        <v>46</v>
      </c>
      <c r="N17" s="472" t="s">
        <v>47</v>
      </c>
      <c r="O17" s="472" t="s">
        <v>48</v>
      </c>
      <c r="P17" s="502"/>
      <c r="Q17" s="502"/>
      <c r="R17" s="502"/>
      <c r="S17" s="503"/>
      <c r="T17" s="801" t="s">
        <v>49</v>
      </c>
      <c r="U17" s="574"/>
      <c r="V17" s="472" t="s">
        <v>50</v>
      </c>
      <c r="W17" s="472" t="s">
        <v>51</v>
      </c>
      <c r="X17" s="663" t="s">
        <v>52</v>
      </c>
      <c r="Y17" s="472" t="s">
        <v>53</v>
      </c>
      <c r="Z17" s="523" t="s">
        <v>54</v>
      </c>
      <c r="AA17" s="523" t="s">
        <v>55</v>
      </c>
      <c r="AB17" s="523" t="s">
        <v>56</v>
      </c>
      <c r="AC17" s="524"/>
      <c r="AD17" s="525"/>
      <c r="AE17" s="540"/>
      <c r="BB17" s="799" t="s">
        <v>57</v>
      </c>
    </row>
    <row r="18" spans="1:67" ht="14.25" customHeight="1" x14ac:dyDescent="0.2">
      <c r="A18" s="473"/>
      <c r="B18" s="473"/>
      <c r="C18" s="473"/>
      <c r="D18" s="504"/>
      <c r="E18" s="506"/>
      <c r="F18" s="473"/>
      <c r="G18" s="473"/>
      <c r="H18" s="473"/>
      <c r="I18" s="473"/>
      <c r="J18" s="473"/>
      <c r="K18" s="473"/>
      <c r="L18" s="473"/>
      <c r="M18" s="473"/>
      <c r="N18" s="473"/>
      <c r="O18" s="504"/>
      <c r="P18" s="505"/>
      <c r="Q18" s="505"/>
      <c r="R18" s="505"/>
      <c r="S18" s="506"/>
      <c r="T18" s="399" t="s">
        <v>58</v>
      </c>
      <c r="U18" s="399" t="s">
        <v>59</v>
      </c>
      <c r="V18" s="473"/>
      <c r="W18" s="473"/>
      <c r="X18" s="664"/>
      <c r="Y18" s="473"/>
      <c r="Z18" s="694"/>
      <c r="AA18" s="694"/>
      <c r="AB18" s="526"/>
      <c r="AC18" s="527"/>
      <c r="AD18" s="528"/>
      <c r="AE18" s="541"/>
      <c r="BB18" s="412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hidden="1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25" t="s">
        <v>70</v>
      </c>
      <c r="P24" s="426"/>
      <c r="Q24" s="426"/>
      <c r="R24" s="426"/>
      <c r="S24" s="426"/>
      <c r="T24" s="426"/>
      <c r="U24" s="427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25" t="s">
        <v>70</v>
      </c>
      <c r="P25" s="426"/>
      <c r="Q25" s="426"/>
      <c r="R25" s="426"/>
      <c r="S25" s="426"/>
      <c r="T25" s="426"/>
      <c r="U25" s="427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hidden="1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3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25" t="s">
        <v>70</v>
      </c>
      <c r="P36" s="426"/>
      <c r="Q36" s="426"/>
      <c r="R36" s="426"/>
      <c r="S36" s="426"/>
      <c r="T36" s="426"/>
      <c r="U36" s="427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25" t="s">
        <v>70</v>
      </c>
      <c r="P37" s="426"/>
      <c r="Q37" s="426"/>
      <c r="R37" s="426"/>
      <c r="S37" s="426"/>
      <c r="T37" s="426"/>
      <c r="U37" s="427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hidden="1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25" t="s">
        <v>70</v>
      </c>
      <c r="P40" s="426"/>
      <c r="Q40" s="426"/>
      <c r="R40" s="426"/>
      <c r="S40" s="426"/>
      <c r="T40" s="426"/>
      <c r="U40" s="427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25" t="s">
        <v>70</v>
      </c>
      <c r="P41" s="426"/>
      <c r="Q41" s="426"/>
      <c r="R41" s="426"/>
      <c r="S41" s="426"/>
      <c r="T41" s="426"/>
      <c r="U41" s="427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hidden="1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25" t="s">
        <v>70</v>
      </c>
      <c r="P44" s="426"/>
      <c r="Q44" s="426"/>
      <c r="R44" s="426"/>
      <c r="S44" s="426"/>
      <c r="T44" s="426"/>
      <c r="U44" s="427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25" t="s">
        <v>70</v>
      </c>
      <c r="P45" s="426"/>
      <c r="Q45" s="426"/>
      <c r="R45" s="426"/>
      <c r="S45" s="426"/>
      <c r="T45" s="426"/>
      <c r="U45" s="427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hidden="1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25" t="s">
        <v>70</v>
      </c>
      <c r="P48" s="426"/>
      <c r="Q48" s="426"/>
      <c r="R48" s="426"/>
      <c r="S48" s="426"/>
      <c r="T48" s="426"/>
      <c r="U48" s="427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25" t="s">
        <v>70</v>
      </c>
      <c r="P49" s="426"/>
      <c r="Q49" s="426"/>
      <c r="R49" s="426"/>
      <c r="S49" s="426"/>
      <c r="T49" s="426"/>
      <c r="U49" s="427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hidden="1" customHeight="1" x14ac:dyDescent="0.2">
      <c r="A50" s="448" t="s">
        <v>104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hidden="1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hidden="1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7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25" t="s">
        <v>70</v>
      </c>
      <c r="P55" s="426"/>
      <c r="Q55" s="426"/>
      <c r="R55" s="426"/>
      <c r="S55" s="426"/>
      <c r="T55" s="426"/>
      <c r="U55" s="427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hidden="1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25" t="s">
        <v>70</v>
      </c>
      <c r="P56" s="426"/>
      <c r="Q56" s="426"/>
      <c r="R56" s="426"/>
      <c r="S56" s="426"/>
      <c r="T56" s="426"/>
      <c r="U56" s="427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hidden="1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hidden="1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hidden="1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25" t="s">
        <v>70</v>
      </c>
      <c r="P63" s="426"/>
      <c r="Q63" s="426"/>
      <c r="R63" s="426"/>
      <c r="S63" s="426"/>
      <c r="T63" s="426"/>
      <c r="U63" s="427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hidden="1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25" t="s">
        <v>70</v>
      </c>
      <c r="P64" s="426"/>
      <c r="Q64" s="426"/>
      <c r="R64" s="426"/>
      <c r="S64" s="426"/>
      <c r="T64" s="426"/>
      <c r="U64" s="427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hidden="1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hidden="1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149</v>
      </c>
      <c r="X68" s="403">
        <f t="shared" si="6"/>
        <v>151.20000000000002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155.62222222222221</v>
      </c>
      <c r="BM68" s="64">
        <f t="shared" si="9"/>
        <v>157.91999999999999</v>
      </c>
      <c r="BN68" s="64">
        <f t="shared" si="10"/>
        <v>0.24636243386243384</v>
      </c>
      <c r="BO68" s="64">
        <f t="shared" si="11"/>
        <v>0.25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107</v>
      </c>
      <c r="X76" s="403">
        <f t="shared" si="6"/>
        <v>107.30000000000001</v>
      </c>
      <c r="Y76" s="36">
        <f t="shared" si="12"/>
        <v>0.27172999999999997</v>
      </c>
      <c r="Z76" s="56"/>
      <c r="AA76" s="57"/>
      <c r="AE76" s="64"/>
      <c r="BB76" s="94" t="s">
        <v>1</v>
      </c>
      <c r="BL76" s="64">
        <f t="shared" si="8"/>
        <v>113.07297297297296</v>
      </c>
      <c r="BM76" s="64">
        <f t="shared" si="9"/>
        <v>113.39000000000001</v>
      </c>
      <c r="BN76" s="64">
        <f t="shared" si="10"/>
        <v>0.240990990990991</v>
      </c>
      <c r="BO76" s="64">
        <f t="shared" si="11"/>
        <v>0.24166666666666667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73</v>
      </c>
      <c r="X80" s="403">
        <f t="shared" si="6"/>
        <v>76.5</v>
      </c>
      <c r="Y80" s="36">
        <f t="shared" si="12"/>
        <v>0.15928999999999999</v>
      </c>
      <c r="Z80" s="56"/>
      <c r="AA80" s="57"/>
      <c r="AE80" s="64"/>
      <c r="BB80" s="98" t="s">
        <v>1</v>
      </c>
      <c r="BL80" s="64">
        <f t="shared" si="8"/>
        <v>76.406666666666666</v>
      </c>
      <c r="BM80" s="64">
        <f t="shared" si="9"/>
        <v>80.069999999999993</v>
      </c>
      <c r="BN80" s="64">
        <f t="shared" si="10"/>
        <v>0.13518518518518519</v>
      </c>
      <c r="BO80" s="64">
        <f t="shared" si="11"/>
        <v>0.14166666666666666</v>
      </c>
    </row>
    <row r="81" spans="1:67" ht="27" hidden="1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25" t="s">
        <v>70</v>
      </c>
      <c r="P87" s="426"/>
      <c r="Q87" s="426"/>
      <c r="R87" s="426"/>
      <c r="S87" s="426"/>
      <c r="T87" s="426"/>
      <c r="U87" s="427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58.937437437437438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0.73551999999999995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25" t="s">
        <v>70</v>
      </c>
      <c r="P88" s="426"/>
      <c r="Q88" s="426"/>
      <c r="R88" s="426"/>
      <c r="S88" s="426"/>
      <c r="T88" s="426"/>
      <c r="U88" s="427"/>
      <c r="V88" s="37" t="s">
        <v>66</v>
      </c>
      <c r="W88" s="404">
        <f>IFERROR(SUM(W67:W86),"0")</f>
        <v>329</v>
      </c>
      <c r="X88" s="404">
        <f>IFERROR(SUM(X67:X86),"0")</f>
        <v>335</v>
      </c>
      <c r="Y88" s="37"/>
      <c r="Z88" s="405"/>
      <c r="AA88" s="405"/>
    </row>
    <row r="89" spans="1:67" ht="14.25" hidden="1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158</v>
      </c>
      <c r="X90" s="403">
        <f>IFERROR(IF(W90="",0,CEILING((W90/$H90),1)*$H90),"")</f>
        <v>162</v>
      </c>
      <c r="Y90" s="36">
        <f>IFERROR(IF(X90=0,"",ROUNDUP(X90/H90,0)*0.02175),"")</f>
        <v>0.32624999999999998</v>
      </c>
      <c r="Z90" s="56"/>
      <c r="AA90" s="57"/>
      <c r="AE90" s="64"/>
      <c r="BB90" s="105" t="s">
        <v>1</v>
      </c>
      <c r="BL90" s="64">
        <f>IFERROR(W90*I90/H90,"0")</f>
        <v>165.02222222222221</v>
      </c>
      <c r="BM90" s="64">
        <f>IFERROR(X90*I90/H90,"0")</f>
        <v>169.2</v>
      </c>
      <c r="BN90" s="64">
        <f>IFERROR(1/J90*(W90/H90),"0")</f>
        <v>0.30478395061728392</v>
      </c>
      <c r="BO90" s="64">
        <f>IFERROR(1/J90*(X90/H90),"0")</f>
        <v>0.31249999999999994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36</v>
      </c>
      <c r="X93" s="403">
        <f>IFERROR(IF(W93="",0,CEILING((W93/$H93),1)*$H93),"")</f>
        <v>36</v>
      </c>
      <c r="Y93" s="36">
        <f>IFERROR(IF(X93=0,"",ROUNDUP(X93/H93,0)*0.00753),"")</f>
        <v>0.11295000000000001</v>
      </c>
      <c r="Z93" s="56"/>
      <c r="AA93" s="57"/>
      <c r="AE93" s="64"/>
      <c r="BB93" s="108" t="s">
        <v>1</v>
      </c>
      <c r="BL93" s="64">
        <f>IFERROR(W93*I93/H93,"0")</f>
        <v>39.000000000000007</v>
      </c>
      <c r="BM93" s="64">
        <f>IFERROR(X93*I93/H93,"0")</f>
        <v>39.000000000000007</v>
      </c>
      <c r="BN93" s="64">
        <f>IFERROR(1/J93*(W93/H93),"0")</f>
        <v>9.6153846153846145E-2</v>
      </c>
      <c r="BO93" s="64">
        <f>IFERROR(1/J93*(X93/H93),"0")</f>
        <v>9.6153846153846145E-2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25" t="s">
        <v>70</v>
      </c>
      <c r="P94" s="426"/>
      <c r="Q94" s="426"/>
      <c r="R94" s="426"/>
      <c r="S94" s="426"/>
      <c r="T94" s="426"/>
      <c r="U94" s="427"/>
      <c r="V94" s="37" t="s">
        <v>71</v>
      </c>
      <c r="W94" s="404">
        <f>IFERROR(W90/H90,"0")+IFERROR(W91/H91,"0")+IFERROR(W92/H92,"0")+IFERROR(W93/H93,"0")</f>
        <v>29.629629629629626</v>
      </c>
      <c r="X94" s="404">
        <f>IFERROR(X90/H90,"0")+IFERROR(X91/H91,"0")+IFERROR(X92/H92,"0")+IFERROR(X93/H93,"0")</f>
        <v>30</v>
      </c>
      <c r="Y94" s="404">
        <f>IFERROR(IF(Y90="",0,Y90),"0")+IFERROR(IF(Y91="",0,Y91),"0")+IFERROR(IF(Y92="",0,Y92),"0")+IFERROR(IF(Y93="",0,Y93),"0")</f>
        <v>0.43919999999999998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25" t="s">
        <v>70</v>
      </c>
      <c r="P95" s="426"/>
      <c r="Q95" s="426"/>
      <c r="R95" s="426"/>
      <c r="S95" s="426"/>
      <c r="T95" s="426"/>
      <c r="U95" s="427"/>
      <c r="V95" s="37" t="s">
        <v>66</v>
      </c>
      <c r="W95" s="404">
        <f>IFERROR(SUM(W90:W93),"0")</f>
        <v>194</v>
      </c>
      <c r="X95" s="404">
        <f>IFERROR(SUM(X90:X93),"0")</f>
        <v>198</v>
      </c>
      <c r="Y95" s="37"/>
      <c r="Z95" s="405"/>
      <c r="AA95" s="405"/>
    </row>
    <row r="96" spans="1:67" ht="14.25" hidden="1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hidden="1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25" t="s">
        <v>70</v>
      </c>
      <c r="P104" s="426"/>
      <c r="Q104" s="426"/>
      <c r="R104" s="426"/>
      <c r="S104" s="426"/>
      <c r="T104" s="426"/>
      <c r="U104" s="427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hidden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25" t="s">
        <v>70</v>
      </c>
      <c r="P105" s="426"/>
      <c r="Q105" s="426"/>
      <c r="R105" s="426"/>
      <c r="S105" s="426"/>
      <c r="T105" s="426"/>
      <c r="U105" s="427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hidden="1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hidden="1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805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352</v>
      </c>
      <c r="X108" s="403">
        <f t="shared" si="18"/>
        <v>352.8</v>
      </c>
      <c r="Y108" s="36">
        <f>IFERROR(IF(X108=0,"",ROUNDUP(X108/H108,0)*0.02175),"")</f>
        <v>0.91349999999999998</v>
      </c>
      <c r="Z108" s="56"/>
      <c r="AA108" s="57"/>
      <c r="AE108" s="64"/>
      <c r="BB108" s="117" t="s">
        <v>1</v>
      </c>
      <c r="BL108" s="64">
        <f t="shared" si="19"/>
        <v>375.63428571428568</v>
      </c>
      <c r="BM108" s="64">
        <f t="shared" si="20"/>
        <v>376.488</v>
      </c>
      <c r="BN108" s="64">
        <f t="shared" si="21"/>
        <v>0.7482993197278911</v>
      </c>
      <c r="BO108" s="64">
        <f t="shared" si="22"/>
        <v>0.75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58</v>
      </c>
      <c r="X110" s="403">
        <f t="shared" si="18"/>
        <v>58.800000000000004</v>
      </c>
      <c r="Y110" s="36">
        <f>IFERROR(IF(X110=0,"",ROUNDUP(X110/H110,0)*0.02175),"")</f>
        <v>0.15225</v>
      </c>
      <c r="Z110" s="56"/>
      <c r="AA110" s="57"/>
      <c r="AE110" s="64"/>
      <c r="BB110" s="119" t="s">
        <v>1</v>
      </c>
      <c r="BL110" s="64">
        <f t="shared" si="19"/>
        <v>61.894285714285715</v>
      </c>
      <c r="BM110" s="64">
        <f t="shared" si="20"/>
        <v>62.748000000000005</v>
      </c>
      <c r="BN110" s="64">
        <f t="shared" si="21"/>
        <v>0.12329931972789114</v>
      </c>
      <c r="BO110" s="64">
        <f t="shared" si="22"/>
        <v>0.125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6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13</v>
      </c>
      <c r="X114" s="403">
        <f t="shared" si="18"/>
        <v>13.5</v>
      </c>
      <c r="Y114" s="36">
        <f>IFERROR(IF(X114=0,"",ROUNDUP(X114/H114,0)*0.00753),"")</f>
        <v>3.7650000000000003E-2</v>
      </c>
      <c r="Z114" s="56"/>
      <c r="AA114" s="57"/>
      <c r="AE114" s="64"/>
      <c r="BB114" s="123" t="s">
        <v>1</v>
      </c>
      <c r="BL114" s="64">
        <f t="shared" si="19"/>
        <v>14.309629629629629</v>
      </c>
      <c r="BM114" s="64">
        <f t="shared" si="20"/>
        <v>14.86</v>
      </c>
      <c r="BN114" s="64">
        <f t="shared" si="21"/>
        <v>3.0864197530864196E-2</v>
      </c>
      <c r="BO114" s="64">
        <f t="shared" si="22"/>
        <v>3.2051282051282048E-2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255</v>
      </c>
      <c r="X115" s="403">
        <f t="shared" si="18"/>
        <v>256.5</v>
      </c>
      <c r="Y115" s="36">
        <f>IFERROR(IF(X115=0,"",ROUNDUP(X115/H115,0)*0.00937),"")</f>
        <v>0.89015</v>
      </c>
      <c r="Z115" s="56"/>
      <c r="AA115" s="57"/>
      <c r="AE115" s="64"/>
      <c r="BB115" s="124" t="s">
        <v>1</v>
      </c>
      <c r="BL115" s="64">
        <f t="shared" si="19"/>
        <v>282.19999999999993</v>
      </c>
      <c r="BM115" s="64">
        <f t="shared" si="20"/>
        <v>283.86</v>
      </c>
      <c r="BN115" s="64">
        <f t="shared" si="21"/>
        <v>0.78703703703703698</v>
      </c>
      <c r="BO115" s="64">
        <f t="shared" si="22"/>
        <v>0.79166666666666663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8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37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25" t="s">
        <v>70</v>
      </c>
      <c r="P122" s="426"/>
      <c r="Q122" s="426"/>
      <c r="R122" s="426"/>
      <c r="S122" s="426"/>
      <c r="T122" s="426"/>
      <c r="U122" s="427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148.06878306878306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149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1.9935499999999999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25" t="s">
        <v>70</v>
      </c>
      <c r="P123" s="426"/>
      <c r="Q123" s="426"/>
      <c r="R123" s="426"/>
      <c r="S123" s="426"/>
      <c r="T123" s="426"/>
      <c r="U123" s="427"/>
      <c r="V123" s="37" t="s">
        <v>66</v>
      </c>
      <c r="W123" s="404">
        <f>IFERROR(SUM(W107:W121),"0")</f>
        <v>678</v>
      </c>
      <c r="X123" s="404">
        <f>IFERROR(SUM(X107:X121),"0")</f>
        <v>681.6</v>
      </c>
      <c r="Y123" s="37"/>
      <c r="Z123" s="405"/>
      <c r="AA123" s="405"/>
    </row>
    <row r="124" spans="1:67" ht="14.25" hidden="1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10</v>
      </c>
      <c r="X125" s="403">
        <f t="shared" ref="X125:X130" si="24">IFERROR(IF(W125="",0,CEILING((W125/$H125),1)*$H125),"")</f>
        <v>13.28</v>
      </c>
      <c r="Y125" s="36">
        <f>IFERROR(IF(X125=0,"",ROUNDUP(X125/H125,0)*0.00937),"")</f>
        <v>3.7479999999999999E-2</v>
      </c>
      <c r="Z125" s="56"/>
      <c r="AA125" s="57"/>
      <c r="AE125" s="64"/>
      <c r="BB125" s="131" t="s">
        <v>1</v>
      </c>
      <c r="BL125" s="64">
        <f t="shared" ref="BL125:BL130" si="25">IFERROR(W125*I125/H125,"0")</f>
        <v>10.789156626506024</v>
      </c>
      <c r="BM125" s="64">
        <f t="shared" ref="BM125:BM130" si="26">IFERROR(X125*I125/H125,"0")</f>
        <v>14.327999999999999</v>
      </c>
      <c r="BN125" s="64">
        <f t="shared" ref="BN125:BN130" si="27">IFERROR(1/J125*(W125/H125),"0")</f>
        <v>2.5100401606425703E-2</v>
      </c>
      <c r="BO125" s="64">
        <f t="shared" ref="BO125:BO130" si="28">IFERROR(1/J125*(X125/H125),"0")</f>
        <v>3.3333333333333333E-2</v>
      </c>
    </row>
    <row r="126" spans="1:67" ht="27" hidden="1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21</v>
      </c>
      <c r="X127" s="403">
        <f t="shared" si="24"/>
        <v>25.200000000000003</v>
      </c>
      <c r="Y127" s="36">
        <f>IFERROR(IF(X127=0,"",ROUNDUP(X127/H127,0)*0.02175),"")</f>
        <v>6.5250000000000002E-2</v>
      </c>
      <c r="Z127" s="56"/>
      <c r="AA127" s="57"/>
      <c r="AE127" s="64"/>
      <c r="BB127" s="133" t="s">
        <v>1</v>
      </c>
      <c r="BL127" s="64">
        <f t="shared" si="25"/>
        <v>22.41</v>
      </c>
      <c r="BM127" s="64">
        <f t="shared" si="26"/>
        <v>26.892000000000003</v>
      </c>
      <c r="BN127" s="64">
        <f t="shared" si="27"/>
        <v>4.4642857142857137E-2</v>
      </c>
      <c r="BO127" s="64">
        <f t="shared" si="28"/>
        <v>5.3571428571428568E-2</v>
      </c>
    </row>
    <row r="128" spans="1:67" ht="27" hidden="1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hidden="1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hidden="1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25" t="s">
        <v>70</v>
      </c>
      <c r="P131" s="426"/>
      <c r="Q131" s="426"/>
      <c r="R131" s="426"/>
      <c r="S131" s="426"/>
      <c r="T131" s="426"/>
      <c r="U131" s="427"/>
      <c r="V131" s="37" t="s">
        <v>71</v>
      </c>
      <c r="W131" s="404">
        <f>IFERROR(W125/H125,"0")+IFERROR(W126/H126,"0")+IFERROR(W127/H127,"0")+IFERROR(W128/H128,"0")+IFERROR(W129/H129,"0")+IFERROR(W130/H130,"0")</f>
        <v>5.5120481927710845</v>
      </c>
      <c r="X131" s="404">
        <f>IFERROR(X125/H125,"0")+IFERROR(X126/H126,"0")+IFERROR(X127/H127,"0")+IFERROR(X128/H128,"0")+IFERROR(X129/H129,"0")+IFERROR(X130/H130,"0")</f>
        <v>7</v>
      </c>
      <c r="Y131" s="404">
        <f>IFERROR(IF(Y125="",0,Y125),"0")+IFERROR(IF(Y126="",0,Y126),"0")+IFERROR(IF(Y127="",0,Y127),"0")+IFERROR(IF(Y128="",0,Y128),"0")+IFERROR(IF(Y129="",0,Y129),"0")+IFERROR(IF(Y130="",0,Y130),"0")</f>
        <v>0.10273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25" t="s">
        <v>70</v>
      </c>
      <c r="P132" s="426"/>
      <c r="Q132" s="426"/>
      <c r="R132" s="426"/>
      <c r="S132" s="426"/>
      <c r="T132" s="426"/>
      <c r="U132" s="427"/>
      <c r="V132" s="37" t="s">
        <v>66</v>
      </c>
      <c r="W132" s="404">
        <f>IFERROR(SUM(W125:W130),"0")</f>
        <v>31</v>
      </c>
      <c r="X132" s="404">
        <f>IFERROR(SUM(X125:X130),"0")</f>
        <v>38.480000000000004</v>
      </c>
      <c r="Y132" s="37"/>
      <c r="Z132" s="405"/>
      <c r="AA132" s="405"/>
    </row>
    <row r="133" spans="1:67" ht="16.5" hidden="1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hidden="1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hidden="1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8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99</v>
      </c>
      <c r="X136" s="403">
        <f>IFERROR(IF(W136="",0,CEILING((W136/$H136),1)*$H136),"")</f>
        <v>100.80000000000001</v>
      </c>
      <c r="Y136" s="36">
        <f>IFERROR(IF(X136=0,"",ROUNDUP(X136/H136,0)*0.02175),"")</f>
        <v>0.26100000000000001</v>
      </c>
      <c r="Z136" s="56"/>
      <c r="AA136" s="57"/>
      <c r="AE136" s="64"/>
      <c r="BB136" s="138" t="s">
        <v>1</v>
      </c>
      <c r="BL136" s="64">
        <f>IFERROR(W136*I136/H136,"0")</f>
        <v>105.57642857142856</v>
      </c>
      <c r="BM136" s="64">
        <f>IFERROR(X136*I136/H136,"0")</f>
        <v>107.49600000000001</v>
      </c>
      <c r="BN136" s="64">
        <f>IFERROR(1/J136*(W136/H136),"0")</f>
        <v>0.21045918367346936</v>
      </c>
      <c r="BO136" s="64">
        <f>IFERROR(1/J136*(X136/H136),"0")</f>
        <v>0.21428571428571427</v>
      </c>
    </row>
    <row r="137" spans="1:67" ht="16.5" hidden="1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324</v>
      </c>
      <c r="X138" s="403">
        <f>IFERROR(IF(W138="",0,CEILING((W138/$H138),1)*$H138),"")</f>
        <v>324</v>
      </c>
      <c r="Y138" s="36">
        <f>IFERROR(IF(X138=0,"",ROUNDUP(X138/H138,0)*0.00753),"")</f>
        <v>0.90360000000000007</v>
      </c>
      <c r="Z138" s="56"/>
      <c r="AA138" s="57"/>
      <c r="AE138" s="64"/>
      <c r="BB138" s="140" t="s">
        <v>1</v>
      </c>
      <c r="BL138" s="64">
        <f>IFERROR(W138*I138/H138,"0")</f>
        <v>356.64</v>
      </c>
      <c r="BM138" s="64">
        <f>IFERROR(X138*I138/H138,"0")</f>
        <v>356.64</v>
      </c>
      <c r="BN138" s="64">
        <f>IFERROR(1/J138*(W138/H138),"0")</f>
        <v>0.76923076923076916</v>
      </c>
      <c r="BO138" s="64">
        <f>IFERROR(1/J138*(X138/H138),"0")</f>
        <v>0.76923076923076916</v>
      </c>
    </row>
    <row r="139" spans="1:67" ht="16.5" hidden="1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25" t="s">
        <v>70</v>
      </c>
      <c r="P140" s="426"/>
      <c r="Q140" s="426"/>
      <c r="R140" s="426"/>
      <c r="S140" s="426"/>
      <c r="T140" s="426"/>
      <c r="U140" s="427"/>
      <c r="V140" s="37" t="s">
        <v>71</v>
      </c>
      <c r="W140" s="404">
        <f>IFERROR(W135/H135,"0")+IFERROR(W136/H136,"0")+IFERROR(W137/H137,"0")+IFERROR(W138/H138,"0")+IFERROR(W139/H139,"0")</f>
        <v>131.78571428571428</v>
      </c>
      <c r="X140" s="404">
        <f>IFERROR(X135/H135,"0")+IFERROR(X136/H136,"0")+IFERROR(X137/H137,"0")+IFERROR(X138/H138,"0")+IFERROR(X139/H139,"0")</f>
        <v>132</v>
      </c>
      <c r="Y140" s="404">
        <f>IFERROR(IF(Y135="",0,Y135),"0")+IFERROR(IF(Y136="",0,Y136),"0")+IFERROR(IF(Y137="",0,Y137),"0")+IFERROR(IF(Y138="",0,Y138),"0")+IFERROR(IF(Y139="",0,Y139),"0")</f>
        <v>1.1646000000000001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25" t="s">
        <v>70</v>
      </c>
      <c r="P141" s="426"/>
      <c r="Q141" s="426"/>
      <c r="R141" s="426"/>
      <c r="S141" s="426"/>
      <c r="T141" s="426"/>
      <c r="U141" s="427"/>
      <c r="V141" s="37" t="s">
        <v>66</v>
      </c>
      <c r="W141" s="404">
        <f>IFERROR(SUM(W135:W139),"0")</f>
        <v>423</v>
      </c>
      <c r="X141" s="404">
        <f>IFERROR(SUM(X135:X139),"0")</f>
        <v>424.8</v>
      </c>
      <c r="Y141" s="37"/>
      <c r="Z141" s="405"/>
      <c r="AA141" s="405"/>
    </row>
    <row r="142" spans="1:67" ht="27.75" hidden="1" customHeight="1" x14ac:dyDescent="0.2">
      <c r="A142" s="448" t="s">
        <v>239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8"/>
      <c r="AA142" s="48"/>
    </row>
    <row r="143" spans="1:67" ht="16.5" hidden="1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hidden="1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hidden="1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788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44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7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25" t="s">
        <v>70</v>
      </c>
      <c r="P150" s="426"/>
      <c r="Q150" s="426"/>
      <c r="R150" s="426"/>
      <c r="S150" s="426"/>
      <c r="T150" s="426"/>
      <c r="U150" s="427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hidden="1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25" t="s">
        <v>70</v>
      </c>
      <c r="P151" s="426"/>
      <c r="Q151" s="426"/>
      <c r="R151" s="426"/>
      <c r="S151" s="426"/>
      <c r="T151" s="426"/>
      <c r="U151" s="427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hidden="1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hidden="1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77</v>
      </c>
      <c r="X154" s="403">
        <f t="shared" ref="X154:X162" si="29">IFERROR(IF(W154="",0,CEILING((W154/$H154),1)*$H154),"")</f>
        <v>79.8</v>
      </c>
      <c r="Y154" s="36">
        <f>IFERROR(IF(X154=0,"",ROUNDUP(X154/H154,0)*0.00753),"")</f>
        <v>0.14307</v>
      </c>
      <c r="Z154" s="56"/>
      <c r="AA154" s="57"/>
      <c r="AE154" s="64"/>
      <c r="BB154" s="147" t="s">
        <v>1</v>
      </c>
      <c r="BL154" s="64">
        <f t="shared" ref="BL154:BL162" si="30">IFERROR(W154*I154/H154,"0")</f>
        <v>81.766666666666666</v>
      </c>
      <c r="BM154" s="64">
        <f t="shared" ref="BM154:BM162" si="31">IFERROR(X154*I154/H154,"0")</f>
        <v>84.739999999999981</v>
      </c>
      <c r="BN154" s="64">
        <f t="shared" ref="BN154:BN162" si="32">IFERROR(1/J154*(W154/H154),"0")</f>
        <v>0.11752136752136751</v>
      </c>
      <c r="BO154" s="64">
        <f t="shared" ref="BO154:BO162" si="33">IFERROR(1/J154*(X154/H154),"0")</f>
        <v>0.12179487179487179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30</v>
      </c>
      <c r="X156" s="403">
        <f t="shared" si="29"/>
        <v>33.6</v>
      </c>
      <c r="Y156" s="36">
        <f>IFERROR(IF(X156=0,"",ROUNDUP(X156/H156,0)*0.00753),"")</f>
        <v>6.0240000000000002E-2</v>
      </c>
      <c r="Z156" s="56"/>
      <c r="AA156" s="57"/>
      <c r="AE156" s="64"/>
      <c r="BB156" s="149" t="s">
        <v>1</v>
      </c>
      <c r="BL156" s="64">
        <f t="shared" si="30"/>
        <v>31.428571428571427</v>
      </c>
      <c r="BM156" s="64">
        <f t="shared" si="31"/>
        <v>35.200000000000003</v>
      </c>
      <c r="BN156" s="64">
        <f t="shared" si="32"/>
        <v>4.5787545787545784E-2</v>
      </c>
      <c r="BO156" s="64">
        <f t="shared" si="33"/>
        <v>5.128205128205128E-2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115</v>
      </c>
      <c r="X157" s="403">
        <f t="shared" si="29"/>
        <v>115.5</v>
      </c>
      <c r="Y157" s="36">
        <f>IFERROR(IF(X157=0,"",ROUNDUP(X157/H157,0)*0.00502),"")</f>
        <v>0.27610000000000001</v>
      </c>
      <c r="Z157" s="56"/>
      <c r="AA157" s="57"/>
      <c r="AE157" s="64"/>
      <c r="BB157" s="150" t="s">
        <v>1</v>
      </c>
      <c r="BL157" s="64">
        <f t="shared" si="30"/>
        <v>122.11904761904761</v>
      </c>
      <c r="BM157" s="64">
        <f t="shared" si="31"/>
        <v>122.64999999999999</v>
      </c>
      <c r="BN157" s="64">
        <f t="shared" si="32"/>
        <v>0.23402523402523404</v>
      </c>
      <c r="BO157" s="64">
        <f t="shared" si="33"/>
        <v>0.23504273504273507</v>
      </c>
    </row>
    <row r="158" spans="1:67" ht="27" hidden="1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105</v>
      </c>
      <c r="X160" s="403">
        <f t="shared" si="29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30"/>
        <v>110.00000000000001</v>
      </c>
      <c r="BM160" s="64">
        <f t="shared" si="31"/>
        <v>110.00000000000001</v>
      </c>
      <c r="BN160" s="64">
        <f t="shared" si="32"/>
        <v>0.21367521367521369</v>
      </c>
      <c r="BO160" s="64">
        <f t="shared" si="33"/>
        <v>0.21367521367521369</v>
      </c>
    </row>
    <row r="161" spans="1:67" ht="27" hidden="1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hidden="1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25" t="s">
        <v>70</v>
      </c>
      <c r="P163" s="426"/>
      <c r="Q163" s="426"/>
      <c r="R163" s="426"/>
      <c r="S163" s="426"/>
      <c r="T163" s="426"/>
      <c r="U163" s="427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130.23809523809524</v>
      </c>
      <c r="X163" s="404">
        <f>IFERROR(X154/H154,"0")+IFERROR(X155/H155,"0")+IFERROR(X156/H156,"0")+IFERROR(X157/H157,"0")+IFERROR(X158/H158,"0")+IFERROR(X159/H159,"0")+IFERROR(X160/H160,"0")+IFERROR(X161/H161,"0")+IFERROR(X162/H162,"0")</f>
        <v>132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0.73041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25" t="s">
        <v>70</v>
      </c>
      <c r="P164" s="426"/>
      <c r="Q164" s="426"/>
      <c r="R164" s="426"/>
      <c r="S164" s="426"/>
      <c r="T164" s="426"/>
      <c r="U164" s="427"/>
      <c r="V164" s="37" t="s">
        <v>66</v>
      </c>
      <c r="W164" s="404">
        <f>IFERROR(SUM(W154:W162),"0")</f>
        <v>327</v>
      </c>
      <c r="X164" s="404">
        <f>IFERROR(SUM(X154:X162),"0")</f>
        <v>333.9</v>
      </c>
      <c r="Y164" s="37"/>
      <c r="Z164" s="405"/>
      <c r="AA164" s="405"/>
    </row>
    <row r="165" spans="1:67" ht="16.5" hidden="1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hidden="1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hidden="1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25" t="s">
        <v>70</v>
      </c>
      <c r="P169" s="426"/>
      <c r="Q169" s="426"/>
      <c r="R169" s="426"/>
      <c r="S169" s="426"/>
      <c r="T169" s="426"/>
      <c r="U169" s="427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hidden="1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25" t="s">
        <v>70</v>
      </c>
      <c r="P170" s="426"/>
      <c r="Q170" s="426"/>
      <c r="R170" s="426"/>
      <c r="S170" s="426"/>
      <c r="T170" s="426"/>
      <c r="U170" s="427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hidden="1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hidden="1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25" t="s">
        <v>70</v>
      </c>
      <c r="P174" s="426"/>
      <c r="Q174" s="426"/>
      <c r="R174" s="426"/>
      <c r="S174" s="426"/>
      <c r="T174" s="426"/>
      <c r="U174" s="427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hidden="1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25" t="s">
        <v>70</v>
      </c>
      <c r="P175" s="426"/>
      <c r="Q175" s="426"/>
      <c r="R175" s="426"/>
      <c r="S175" s="426"/>
      <c r="T175" s="426"/>
      <c r="U175" s="427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hidden="1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453</v>
      </c>
      <c r="X177" s="403">
        <f t="shared" ref="X177:X184" si="34">IFERROR(IF(W177="",0,CEILING((W177/$H177),1)*$H177),"")</f>
        <v>453.6</v>
      </c>
      <c r="Y177" s="36">
        <f>IFERROR(IF(X177=0,"",ROUNDUP(X177/H177,0)*0.00937),"")</f>
        <v>0.78708</v>
      </c>
      <c r="Z177" s="56"/>
      <c r="AA177" s="57"/>
      <c r="AE177" s="64"/>
      <c r="BB177" s="160" t="s">
        <v>1</v>
      </c>
      <c r="BL177" s="64">
        <f t="shared" ref="BL177:BL184" si="35">IFERROR(W177*I177/H177,"0")</f>
        <v>470.61666666666662</v>
      </c>
      <c r="BM177" s="64">
        <f t="shared" ref="BM177:BM184" si="36">IFERROR(X177*I177/H177,"0")</f>
        <v>471.24</v>
      </c>
      <c r="BN177" s="64">
        <f t="shared" ref="BN177:BN184" si="37">IFERROR(1/J177*(W177/H177),"0")</f>
        <v>0.69907407407407407</v>
      </c>
      <c r="BO177" s="64">
        <f t="shared" ref="BO177:BO184" si="38">IFERROR(1/J177*(X177/H177),"0")</f>
        <v>0.7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127</v>
      </c>
      <c r="X178" s="403">
        <f t="shared" si="34"/>
        <v>129.60000000000002</v>
      </c>
      <c r="Y178" s="36">
        <f>IFERROR(IF(X178=0,"",ROUNDUP(X178/H178,0)*0.00937),"")</f>
        <v>0.22488</v>
      </c>
      <c r="Z178" s="56"/>
      <c r="AA178" s="57"/>
      <c r="AE178" s="64"/>
      <c r="BB178" s="161" t="s">
        <v>1</v>
      </c>
      <c r="BL178" s="64">
        <f t="shared" si="35"/>
        <v>131.9388888888889</v>
      </c>
      <c r="BM178" s="64">
        <f t="shared" si="36"/>
        <v>134.64000000000001</v>
      </c>
      <c r="BN178" s="64">
        <f t="shared" si="37"/>
        <v>0.19598765432098764</v>
      </c>
      <c r="BO178" s="64">
        <f t="shared" si="38"/>
        <v>0.20000000000000004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165</v>
      </c>
      <c r="X180" s="403">
        <f t="shared" si="34"/>
        <v>167.4</v>
      </c>
      <c r="Y180" s="36">
        <f>IFERROR(IF(X180=0,"",ROUNDUP(X180/H180,0)*0.00937),"")</f>
        <v>0.29047000000000001</v>
      </c>
      <c r="Z180" s="56"/>
      <c r="AA180" s="57"/>
      <c r="AE180" s="64"/>
      <c r="BB180" s="163" t="s">
        <v>1</v>
      </c>
      <c r="BL180" s="64">
        <f t="shared" si="35"/>
        <v>171.41666666666669</v>
      </c>
      <c r="BM180" s="64">
        <f t="shared" si="36"/>
        <v>173.91</v>
      </c>
      <c r="BN180" s="64">
        <f t="shared" si="37"/>
        <v>0.25462962962962959</v>
      </c>
      <c r="BO180" s="64">
        <f t="shared" si="38"/>
        <v>0.2583333333333333</v>
      </c>
    </row>
    <row r="181" spans="1:67" ht="27" hidden="1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8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1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25" t="s">
        <v>70</v>
      </c>
      <c r="P185" s="426"/>
      <c r="Q185" s="426"/>
      <c r="R185" s="426"/>
      <c r="S185" s="426"/>
      <c r="T185" s="426"/>
      <c r="U185" s="427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137.96296296296296</v>
      </c>
      <c r="X185" s="404">
        <f>IFERROR(X177/H177,"0")+IFERROR(X178/H178,"0")+IFERROR(X179/H179,"0")+IFERROR(X180/H180,"0")+IFERROR(X181/H181,"0")+IFERROR(X182/H182,"0")+IFERROR(X183/H183,"0")+IFERROR(X184/H184,"0")</f>
        <v>139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1.30243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25" t="s">
        <v>70</v>
      </c>
      <c r="P186" s="426"/>
      <c r="Q186" s="426"/>
      <c r="R186" s="426"/>
      <c r="S186" s="426"/>
      <c r="T186" s="426"/>
      <c r="U186" s="427"/>
      <c r="V186" s="37" t="s">
        <v>66</v>
      </c>
      <c r="W186" s="404">
        <f>IFERROR(SUM(W177:W184),"0")</f>
        <v>745</v>
      </c>
      <c r="X186" s="404">
        <f>IFERROR(SUM(X177:X184),"0")</f>
        <v>750.6</v>
      </c>
      <c r="Y186" s="37"/>
      <c r="Z186" s="405"/>
      <c r="AA186" s="405"/>
    </row>
    <row r="187" spans="1:67" ht="14.25" hidden="1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hidden="1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hidden="1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1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243</v>
      </c>
      <c r="X191" s="403">
        <f t="shared" si="39"/>
        <v>249.6</v>
      </c>
      <c r="Y191" s="36">
        <f>IFERROR(IF(X191=0,"",ROUNDUP(X191/H191,0)*0.02175),"")</f>
        <v>0.69599999999999995</v>
      </c>
      <c r="Z191" s="56"/>
      <c r="AA191" s="57"/>
      <c r="AE191" s="64"/>
      <c r="BB191" s="171" t="s">
        <v>1</v>
      </c>
      <c r="BL191" s="64">
        <f t="shared" si="40"/>
        <v>260.57076923076926</v>
      </c>
      <c r="BM191" s="64">
        <f t="shared" si="41"/>
        <v>267.64800000000002</v>
      </c>
      <c r="BN191" s="64">
        <f t="shared" si="42"/>
        <v>0.55631868131868123</v>
      </c>
      <c r="BO191" s="64">
        <f t="shared" si="43"/>
        <v>0.5714285714285714</v>
      </c>
    </row>
    <row r="192" spans="1:67" ht="27" hidden="1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48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379</v>
      </c>
      <c r="X193" s="403">
        <f t="shared" si="39"/>
        <v>382.79999999999995</v>
      </c>
      <c r="Y193" s="36">
        <f>IFERROR(IF(X193=0,"",ROUNDUP(X193/H193,0)*0.02175),"")</f>
        <v>0.95699999999999996</v>
      </c>
      <c r="Z193" s="56"/>
      <c r="AA193" s="57"/>
      <c r="AE193" s="64"/>
      <c r="BB193" s="173" t="s">
        <v>1</v>
      </c>
      <c r="BL193" s="64">
        <f t="shared" si="40"/>
        <v>403.56965517241377</v>
      </c>
      <c r="BM193" s="64">
        <f t="shared" si="41"/>
        <v>407.61599999999999</v>
      </c>
      <c r="BN193" s="64">
        <f t="shared" si="42"/>
        <v>0.77791461412151064</v>
      </c>
      <c r="BO193" s="64">
        <f t="shared" si="43"/>
        <v>0.7857142857142857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22</v>
      </c>
      <c r="X194" s="403">
        <f t="shared" si="39"/>
        <v>24</v>
      </c>
      <c r="Y194" s="36">
        <f>IFERROR(IF(X194=0,"",ROUNDUP(X194/H194,0)*0.00753),"")</f>
        <v>7.5300000000000006E-2</v>
      </c>
      <c r="Z194" s="56"/>
      <c r="AA194" s="57"/>
      <c r="AE194" s="64"/>
      <c r="BB194" s="174" t="s">
        <v>1</v>
      </c>
      <c r="BL194" s="64">
        <f t="shared" si="40"/>
        <v>24.493333333333336</v>
      </c>
      <c r="BM194" s="64">
        <f t="shared" si="41"/>
        <v>26.720000000000002</v>
      </c>
      <c r="BN194" s="64">
        <f t="shared" si="42"/>
        <v>5.8760683760683767E-2</v>
      </c>
      <c r="BO194" s="64">
        <f t="shared" si="43"/>
        <v>6.4102564102564097E-2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98</v>
      </c>
      <c r="X196" s="403">
        <f t="shared" si="39"/>
        <v>98.399999999999991</v>
      </c>
      <c r="Y196" s="36">
        <f>IFERROR(IF(X196=0,"",ROUNDUP(X196/H196,0)*0.00753),"")</f>
        <v>0.30873</v>
      </c>
      <c r="Z196" s="56"/>
      <c r="AA196" s="57"/>
      <c r="AE196" s="64"/>
      <c r="BB196" s="176" t="s">
        <v>1</v>
      </c>
      <c r="BL196" s="64">
        <f t="shared" si="40"/>
        <v>106.16666666666667</v>
      </c>
      <c r="BM196" s="64">
        <f t="shared" si="41"/>
        <v>106.6</v>
      </c>
      <c r="BN196" s="64">
        <f t="shared" si="42"/>
        <v>0.26175213675213677</v>
      </c>
      <c r="BO196" s="64">
        <f t="shared" si="43"/>
        <v>0.26282051282051283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8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175</v>
      </c>
      <c r="X198" s="403">
        <f t="shared" si="39"/>
        <v>175.2</v>
      </c>
      <c r="Y198" s="36">
        <f>IFERROR(IF(X198=0,"",ROUNDUP(X198/H198,0)*0.00753),"")</f>
        <v>0.54969000000000001</v>
      </c>
      <c r="Z198" s="56"/>
      <c r="AA198" s="57"/>
      <c r="AE198" s="64"/>
      <c r="BB198" s="178" t="s">
        <v>1</v>
      </c>
      <c r="BL198" s="64">
        <f t="shared" si="40"/>
        <v>196.14583333333334</v>
      </c>
      <c r="BM198" s="64">
        <f t="shared" si="41"/>
        <v>196.36999999999998</v>
      </c>
      <c r="BN198" s="64">
        <f t="shared" si="42"/>
        <v>0.46741452991452992</v>
      </c>
      <c r="BO198" s="64">
        <f t="shared" si="43"/>
        <v>0.46794871794871795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1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372</v>
      </c>
      <c r="X199" s="403">
        <f t="shared" si="39"/>
        <v>372</v>
      </c>
      <c r="Y199" s="36">
        <f>IFERROR(IF(X199=0,"",ROUNDUP(X199/H199,0)*0.00753),"")</f>
        <v>1.1671500000000001</v>
      </c>
      <c r="Z199" s="56"/>
      <c r="AA199" s="57"/>
      <c r="AE199" s="64"/>
      <c r="BB199" s="179" t="s">
        <v>1</v>
      </c>
      <c r="BL199" s="64">
        <f t="shared" si="40"/>
        <v>414.16</v>
      </c>
      <c r="BM199" s="64">
        <f t="shared" si="41"/>
        <v>414.16</v>
      </c>
      <c r="BN199" s="64">
        <f t="shared" si="42"/>
        <v>0.9935897435897435</v>
      </c>
      <c r="BO199" s="64">
        <f t="shared" si="43"/>
        <v>0.9935897435897435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5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400</v>
      </c>
      <c r="X200" s="403">
        <f t="shared" si="39"/>
        <v>400.8</v>
      </c>
      <c r="Y200" s="36">
        <f>IFERROR(IF(X200=0,"",ROUNDUP(X200/H200,0)*0.00753),"")</f>
        <v>1.2575100000000001</v>
      </c>
      <c r="Z200" s="56"/>
      <c r="AA200" s="57"/>
      <c r="AE200" s="64"/>
      <c r="BB200" s="180" t="s">
        <v>1</v>
      </c>
      <c r="BL200" s="64">
        <f t="shared" si="40"/>
        <v>445.33333333333331</v>
      </c>
      <c r="BM200" s="64">
        <f t="shared" si="41"/>
        <v>446.2240000000001</v>
      </c>
      <c r="BN200" s="64">
        <f t="shared" si="42"/>
        <v>1.0683760683760684</v>
      </c>
      <c r="BO200" s="64">
        <f t="shared" si="43"/>
        <v>1.0705128205128205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29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100</v>
      </c>
      <c r="X201" s="403">
        <f t="shared" si="39"/>
        <v>100.8</v>
      </c>
      <c r="Y201" s="36">
        <f>IFERROR(IF(X201=0,"",ROUNDUP(X201/H201,0)*0.00753),"")</f>
        <v>0.31625999999999999</v>
      </c>
      <c r="Z201" s="56"/>
      <c r="AA201" s="57"/>
      <c r="AE201" s="64"/>
      <c r="BB201" s="181" t="s">
        <v>1</v>
      </c>
      <c r="BL201" s="64">
        <f t="shared" si="40"/>
        <v>111.33333333333333</v>
      </c>
      <c r="BM201" s="64">
        <f t="shared" si="41"/>
        <v>112.224</v>
      </c>
      <c r="BN201" s="64">
        <f t="shared" si="42"/>
        <v>0.26709401709401709</v>
      </c>
      <c r="BO201" s="64">
        <f t="shared" si="43"/>
        <v>0.26923076923076922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147</v>
      </c>
      <c r="X202" s="403">
        <f t="shared" si="39"/>
        <v>148.79999999999998</v>
      </c>
      <c r="Y202" s="36">
        <f>IFERROR(IF(X202=0,"",ROUNDUP(X202/H202,0)*0.00753),"")</f>
        <v>0.46686</v>
      </c>
      <c r="Z202" s="56"/>
      <c r="AA202" s="57"/>
      <c r="AE202" s="64"/>
      <c r="BB202" s="182" t="s">
        <v>1</v>
      </c>
      <c r="BL202" s="64">
        <f t="shared" si="40"/>
        <v>164.0275</v>
      </c>
      <c r="BM202" s="64">
        <f t="shared" si="41"/>
        <v>166.03599999999997</v>
      </c>
      <c r="BN202" s="64">
        <f t="shared" si="42"/>
        <v>0.39262820512820512</v>
      </c>
      <c r="BO202" s="64">
        <f t="shared" si="43"/>
        <v>0.39743589743589736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25" t="s">
        <v>70</v>
      </c>
      <c r="P203" s="426"/>
      <c r="Q203" s="426"/>
      <c r="R203" s="426"/>
      <c r="S203" s="426"/>
      <c r="T203" s="426"/>
      <c r="U203" s="427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622.21706454465073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626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5.7944999999999993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25" t="s">
        <v>70</v>
      </c>
      <c r="P204" s="426"/>
      <c r="Q204" s="426"/>
      <c r="R204" s="426"/>
      <c r="S204" s="426"/>
      <c r="T204" s="426"/>
      <c r="U204" s="427"/>
      <c r="V204" s="37" t="s">
        <v>66</v>
      </c>
      <c r="W204" s="404">
        <f>IFERROR(SUM(W188:W202),"0")</f>
        <v>1936</v>
      </c>
      <c r="X204" s="404">
        <f>IFERROR(SUM(X188:X202),"0")</f>
        <v>1952.3999999999999</v>
      </c>
      <c r="Y204" s="37"/>
      <c r="Z204" s="405"/>
      <c r="AA204" s="405"/>
    </row>
    <row r="205" spans="1:67" ht="14.25" hidden="1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hidden="1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2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69</v>
      </c>
      <c r="X208" s="403">
        <f>IFERROR(IF(W208="",0,CEILING((W208/$H208),1)*$H208),"")</f>
        <v>69.599999999999994</v>
      </c>
      <c r="Y208" s="36">
        <f>IFERROR(IF(X208=0,"",ROUNDUP(X208/H208,0)*0.00753),"")</f>
        <v>0.21837000000000001</v>
      </c>
      <c r="Z208" s="56"/>
      <c r="AA208" s="57"/>
      <c r="AE208" s="64"/>
      <c r="BB208" s="185" t="s">
        <v>1</v>
      </c>
      <c r="BL208" s="64">
        <f>IFERROR(W208*I208/H208,"0")</f>
        <v>76.820000000000007</v>
      </c>
      <c r="BM208" s="64">
        <f>IFERROR(X208*I208/H208,"0")</f>
        <v>77.488</v>
      </c>
      <c r="BN208" s="64">
        <f>IFERROR(1/J208*(W208/H208),"0")</f>
        <v>0.18429487179487178</v>
      </c>
      <c r="BO208" s="64">
        <f>IFERROR(1/J208*(X208/H208),"0")</f>
        <v>0.1858974358974359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4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36</v>
      </c>
      <c r="X209" s="403">
        <f>IFERROR(IF(W209="",0,CEILING((W209/$H209),1)*$H209),"")</f>
        <v>36</v>
      </c>
      <c r="Y209" s="36">
        <f>IFERROR(IF(X209=0,"",ROUNDUP(X209/H209,0)*0.00753),"")</f>
        <v>0.11295000000000001</v>
      </c>
      <c r="Z209" s="56"/>
      <c r="AA209" s="57"/>
      <c r="AE209" s="64"/>
      <c r="BB209" s="186" t="s">
        <v>1</v>
      </c>
      <c r="BL209" s="64">
        <f>IFERROR(W209*I209/H209,"0")</f>
        <v>40.080000000000005</v>
      </c>
      <c r="BM209" s="64">
        <f>IFERROR(X209*I209/H209,"0")</f>
        <v>40.080000000000005</v>
      </c>
      <c r="BN209" s="64">
        <f>IFERROR(1/J209*(W209/H209),"0")</f>
        <v>9.6153846153846145E-2</v>
      </c>
      <c r="BO209" s="64">
        <f>IFERROR(1/J209*(X209/H209),"0")</f>
        <v>9.6153846153846145E-2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25" t="s">
        <v>70</v>
      </c>
      <c r="P210" s="426"/>
      <c r="Q210" s="426"/>
      <c r="R210" s="426"/>
      <c r="S210" s="426"/>
      <c r="T210" s="426"/>
      <c r="U210" s="427"/>
      <c r="V210" s="37" t="s">
        <v>71</v>
      </c>
      <c r="W210" s="404">
        <f>IFERROR(W206/H206,"0")+IFERROR(W207/H207,"0")+IFERROR(W208/H208,"0")+IFERROR(W209/H209,"0")</f>
        <v>43.75</v>
      </c>
      <c r="X210" s="404">
        <f>IFERROR(X206/H206,"0")+IFERROR(X207/H207,"0")+IFERROR(X208/H208,"0")+IFERROR(X209/H209,"0")</f>
        <v>44</v>
      </c>
      <c r="Y210" s="404">
        <f>IFERROR(IF(Y206="",0,Y206),"0")+IFERROR(IF(Y207="",0,Y207),"0")+IFERROR(IF(Y208="",0,Y208),"0")+IFERROR(IF(Y209="",0,Y209),"0")</f>
        <v>0.33132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25" t="s">
        <v>70</v>
      </c>
      <c r="P211" s="426"/>
      <c r="Q211" s="426"/>
      <c r="R211" s="426"/>
      <c r="S211" s="426"/>
      <c r="T211" s="426"/>
      <c r="U211" s="427"/>
      <c r="V211" s="37" t="s">
        <v>66</v>
      </c>
      <c r="W211" s="404">
        <f>IFERROR(SUM(W206:W209),"0")</f>
        <v>105</v>
      </c>
      <c r="X211" s="404">
        <f>IFERROR(SUM(X206:X209),"0")</f>
        <v>105.6</v>
      </c>
      <c r="Y211" s="37"/>
      <c r="Z211" s="405"/>
      <c r="AA211" s="405"/>
    </row>
    <row r="212" spans="1:67" ht="16.5" hidden="1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hidden="1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hidden="1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7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idden="1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25" t="s">
        <v>70</v>
      </c>
      <c r="P221" s="426"/>
      <c r="Q221" s="426"/>
      <c r="R221" s="426"/>
      <c r="S221" s="426"/>
      <c r="T221" s="426"/>
      <c r="U221" s="427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hidden="1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25" t="s">
        <v>70</v>
      </c>
      <c r="P222" s="426"/>
      <c r="Q222" s="426"/>
      <c r="R222" s="426"/>
      <c r="S222" s="426"/>
      <c r="T222" s="426"/>
      <c r="U222" s="427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hidden="1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hidden="1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25" t="s">
        <v>70</v>
      </c>
      <c r="P227" s="426"/>
      <c r="Q227" s="426"/>
      <c r="R227" s="426"/>
      <c r="S227" s="426"/>
      <c r="T227" s="426"/>
      <c r="U227" s="427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25" t="s">
        <v>70</v>
      </c>
      <c r="P228" s="426"/>
      <c r="Q228" s="426"/>
      <c r="R228" s="426"/>
      <c r="S228" s="426"/>
      <c r="T228" s="426"/>
      <c r="U228" s="427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hidden="1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hidden="1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8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403</v>
      </c>
      <c r="X231" s="403">
        <f t="shared" ref="X231:X236" si="49">IFERROR(IF(W231="",0,CEILING((W231/$H231),1)*$H231),"")</f>
        <v>406</v>
      </c>
      <c r="Y231" s="36">
        <f>IFERROR(IF(X231=0,"",ROUNDUP(X231/H231,0)*0.02175),"")</f>
        <v>0.76124999999999998</v>
      </c>
      <c r="Z231" s="56"/>
      <c r="AA231" s="57"/>
      <c r="AE231" s="64"/>
      <c r="BB231" s="197" t="s">
        <v>1</v>
      </c>
      <c r="BL231" s="64">
        <f t="shared" ref="BL231:BL236" si="50">IFERROR(W231*I231/H231,"0")</f>
        <v>419.6758620689655</v>
      </c>
      <c r="BM231" s="64">
        <f t="shared" ref="BM231:BM236" si="51">IFERROR(X231*I231/H231,"0")</f>
        <v>422.80000000000007</v>
      </c>
      <c r="BN231" s="64">
        <f t="shared" ref="BN231:BN236" si="52">IFERROR(1/J231*(W231/H231),"0")</f>
        <v>0.62038177339901468</v>
      </c>
      <c r="BO231" s="64">
        <f t="shared" ref="BO231:BO236" si="53">IFERROR(1/J231*(X231/H231),"0")</f>
        <v>0.625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25" t="s">
        <v>70</v>
      </c>
      <c r="P237" s="426"/>
      <c r="Q237" s="426"/>
      <c r="R237" s="426"/>
      <c r="S237" s="426"/>
      <c r="T237" s="426"/>
      <c r="U237" s="427"/>
      <c r="V237" s="37" t="s">
        <v>71</v>
      </c>
      <c r="W237" s="404">
        <f>IFERROR(W231/H231,"0")+IFERROR(W232/H232,"0")+IFERROR(W233/H233,"0")+IFERROR(W234/H234,"0")+IFERROR(W235/H235,"0")+IFERROR(W236/H236,"0")</f>
        <v>34.741379310344826</v>
      </c>
      <c r="X237" s="404">
        <f>IFERROR(X231/H231,"0")+IFERROR(X232/H232,"0")+IFERROR(X233/H233,"0")+IFERROR(X234/H234,"0")+IFERROR(X235/H235,"0")+IFERROR(X236/H236,"0")</f>
        <v>35</v>
      </c>
      <c r="Y237" s="404">
        <f>IFERROR(IF(Y231="",0,Y231),"0")+IFERROR(IF(Y232="",0,Y232),"0")+IFERROR(IF(Y233="",0,Y233),"0")+IFERROR(IF(Y234="",0,Y234),"0")+IFERROR(IF(Y235="",0,Y235),"0")+IFERROR(IF(Y236="",0,Y236),"0")</f>
        <v>0.76124999999999998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25" t="s">
        <v>70</v>
      </c>
      <c r="P238" s="426"/>
      <c r="Q238" s="426"/>
      <c r="R238" s="426"/>
      <c r="S238" s="426"/>
      <c r="T238" s="426"/>
      <c r="U238" s="427"/>
      <c r="V238" s="37" t="s">
        <v>66</v>
      </c>
      <c r="W238" s="404">
        <f>IFERROR(SUM(W231:W236),"0")</f>
        <v>403</v>
      </c>
      <c r="X238" s="404">
        <f>IFERROR(SUM(X231:X236),"0")</f>
        <v>406</v>
      </c>
      <c r="Y238" s="37"/>
      <c r="Z238" s="405"/>
      <c r="AA238" s="405"/>
    </row>
    <row r="239" spans="1:67" ht="16.5" hidden="1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hidden="1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hidden="1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52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hidden="1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1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54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idden="1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25" t="s">
        <v>70</v>
      </c>
      <c r="P251" s="426"/>
      <c r="Q251" s="426"/>
      <c r="R251" s="426"/>
      <c r="S251" s="426"/>
      <c r="T251" s="426"/>
      <c r="U251" s="427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hidden="1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25" t="s">
        <v>70</v>
      </c>
      <c r="P252" s="426"/>
      <c r="Q252" s="426"/>
      <c r="R252" s="426"/>
      <c r="S252" s="426"/>
      <c r="T252" s="426"/>
      <c r="U252" s="427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hidden="1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hidden="1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25" t="s">
        <v>70</v>
      </c>
      <c r="P258" s="426"/>
      <c r="Q258" s="426"/>
      <c r="R258" s="426"/>
      <c r="S258" s="426"/>
      <c r="T258" s="426"/>
      <c r="U258" s="427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hidden="1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25" t="s">
        <v>70</v>
      </c>
      <c r="P259" s="426"/>
      <c r="Q259" s="426"/>
      <c r="R259" s="426"/>
      <c r="S259" s="426"/>
      <c r="T259" s="426"/>
      <c r="U259" s="427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hidden="1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30</v>
      </c>
      <c r="X261" s="403">
        <f t="shared" ref="X261:X270" si="60">IFERROR(IF(W261="",0,CEILING((W261/$H261),1)*$H261),"")</f>
        <v>31.2</v>
      </c>
      <c r="Y261" s="36">
        <f>IFERROR(IF(X261=0,"",ROUNDUP(X261/H261,0)*0.02175),"")</f>
        <v>8.6999999999999994E-2</v>
      </c>
      <c r="Z261" s="56"/>
      <c r="AA261" s="57"/>
      <c r="AE261" s="64"/>
      <c r="BB261" s="217" t="s">
        <v>1</v>
      </c>
      <c r="BL261" s="64">
        <f t="shared" ref="BL261:BL270" si="61">IFERROR(W261*I261/H261,"0")</f>
        <v>32.146153846153851</v>
      </c>
      <c r="BM261" s="64">
        <f t="shared" ref="BM261:BM270" si="62">IFERROR(X261*I261/H261,"0")</f>
        <v>33.432000000000002</v>
      </c>
      <c r="BN261" s="64">
        <f t="shared" ref="BN261:BN270" si="63">IFERROR(1/J261*(W261/H261),"0")</f>
        <v>6.8681318681318673E-2</v>
      </c>
      <c r="BO261" s="64">
        <f t="shared" ref="BO261:BO270" si="64">IFERROR(1/J261*(X261/H261),"0")</f>
        <v>7.1428571428571425E-2</v>
      </c>
    </row>
    <row r="262" spans="1:67" ht="27" hidden="1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hidden="1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8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25" t="s">
        <v>70</v>
      </c>
      <c r="P271" s="426"/>
      <c r="Q271" s="426"/>
      <c r="R271" s="426"/>
      <c r="S271" s="426"/>
      <c r="T271" s="426"/>
      <c r="U271" s="427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3.8461538461538463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4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8.6999999999999994E-2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25" t="s">
        <v>70</v>
      </c>
      <c r="P272" s="426"/>
      <c r="Q272" s="426"/>
      <c r="R272" s="426"/>
      <c r="S272" s="426"/>
      <c r="T272" s="426"/>
      <c r="U272" s="427"/>
      <c r="V272" s="37" t="s">
        <v>66</v>
      </c>
      <c r="W272" s="404">
        <f>IFERROR(SUM(W261:W270),"0")</f>
        <v>30</v>
      </c>
      <c r="X272" s="404">
        <f>IFERROR(SUM(X261:X270),"0")</f>
        <v>31.2</v>
      </c>
      <c r="Y272" s="37"/>
      <c r="Z272" s="405"/>
      <c r="AA272" s="405"/>
    </row>
    <row r="273" spans="1:67" ht="14.25" hidden="1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91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31</v>
      </c>
      <c r="X274" s="403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7" t="s">
        <v>1</v>
      </c>
      <c r="BL274" s="64">
        <f>IFERROR(W274*I274/H274,"0")</f>
        <v>33.081428571428575</v>
      </c>
      <c r="BM274" s="64">
        <f>IFERROR(X274*I274/H274,"0")</f>
        <v>35.856000000000002</v>
      </c>
      <c r="BN274" s="64">
        <f>IFERROR(1/J274*(W274/H274),"0")</f>
        <v>6.5901360544217677E-2</v>
      </c>
      <c r="BO274" s="64">
        <f>IFERROR(1/J274*(X274/H274),"0")</f>
        <v>7.1428571428571425E-2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126</v>
      </c>
      <c r="X275" s="403">
        <f>IFERROR(IF(W275="",0,CEILING((W275/$H275),1)*$H275),"")</f>
        <v>132.6</v>
      </c>
      <c r="Y275" s="36">
        <f>IFERROR(IF(X275=0,"",ROUNDUP(X275/H275,0)*0.02175),"")</f>
        <v>0.36974999999999997</v>
      </c>
      <c r="Z275" s="56"/>
      <c r="AA275" s="57"/>
      <c r="AE275" s="64"/>
      <c r="BB275" s="228" t="s">
        <v>1</v>
      </c>
      <c r="BL275" s="64">
        <f>IFERROR(W275*I275/H275,"0")</f>
        <v>135.11076923076925</v>
      </c>
      <c r="BM275" s="64">
        <f>IFERROR(X275*I275/H275,"0")</f>
        <v>142.18800000000002</v>
      </c>
      <c r="BN275" s="64">
        <f>IFERROR(1/J275*(W275/H275),"0")</f>
        <v>0.28846153846153844</v>
      </c>
      <c r="BO275" s="64">
        <f>IFERROR(1/J275*(X275/H275),"0")</f>
        <v>0.30357142857142855</v>
      </c>
    </row>
    <row r="276" spans="1:67" ht="16.5" hidden="1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25" t="s">
        <v>70</v>
      </c>
      <c r="P277" s="426"/>
      <c r="Q277" s="426"/>
      <c r="R277" s="426"/>
      <c r="S277" s="426"/>
      <c r="T277" s="426"/>
      <c r="U277" s="427"/>
      <c r="V277" s="37" t="s">
        <v>71</v>
      </c>
      <c r="W277" s="404">
        <f>IFERROR(W274/H274,"0")+IFERROR(W275/H275,"0")+IFERROR(W276/H276,"0")</f>
        <v>19.844322344322343</v>
      </c>
      <c r="X277" s="404">
        <f>IFERROR(X274/H274,"0")+IFERROR(X275/H275,"0")+IFERROR(X276/H276,"0")</f>
        <v>21</v>
      </c>
      <c r="Y277" s="404">
        <f>IFERROR(IF(Y274="",0,Y274),"0")+IFERROR(IF(Y275="",0,Y275),"0")+IFERROR(IF(Y276="",0,Y276),"0")</f>
        <v>0.45674999999999999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25" t="s">
        <v>70</v>
      </c>
      <c r="P278" s="426"/>
      <c r="Q278" s="426"/>
      <c r="R278" s="426"/>
      <c r="S278" s="426"/>
      <c r="T278" s="426"/>
      <c r="U278" s="427"/>
      <c r="V278" s="37" t="s">
        <v>66</v>
      </c>
      <c r="W278" s="404">
        <f>IFERROR(SUM(W274:W276),"0")</f>
        <v>157</v>
      </c>
      <c r="X278" s="404">
        <f>IFERROR(SUM(X274:X276),"0")</f>
        <v>166.2</v>
      </c>
      <c r="Y278" s="37"/>
      <c r="Z278" s="405"/>
      <c r="AA278" s="405"/>
    </row>
    <row r="279" spans="1:67" ht="14.25" hidden="1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hidden="1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85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3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25" t="s">
        <v>70</v>
      </c>
      <c r="P283" s="426"/>
      <c r="Q283" s="426"/>
      <c r="R283" s="426"/>
      <c r="S283" s="426"/>
      <c r="T283" s="426"/>
      <c r="U283" s="427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hidden="1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25" t="s">
        <v>70</v>
      </c>
      <c r="P284" s="426"/>
      <c r="Q284" s="426"/>
      <c r="R284" s="426"/>
      <c r="S284" s="426"/>
      <c r="T284" s="426"/>
      <c r="U284" s="427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hidden="1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hidden="1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25" t="s">
        <v>70</v>
      </c>
      <c r="P289" s="426"/>
      <c r="Q289" s="426"/>
      <c r="R289" s="426"/>
      <c r="S289" s="426"/>
      <c r="T289" s="426"/>
      <c r="U289" s="427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25" t="s">
        <v>70</v>
      </c>
      <c r="P290" s="426"/>
      <c r="Q290" s="426"/>
      <c r="R290" s="426"/>
      <c r="S290" s="426"/>
      <c r="T290" s="426"/>
      <c r="U290" s="427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hidden="1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hidden="1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hidden="1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hidden="1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idden="1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25" t="s">
        <v>70</v>
      </c>
      <c r="P300" s="426"/>
      <c r="Q300" s="426"/>
      <c r="R300" s="426"/>
      <c r="S300" s="426"/>
      <c r="T300" s="426"/>
      <c r="U300" s="427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hidden="1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25" t="s">
        <v>70</v>
      </c>
      <c r="P301" s="426"/>
      <c r="Q301" s="426"/>
      <c r="R301" s="426"/>
      <c r="S301" s="426"/>
      <c r="T301" s="426"/>
      <c r="U301" s="427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hidden="1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hidden="1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25" t="s">
        <v>70</v>
      </c>
      <c r="P305" s="426"/>
      <c r="Q305" s="426"/>
      <c r="R305" s="426"/>
      <c r="S305" s="426"/>
      <c r="T305" s="426"/>
      <c r="U305" s="427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hidden="1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25" t="s">
        <v>70</v>
      </c>
      <c r="P306" s="426"/>
      <c r="Q306" s="426"/>
      <c r="R306" s="426"/>
      <c r="S306" s="426"/>
      <c r="T306" s="426"/>
      <c r="U306" s="427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hidden="1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hidden="1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hidden="1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25" t="s">
        <v>70</v>
      </c>
      <c r="P310" s="426"/>
      <c r="Q310" s="426"/>
      <c r="R310" s="426"/>
      <c r="S310" s="426"/>
      <c r="T310" s="426"/>
      <c r="U310" s="427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hidden="1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25" t="s">
        <v>70</v>
      </c>
      <c r="P311" s="426"/>
      <c r="Q311" s="426"/>
      <c r="R311" s="426"/>
      <c r="S311" s="426"/>
      <c r="T311" s="426"/>
      <c r="U311" s="427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hidden="1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78</v>
      </c>
      <c r="X313" s="403">
        <f>IFERROR(IF(W313="",0,CEILING((W313/$H313),1)*$H313),"")</f>
        <v>81</v>
      </c>
      <c r="Y313" s="36">
        <f>IFERROR(IF(X313=0,"",ROUNDUP(X313/H313,0)*0.02175),"")</f>
        <v>0.21749999999999997</v>
      </c>
      <c r="Z313" s="56"/>
      <c r="AA313" s="57"/>
      <c r="AE313" s="64"/>
      <c r="BB313" s="246" t="s">
        <v>1</v>
      </c>
      <c r="BL313" s="64">
        <f>IFERROR(W313*I313/H313,"0")</f>
        <v>83.431111111111122</v>
      </c>
      <c r="BM313" s="64">
        <f>IFERROR(X313*I313/H313,"0")</f>
        <v>86.64</v>
      </c>
      <c r="BN313" s="64">
        <f>IFERROR(1/J313*(W313/H313),"0")</f>
        <v>0.17195767195767195</v>
      </c>
      <c r="BO313" s="64">
        <f>IFERROR(1/J313*(X313/H313),"0")</f>
        <v>0.17857142857142855</v>
      </c>
    </row>
    <row r="314" spans="1:67" ht="27" hidden="1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25" t="s">
        <v>70</v>
      </c>
      <c r="P316" s="426"/>
      <c r="Q316" s="426"/>
      <c r="R316" s="426"/>
      <c r="S316" s="426"/>
      <c r="T316" s="426"/>
      <c r="U316" s="427"/>
      <c r="V316" s="37" t="s">
        <v>71</v>
      </c>
      <c r="W316" s="404">
        <f>IFERROR(W313/H313,"0")+IFERROR(W314/H314,"0")+IFERROR(W315/H315,"0")</f>
        <v>9.6296296296296298</v>
      </c>
      <c r="X316" s="404">
        <f>IFERROR(X313/H313,"0")+IFERROR(X314/H314,"0")+IFERROR(X315/H315,"0")</f>
        <v>10</v>
      </c>
      <c r="Y316" s="404">
        <f>IFERROR(IF(Y313="",0,Y313),"0")+IFERROR(IF(Y314="",0,Y314),"0")+IFERROR(IF(Y315="",0,Y315),"0")</f>
        <v>0.21749999999999997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25" t="s">
        <v>70</v>
      </c>
      <c r="P317" s="426"/>
      <c r="Q317" s="426"/>
      <c r="R317" s="426"/>
      <c r="S317" s="426"/>
      <c r="T317" s="426"/>
      <c r="U317" s="427"/>
      <c r="V317" s="37" t="s">
        <v>66</v>
      </c>
      <c r="W317" s="404">
        <f>IFERROR(SUM(W313:W315),"0")</f>
        <v>78</v>
      </c>
      <c r="X317" s="404">
        <f>IFERROR(SUM(X313:X315),"0")</f>
        <v>81</v>
      </c>
      <c r="Y317" s="37"/>
      <c r="Z317" s="405"/>
      <c r="AA317" s="405"/>
    </row>
    <row r="318" spans="1:67" ht="14.25" hidden="1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hidden="1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25" t="s">
        <v>70</v>
      </c>
      <c r="P320" s="426"/>
      <c r="Q320" s="426"/>
      <c r="R320" s="426"/>
      <c r="S320" s="426"/>
      <c r="T320" s="426"/>
      <c r="U320" s="427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hidden="1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25" t="s">
        <v>70</v>
      </c>
      <c r="P321" s="426"/>
      <c r="Q321" s="426"/>
      <c r="R321" s="426"/>
      <c r="S321" s="426"/>
      <c r="T321" s="426"/>
      <c r="U321" s="427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hidden="1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hidden="1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25" t="s">
        <v>70</v>
      </c>
      <c r="P324" s="426"/>
      <c r="Q324" s="426"/>
      <c r="R324" s="426"/>
      <c r="S324" s="426"/>
      <c r="T324" s="426"/>
      <c r="U324" s="427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hidden="1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25" t="s">
        <v>70</v>
      </c>
      <c r="P325" s="426"/>
      <c r="Q325" s="426"/>
      <c r="R325" s="426"/>
      <c r="S325" s="426"/>
      <c r="T325" s="426"/>
      <c r="U325" s="427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hidden="1" customHeight="1" x14ac:dyDescent="0.2">
      <c r="A326" s="448" t="s">
        <v>486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8"/>
      <c r="AA326" s="48"/>
    </row>
    <row r="327" spans="1:67" ht="16.5" hidden="1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hidden="1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hidden="1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430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hidden="1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3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9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396</v>
      </c>
      <c r="X331" s="403">
        <f t="shared" si="70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3" t="s">
        <v>1</v>
      </c>
      <c r="BL331" s="64">
        <f t="shared" si="71"/>
        <v>408.67199999999997</v>
      </c>
      <c r="BM331" s="64">
        <f t="shared" si="72"/>
        <v>417.96000000000004</v>
      </c>
      <c r="BN331" s="64">
        <f t="shared" si="73"/>
        <v>0.54999999999999993</v>
      </c>
      <c r="BO331" s="64">
        <f t="shared" si="74"/>
        <v>0.5625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0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76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36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9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hidden="1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9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7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25" t="s">
        <v>70</v>
      </c>
      <c r="P341" s="426"/>
      <c r="Q341" s="426"/>
      <c r="R341" s="426"/>
      <c r="S341" s="426"/>
      <c r="T341" s="426"/>
      <c r="U341" s="427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26.4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27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0.58724999999999994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25" t="s">
        <v>70</v>
      </c>
      <c r="P342" s="426"/>
      <c r="Q342" s="426"/>
      <c r="R342" s="426"/>
      <c r="S342" s="426"/>
      <c r="T342" s="426"/>
      <c r="U342" s="427"/>
      <c r="V342" s="37" t="s">
        <v>66</v>
      </c>
      <c r="W342" s="404">
        <f>IFERROR(SUM(W329:W340),"0")</f>
        <v>396</v>
      </c>
      <c r="X342" s="404">
        <f>IFERROR(SUM(X329:X340),"0")</f>
        <v>405</v>
      </c>
      <c r="Y342" s="37"/>
      <c r="Z342" s="405"/>
      <c r="AA342" s="405"/>
    </row>
    <row r="343" spans="1:67" ht="14.25" hidden="1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465</v>
      </c>
      <c r="X344" s="403">
        <f>IFERROR(IF(W344="",0,CEILING((W344/$H344),1)*$H344),"")</f>
        <v>465</v>
      </c>
      <c r="Y344" s="36">
        <f>IFERROR(IF(X344=0,"",ROUNDUP(X344/H344,0)*0.02175),"")</f>
        <v>0.6742499999999999</v>
      </c>
      <c r="Z344" s="56"/>
      <c r="AA344" s="57"/>
      <c r="AE344" s="64"/>
      <c r="BB344" s="263" t="s">
        <v>1</v>
      </c>
      <c r="BL344" s="64">
        <f>IFERROR(W344*I344/H344,"0")</f>
        <v>479.88</v>
      </c>
      <c r="BM344" s="64">
        <f>IFERROR(X344*I344/H344,"0")</f>
        <v>479.88</v>
      </c>
      <c r="BN344" s="64">
        <f>IFERROR(1/J344*(W344/H344),"0")</f>
        <v>0.64583333333333326</v>
      </c>
      <c r="BO344" s="64">
        <f>IFERROR(1/J344*(X344/H344),"0")</f>
        <v>0.64583333333333326</v>
      </c>
    </row>
    <row r="345" spans="1:67" ht="16.5" hidden="1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25" t="s">
        <v>70</v>
      </c>
      <c r="P348" s="426"/>
      <c r="Q348" s="426"/>
      <c r="R348" s="426"/>
      <c r="S348" s="426"/>
      <c r="T348" s="426"/>
      <c r="U348" s="427"/>
      <c r="V348" s="37" t="s">
        <v>71</v>
      </c>
      <c r="W348" s="404">
        <f>IFERROR(W344/H344,"0")+IFERROR(W345/H345,"0")+IFERROR(W346/H346,"0")+IFERROR(W347/H347,"0")</f>
        <v>31</v>
      </c>
      <c r="X348" s="404">
        <f>IFERROR(X344/H344,"0")+IFERROR(X345/H345,"0")+IFERROR(X346/H346,"0")+IFERROR(X347/H347,"0")</f>
        <v>31</v>
      </c>
      <c r="Y348" s="404">
        <f>IFERROR(IF(Y344="",0,Y344),"0")+IFERROR(IF(Y345="",0,Y345),"0")+IFERROR(IF(Y346="",0,Y346),"0")+IFERROR(IF(Y347="",0,Y347),"0")</f>
        <v>0.6742499999999999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25" t="s">
        <v>70</v>
      </c>
      <c r="P349" s="426"/>
      <c r="Q349" s="426"/>
      <c r="R349" s="426"/>
      <c r="S349" s="426"/>
      <c r="T349" s="426"/>
      <c r="U349" s="427"/>
      <c r="V349" s="37" t="s">
        <v>66</v>
      </c>
      <c r="W349" s="404">
        <f>IFERROR(SUM(W344:W347),"0")</f>
        <v>465</v>
      </c>
      <c r="X349" s="404">
        <f>IFERROR(SUM(X344:X347),"0")</f>
        <v>465</v>
      </c>
      <c r="Y349" s="37"/>
      <c r="Z349" s="405"/>
      <c r="AA349" s="405"/>
    </row>
    <row r="350" spans="1:67" ht="14.25" hidden="1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hidden="1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87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43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25</v>
      </c>
      <c r="X353" s="403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9" t="s">
        <v>1</v>
      </c>
      <c r="BL353" s="64">
        <f>IFERROR(W353*I353/H353,"0")</f>
        <v>26.80769230769231</v>
      </c>
      <c r="BM353" s="64">
        <f>IFERROR(X353*I353/H353,"0")</f>
        <v>33.456000000000003</v>
      </c>
      <c r="BN353" s="64">
        <f>IFERROR(1/J353*(W353/H353),"0")</f>
        <v>5.7234432234432232E-2</v>
      </c>
      <c r="BO353" s="64">
        <f>IFERROR(1/J353*(X353/H353),"0")</f>
        <v>7.1428571428571425E-2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25" t="s">
        <v>70</v>
      </c>
      <c r="P354" s="426"/>
      <c r="Q354" s="426"/>
      <c r="R354" s="426"/>
      <c r="S354" s="426"/>
      <c r="T354" s="426"/>
      <c r="U354" s="427"/>
      <c r="V354" s="37" t="s">
        <v>71</v>
      </c>
      <c r="W354" s="404">
        <f>IFERROR(W351/H351,"0")+IFERROR(W352/H352,"0")+IFERROR(W353/H353,"0")</f>
        <v>3.2051282051282053</v>
      </c>
      <c r="X354" s="404">
        <f>IFERROR(X351/H351,"0")+IFERROR(X352/H352,"0")+IFERROR(X353/H353,"0")</f>
        <v>4</v>
      </c>
      <c r="Y354" s="404">
        <f>IFERROR(IF(Y351="",0,Y351),"0")+IFERROR(IF(Y352="",0,Y352),"0")+IFERROR(IF(Y353="",0,Y353),"0")</f>
        <v>8.6999999999999994E-2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25" t="s">
        <v>70</v>
      </c>
      <c r="P355" s="426"/>
      <c r="Q355" s="426"/>
      <c r="R355" s="426"/>
      <c r="S355" s="426"/>
      <c r="T355" s="426"/>
      <c r="U355" s="427"/>
      <c r="V355" s="37" t="s">
        <v>66</v>
      </c>
      <c r="W355" s="404">
        <f>IFERROR(SUM(W351:W353),"0")</f>
        <v>25</v>
      </c>
      <c r="X355" s="404">
        <f>IFERROR(SUM(X351:X353),"0")</f>
        <v>31.2</v>
      </c>
      <c r="Y355" s="37"/>
      <c r="Z355" s="405"/>
      <c r="AA355" s="405"/>
    </row>
    <row r="356" spans="1:67" ht="14.25" hidden="1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107</v>
      </c>
      <c r="X357" s="403">
        <f>IFERROR(IF(W357="",0,CEILING((W357/$H357),1)*$H357),"")</f>
        <v>109.2</v>
      </c>
      <c r="Y357" s="36">
        <f>IFERROR(IF(X357=0,"",ROUNDUP(X357/H357,0)*0.02175),"")</f>
        <v>0.30449999999999999</v>
      </c>
      <c r="Z357" s="56"/>
      <c r="AA357" s="57"/>
      <c r="AE357" s="64"/>
      <c r="BB357" s="270" t="s">
        <v>1</v>
      </c>
      <c r="BL357" s="64">
        <f>IFERROR(W357*I357/H357,"0")</f>
        <v>114.73692307692309</v>
      </c>
      <c r="BM357" s="64">
        <f>IFERROR(X357*I357/H357,"0")</f>
        <v>117.09600000000002</v>
      </c>
      <c r="BN357" s="64">
        <f>IFERROR(1/J357*(W357/H357),"0")</f>
        <v>0.24496336996336998</v>
      </c>
      <c r="BO357" s="64">
        <f>IFERROR(1/J357*(X357/H357),"0")</f>
        <v>0.25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60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25" t="s">
        <v>70</v>
      </c>
      <c r="P359" s="426"/>
      <c r="Q359" s="426"/>
      <c r="R359" s="426"/>
      <c r="S359" s="426"/>
      <c r="T359" s="426"/>
      <c r="U359" s="427"/>
      <c r="V359" s="37" t="s">
        <v>71</v>
      </c>
      <c r="W359" s="404">
        <f>IFERROR(W357/H357,"0")+IFERROR(W358/H358,"0")</f>
        <v>13.717948717948719</v>
      </c>
      <c r="X359" s="404">
        <f>IFERROR(X357/H357,"0")+IFERROR(X358/H358,"0")</f>
        <v>14</v>
      </c>
      <c r="Y359" s="404">
        <f>IFERROR(IF(Y357="",0,Y357),"0")+IFERROR(IF(Y358="",0,Y358),"0")</f>
        <v>0.30449999999999999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25" t="s">
        <v>70</v>
      </c>
      <c r="P360" s="426"/>
      <c r="Q360" s="426"/>
      <c r="R360" s="426"/>
      <c r="S360" s="426"/>
      <c r="T360" s="426"/>
      <c r="U360" s="427"/>
      <c r="V360" s="37" t="s">
        <v>66</v>
      </c>
      <c r="W360" s="404">
        <f>IFERROR(SUM(W357:W358),"0")</f>
        <v>107</v>
      </c>
      <c r="X360" s="404">
        <f>IFERROR(SUM(X357:X358),"0")</f>
        <v>109.2</v>
      </c>
      <c r="Y360" s="37"/>
      <c r="Z360" s="405"/>
      <c r="AA360" s="405"/>
    </row>
    <row r="361" spans="1:67" ht="16.5" hidden="1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hidden="1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262</v>
      </c>
      <c r="X363" s="403">
        <f>IFERROR(IF(W363="",0,CEILING((W363/$H363),1)*$H363),"")</f>
        <v>264</v>
      </c>
      <c r="Y363" s="36">
        <f>IFERROR(IF(X363=0,"",ROUNDUP(X363/H363,0)*0.02175),"")</f>
        <v>0.47849999999999998</v>
      </c>
      <c r="Z363" s="56"/>
      <c r="AA363" s="57"/>
      <c r="AE363" s="64"/>
      <c r="BB363" s="272" t="s">
        <v>1</v>
      </c>
      <c r="BL363" s="64">
        <f>IFERROR(W363*I363/H363,"0")</f>
        <v>272.48</v>
      </c>
      <c r="BM363" s="64">
        <f>IFERROR(X363*I363/H363,"0")</f>
        <v>274.56</v>
      </c>
      <c r="BN363" s="64">
        <f>IFERROR(1/J363*(W363/H363),"0")</f>
        <v>0.38988095238095233</v>
      </c>
      <c r="BO363" s="64">
        <f>IFERROR(1/J363*(X363/H363),"0")</f>
        <v>0.39285714285714285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25" t="s">
        <v>70</v>
      </c>
      <c r="P367" s="426"/>
      <c r="Q367" s="426"/>
      <c r="R367" s="426"/>
      <c r="S367" s="426"/>
      <c r="T367" s="426"/>
      <c r="U367" s="427"/>
      <c r="V367" s="37" t="s">
        <v>71</v>
      </c>
      <c r="W367" s="404">
        <f>IFERROR(W363/H363,"0")+IFERROR(W364/H364,"0")+IFERROR(W365/H365,"0")+IFERROR(W366/H366,"0")</f>
        <v>21.833333333333332</v>
      </c>
      <c r="X367" s="404">
        <f>IFERROR(X363/H363,"0")+IFERROR(X364/H364,"0")+IFERROR(X365/H365,"0")+IFERROR(X366/H366,"0")</f>
        <v>22</v>
      </c>
      <c r="Y367" s="404">
        <f>IFERROR(IF(Y363="",0,Y363),"0")+IFERROR(IF(Y364="",0,Y364),"0")+IFERROR(IF(Y365="",0,Y365),"0")+IFERROR(IF(Y366="",0,Y366),"0")</f>
        <v>0.47849999999999998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25" t="s">
        <v>70</v>
      </c>
      <c r="P368" s="426"/>
      <c r="Q368" s="426"/>
      <c r="R368" s="426"/>
      <c r="S368" s="426"/>
      <c r="T368" s="426"/>
      <c r="U368" s="427"/>
      <c r="V368" s="37" t="s">
        <v>66</v>
      </c>
      <c r="W368" s="404">
        <f>IFERROR(SUM(W363:W366),"0")</f>
        <v>262</v>
      </c>
      <c r="X368" s="404">
        <f>IFERROR(SUM(X363:X366),"0")</f>
        <v>264</v>
      </c>
      <c r="Y368" s="37"/>
      <c r="Z368" s="405"/>
      <c r="AA368" s="405"/>
    </row>
    <row r="369" spans="1:67" ht="14.25" hidden="1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hidden="1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59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00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25" t="s">
        <v>70</v>
      </c>
      <c r="P373" s="426"/>
      <c r="Q373" s="426"/>
      <c r="R373" s="426"/>
      <c r="S373" s="426"/>
      <c r="T373" s="426"/>
      <c r="U373" s="427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hidden="1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25" t="s">
        <v>70</v>
      </c>
      <c r="P374" s="426"/>
      <c r="Q374" s="426"/>
      <c r="R374" s="426"/>
      <c r="S374" s="426"/>
      <c r="T374" s="426"/>
      <c r="U374" s="427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hidden="1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32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995</v>
      </c>
      <c r="X376" s="403">
        <f>IFERROR(IF(W376="",0,CEILING((W376/$H376),1)*$H376),"")</f>
        <v>998.4</v>
      </c>
      <c r="Y376" s="36">
        <f>IFERROR(IF(X376=0,"",ROUNDUP(X376/H376,0)*0.02175),"")</f>
        <v>2.7839999999999998</v>
      </c>
      <c r="Z376" s="56"/>
      <c r="AA376" s="57"/>
      <c r="AE376" s="64"/>
      <c r="BB376" s="279" t="s">
        <v>1</v>
      </c>
      <c r="BL376" s="64">
        <f>IFERROR(W376*I376/H376,"0")</f>
        <v>1066.9461538461539</v>
      </c>
      <c r="BM376" s="64">
        <f>IFERROR(X376*I376/H376,"0")</f>
        <v>1070.5920000000001</v>
      </c>
      <c r="BN376" s="64">
        <f>IFERROR(1/J376*(W376/H376),"0")</f>
        <v>2.2779304029304028</v>
      </c>
      <c r="BO376" s="64">
        <f>IFERROR(1/J376*(X376/H376),"0")</f>
        <v>2.2857142857142856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25" t="s">
        <v>70</v>
      </c>
      <c r="P381" s="426"/>
      <c r="Q381" s="426"/>
      <c r="R381" s="426"/>
      <c r="S381" s="426"/>
      <c r="T381" s="426"/>
      <c r="U381" s="427"/>
      <c r="V381" s="37" t="s">
        <v>71</v>
      </c>
      <c r="W381" s="404">
        <f>IFERROR(W376/H376,"0")+IFERROR(W377/H377,"0")+IFERROR(W378/H378,"0")+IFERROR(W379/H379,"0")+IFERROR(W380/H380,"0")</f>
        <v>127.56410256410257</v>
      </c>
      <c r="X381" s="404">
        <f>IFERROR(X376/H376,"0")+IFERROR(X377/H377,"0")+IFERROR(X378/H378,"0")+IFERROR(X379/H379,"0")+IFERROR(X380/H380,"0")</f>
        <v>128</v>
      </c>
      <c r="Y381" s="404">
        <f>IFERROR(IF(Y376="",0,Y376),"0")+IFERROR(IF(Y377="",0,Y377),"0")+IFERROR(IF(Y378="",0,Y378),"0")+IFERROR(IF(Y379="",0,Y379),"0")+IFERROR(IF(Y380="",0,Y380),"0")</f>
        <v>2.7839999999999998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25" t="s">
        <v>70</v>
      </c>
      <c r="P382" s="426"/>
      <c r="Q382" s="426"/>
      <c r="R382" s="426"/>
      <c r="S382" s="426"/>
      <c r="T382" s="426"/>
      <c r="U382" s="427"/>
      <c r="V382" s="37" t="s">
        <v>66</v>
      </c>
      <c r="W382" s="404">
        <f>IFERROR(SUM(W376:W380),"0")</f>
        <v>995</v>
      </c>
      <c r="X382" s="404">
        <f>IFERROR(SUM(X376:X380),"0")</f>
        <v>998.4</v>
      </c>
      <c r="Y382" s="37"/>
      <c r="Z382" s="405"/>
      <c r="AA382" s="405"/>
    </row>
    <row r="383" spans="1:67" ht="14.25" hidden="1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8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25" t="s">
        <v>70</v>
      </c>
      <c r="P386" s="426"/>
      <c r="Q386" s="426"/>
      <c r="R386" s="426"/>
      <c r="S386" s="426"/>
      <c r="T386" s="426"/>
      <c r="U386" s="427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hidden="1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25" t="s">
        <v>70</v>
      </c>
      <c r="P387" s="426"/>
      <c r="Q387" s="426"/>
      <c r="R387" s="426"/>
      <c r="S387" s="426"/>
      <c r="T387" s="426"/>
      <c r="U387" s="427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hidden="1" customHeight="1" x14ac:dyDescent="0.2">
      <c r="A388" s="448" t="s">
        <v>567</v>
      </c>
      <c r="B388" s="449"/>
      <c r="C388" s="449"/>
      <c r="D388" s="449"/>
      <c r="E388" s="449"/>
      <c r="F388" s="449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/>
      <c r="Q388" s="449"/>
      <c r="R388" s="449"/>
      <c r="S388" s="449"/>
      <c r="T388" s="449"/>
      <c r="U388" s="449"/>
      <c r="V388" s="449"/>
      <c r="W388" s="449"/>
      <c r="X388" s="449"/>
      <c r="Y388" s="449"/>
      <c r="Z388" s="48"/>
      <c r="AA388" s="48"/>
    </row>
    <row r="389" spans="1:67" ht="16.5" hidden="1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hidden="1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25" t="s">
        <v>70</v>
      </c>
      <c r="P393" s="426"/>
      <c r="Q393" s="426"/>
      <c r="R393" s="426"/>
      <c r="S393" s="426"/>
      <c r="T393" s="426"/>
      <c r="U393" s="427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hidden="1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25" t="s">
        <v>70</v>
      </c>
      <c r="P394" s="426"/>
      <c r="Q394" s="426"/>
      <c r="R394" s="426"/>
      <c r="S394" s="426"/>
      <c r="T394" s="426"/>
      <c r="U394" s="427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hidden="1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13</v>
      </c>
      <c r="X396" s="403">
        <f t="shared" ref="X396:X420" si="75">IFERROR(IF(W396="",0,CEILING((W396/$H396),1)*$H396),"")</f>
        <v>16.8</v>
      </c>
      <c r="Y396" s="36">
        <f t="shared" ref="Y396:Y402" si="76">IFERROR(IF(X396=0,"",ROUNDUP(X396/H396,0)*0.00753),"")</f>
        <v>3.0120000000000001E-2</v>
      </c>
      <c r="Z396" s="56"/>
      <c r="AA396" s="57"/>
      <c r="AE396" s="64"/>
      <c r="BB396" s="288" t="s">
        <v>1</v>
      </c>
      <c r="BL396" s="64">
        <f t="shared" ref="BL396:BL420" si="77">IFERROR(W396*I396/H396,"0")</f>
        <v>13.71190476190476</v>
      </c>
      <c r="BM396" s="64">
        <f t="shared" ref="BM396:BM420" si="78">IFERROR(X396*I396/H396,"0")</f>
        <v>17.72</v>
      </c>
      <c r="BN396" s="64">
        <f t="shared" ref="BN396:BN420" si="79">IFERROR(1/J396*(W396/H396),"0")</f>
        <v>1.9841269841269837E-2</v>
      </c>
      <c r="BO396" s="64">
        <f t="shared" ref="BO396:BO420" si="80">IFERROR(1/J396*(X396/H396),"0")</f>
        <v>2.564102564102564E-2</v>
      </c>
    </row>
    <row r="397" spans="1:67" ht="27" hidden="1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21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3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5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29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8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1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hidden="1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9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27</v>
      </c>
      <c r="X409" s="403">
        <f t="shared" si="75"/>
        <v>27.3</v>
      </c>
      <c r="Y409" s="36">
        <f t="shared" si="81"/>
        <v>6.5259999999999999E-2</v>
      </c>
      <c r="Z409" s="56"/>
      <c r="AA409" s="57"/>
      <c r="AE409" s="64"/>
      <c r="BB409" s="301" t="s">
        <v>1</v>
      </c>
      <c r="BL409" s="64">
        <f t="shared" si="77"/>
        <v>28.671428571428571</v>
      </c>
      <c r="BM409" s="64">
        <f t="shared" si="78"/>
        <v>28.99</v>
      </c>
      <c r="BN409" s="64">
        <f t="shared" si="79"/>
        <v>5.4945054945054944E-2</v>
      </c>
      <c r="BO409" s="64">
        <f t="shared" si="80"/>
        <v>5.5555555555555559E-2</v>
      </c>
    </row>
    <row r="410" spans="1:67" ht="37.5" hidden="1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hidden="1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9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1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5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1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33</v>
      </c>
      <c r="X417" s="403">
        <f t="shared" si="75"/>
        <v>33.6</v>
      </c>
      <c r="Y417" s="36">
        <f t="shared" si="81"/>
        <v>8.0320000000000003E-2</v>
      </c>
      <c r="Z417" s="56"/>
      <c r="AA417" s="57"/>
      <c r="AE417" s="64"/>
      <c r="BB417" s="309" t="s">
        <v>1</v>
      </c>
      <c r="BL417" s="64">
        <f t="shared" si="77"/>
        <v>35.042857142857144</v>
      </c>
      <c r="BM417" s="64">
        <f t="shared" si="78"/>
        <v>35.68</v>
      </c>
      <c r="BN417" s="64">
        <f t="shared" si="79"/>
        <v>6.7155067155067152E-2</v>
      </c>
      <c r="BO417" s="64">
        <f t="shared" si="80"/>
        <v>6.8376068376068383E-2</v>
      </c>
    </row>
    <row r="418" spans="1:67" ht="27" hidden="1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1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25" t="s">
        <v>70</v>
      </c>
      <c r="P421" s="426"/>
      <c r="Q421" s="426"/>
      <c r="R421" s="426"/>
      <c r="S421" s="426"/>
      <c r="T421" s="426"/>
      <c r="U421" s="427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31.666666666666664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33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0.1757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25" t="s">
        <v>70</v>
      </c>
      <c r="P422" s="426"/>
      <c r="Q422" s="426"/>
      <c r="R422" s="426"/>
      <c r="S422" s="426"/>
      <c r="T422" s="426"/>
      <c r="U422" s="427"/>
      <c r="V422" s="37" t="s">
        <v>66</v>
      </c>
      <c r="W422" s="404">
        <f>IFERROR(SUM(W396:W420),"0")</f>
        <v>73</v>
      </c>
      <c r="X422" s="404">
        <f>IFERROR(SUM(X396:X420),"0")</f>
        <v>77.7</v>
      </c>
      <c r="Y422" s="37"/>
      <c r="Z422" s="405"/>
      <c r="AA422" s="405"/>
    </row>
    <row r="423" spans="1:67" ht="14.25" hidden="1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hidden="1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idden="1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25" t="s">
        <v>70</v>
      </c>
      <c r="P427" s="426"/>
      <c r="Q427" s="426"/>
      <c r="R427" s="426"/>
      <c r="S427" s="426"/>
      <c r="T427" s="426"/>
      <c r="U427" s="427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hidden="1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25" t="s">
        <v>70</v>
      </c>
      <c r="P428" s="426"/>
      <c r="Q428" s="426"/>
      <c r="R428" s="426"/>
      <c r="S428" s="426"/>
      <c r="T428" s="426"/>
      <c r="U428" s="427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hidden="1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hidden="1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25" t="s">
        <v>70</v>
      </c>
      <c r="P431" s="426"/>
      <c r="Q431" s="426"/>
      <c r="R431" s="426"/>
      <c r="S431" s="426"/>
      <c r="T431" s="426"/>
      <c r="U431" s="427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hidden="1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25" t="s">
        <v>70</v>
      </c>
      <c r="P432" s="426"/>
      <c r="Q432" s="426"/>
      <c r="R432" s="426"/>
      <c r="S432" s="426"/>
      <c r="T432" s="426"/>
      <c r="U432" s="427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hidden="1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hidden="1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idden="1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25" t="s">
        <v>70</v>
      </c>
      <c r="P437" s="426"/>
      <c r="Q437" s="426"/>
      <c r="R437" s="426"/>
      <c r="S437" s="426"/>
      <c r="T437" s="426"/>
      <c r="U437" s="427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hidden="1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25" t="s">
        <v>70</v>
      </c>
      <c r="P438" s="426"/>
      <c r="Q438" s="426"/>
      <c r="R438" s="426"/>
      <c r="S438" s="426"/>
      <c r="T438" s="426"/>
      <c r="U438" s="427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hidden="1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hidden="1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hidden="1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25" t="s">
        <v>70</v>
      </c>
      <c r="P443" s="426"/>
      <c r="Q443" s="426"/>
      <c r="R443" s="426"/>
      <c r="S443" s="426"/>
      <c r="T443" s="426"/>
      <c r="U443" s="427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hidden="1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25" t="s">
        <v>70</v>
      </c>
      <c r="P444" s="426"/>
      <c r="Q444" s="426"/>
      <c r="R444" s="426"/>
      <c r="S444" s="426"/>
      <c r="T444" s="426"/>
      <c r="U444" s="427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hidden="1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hidden="1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599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46</v>
      </c>
      <c r="X447" s="403">
        <f t="shared" si="82"/>
        <v>46.2</v>
      </c>
      <c r="Y447" s="36">
        <f>IFERROR(IF(X447=0,"",ROUNDUP(X447/H447,0)*0.00753),"")</f>
        <v>8.2830000000000001E-2</v>
      </c>
      <c r="Z447" s="56"/>
      <c r="AA447" s="57"/>
      <c r="AE447" s="64"/>
      <c r="BB447" s="323" t="s">
        <v>1</v>
      </c>
      <c r="BL447" s="64">
        <f t="shared" si="83"/>
        <v>48.519047619047612</v>
      </c>
      <c r="BM447" s="64">
        <f t="shared" si="84"/>
        <v>48.73</v>
      </c>
      <c r="BN447" s="64">
        <f t="shared" si="85"/>
        <v>7.0207570207570208E-2</v>
      </c>
      <c r="BO447" s="64">
        <f t="shared" si="86"/>
        <v>7.0512820512820512E-2</v>
      </c>
    </row>
    <row r="448" spans="1:67" ht="27" hidden="1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38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1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25" t="s">
        <v>70</v>
      </c>
      <c r="P455" s="426"/>
      <c r="Q455" s="426"/>
      <c r="R455" s="426"/>
      <c r="S455" s="426"/>
      <c r="T455" s="426"/>
      <c r="U455" s="427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10.952380952380953</v>
      </c>
      <c r="X455" s="404">
        <f>IFERROR(X446/H446,"0")+IFERROR(X447/H447,"0")+IFERROR(X448/H448,"0")+IFERROR(X449/H449,"0")+IFERROR(X450/H450,"0")+IFERROR(X451/H451,"0")+IFERROR(X452/H452,"0")+IFERROR(X453/H453,"0")+IFERROR(X454/H454,"0")</f>
        <v>11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8.2830000000000001E-2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25" t="s">
        <v>70</v>
      </c>
      <c r="P456" s="426"/>
      <c r="Q456" s="426"/>
      <c r="R456" s="426"/>
      <c r="S456" s="426"/>
      <c r="T456" s="426"/>
      <c r="U456" s="427"/>
      <c r="V456" s="37" t="s">
        <v>66</v>
      </c>
      <c r="W456" s="404">
        <f>IFERROR(SUM(W446:W454),"0")</f>
        <v>46</v>
      </c>
      <c r="X456" s="404">
        <f>IFERROR(SUM(X446:X454),"0")</f>
        <v>46.2</v>
      </c>
      <c r="Y456" s="37"/>
      <c r="Z456" s="405"/>
      <c r="AA456" s="405"/>
    </row>
    <row r="457" spans="1:67" ht="14.25" hidden="1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hidden="1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25" t="s">
        <v>70</v>
      </c>
      <c r="P460" s="426"/>
      <c r="Q460" s="426"/>
      <c r="R460" s="426"/>
      <c r="S460" s="426"/>
      <c r="T460" s="426"/>
      <c r="U460" s="427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hidden="1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25" t="s">
        <v>70</v>
      </c>
      <c r="P461" s="426"/>
      <c r="Q461" s="426"/>
      <c r="R461" s="426"/>
      <c r="S461" s="426"/>
      <c r="T461" s="426"/>
      <c r="U461" s="427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hidden="1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hidden="1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25" t="s">
        <v>70</v>
      </c>
      <c r="P464" s="426"/>
      <c r="Q464" s="426"/>
      <c r="R464" s="426"/>
      <c r="S464" s="426"/>
      <c r="T464" s="426"/>
      <c r="U464" s="427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hidden="1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25" t="s">
        <v>70</v>
      </c>
      <c r="P465" s="426"/>
      <c r="Q465" s="426"/>
      <c r="R465" s="426"/>
      <c r="S465" s="426"/>
      <c r="T465" s="426"/>
      <c r="U465" s="427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hidden="1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hidden="1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25" t="s">
        <v>70</v>
      </c>
      <c r="P468" s="426"/>
      <c r="Q468" s="426"/>
      <c r="R468" s="426"/>
      <c r="S468" s="426"/>
      <c r="T468" s="426"/>
      <c r="U468" s="427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hidden="1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25" t="s">
        <v>70</v>
      </c>
      <c r="P469" s="426"/>
      <c r="Q469" s="426"/>
      <c r="R469" s="426"/>
      <c r="S469" s="426"/>
      <c r="T469" s="426"/>
      <c r="U469" s="427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hidden="1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hidden="1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hidden="1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hidden="1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idden="1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25" t="s">
        <v>70</v>
      </c>
      <c r="P475" s="426"/>
      <c r="Q475" s="426"/>
      <c r="R475" s="426"/>
      <c r="S475" s="426"/>
      <c r="T475" s="426"/>
      <c r="U475" s="427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hidden="1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25" t="s">
        <v>70</v>
      </c>
      <c r="P476" s="426"/>
      <c r="Q476" s="426"/>
      <c r="R476" s="426"/>
      <c r="S476" s="426"/>
      <c r="T476" s="426"/>
      <c r="U476" s="427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hidden="1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hidden="1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hidden="1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2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hidden="1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idden="1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25" t="s">
        <v>70</v>
      </c>
      <c r="P481" s="426"/>
      <c r="Q481" s="426"/>
      <c r="R481" s="426"/>
      <c r="S481" s="426"/>
      <c r="T481" s="426"/>
      <c r="U481" s="427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hidden="1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25" t="s">
        <v>70</v>
      </c>
      <c r="P482" s="426"/>
      <c r="Q482" s="426"/>
      <c r="R482" s="426"/>
      <c r="S482" s="426"/>
      <c r="T482" s="426"/>
      <c r="U482" s="427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hidden="1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hidden="1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1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idden="1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25" t="s">
        <v>70</v>
      </c>
      <c r="P485" s="426"/>
      <c r="Q485" s="426"/>
      <c r="R485" s="426"/>
      <c r="S485" s="426"/>
      <c r="T485" s="426"/>
      <c r="U485" s="427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hidden="1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25" t="s">
        <v>70</v>
      </c>
      <c r="P486" s="426"/>
      <c r="Q486" s="426"/>
      <c r="R486" s="426"/>
      <c r="S486" s="426"/>
      <c r="T486" s="426"/>
      <c r="U486" s="427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hidden="1" customHeight="1" x14ac:dyDescent="0.2">
      <c r="A487" s="448" t="s">
        <v>687</v>
      </c>
      <c r="B487" s="449"/>
      <c r="C487" s="449"/>
      <c r="D487" s="449"/>
      <c r="E487" s="449"/>
      <c r="F487" s="449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/>
      <c r="Q487" s="449"/>
      <c r="R487" s="449"/>
      <c r="S487" s="449"/>
      <c r="T487" s="449"/>
      <c r="U487" s="449"/>
      <c r="V487" s="449"/>
      <c r="W487" s="449"/>
      <c r="X487" s="449"/>
      <c r="Y487" s="449"/>
      <c r="Z487" s="48"/>
      <c r="AA487" s="48"/>
    </row>
    <row r="488" spans="1:67" ht="16.5" hidden="1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hidden="1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hidden="1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599</v>
      </c>
      <c r="X491" s="403">
        <f t="shared" si="88"/>
        <v>601.92000000000007</v>
      </c>
      <c r="Y491" s="36">
        <f t="shared" si="89"/>
        <v>1.36344</v>
      </c>
      <c r="Z491" s="56"/>
      <c r="AA491" s="57"/>
      <c r="AE491" s="64"/>
      <c r="BB491" s="342" t="s">
        <v>1</v>
      </c>
      <c r="BL491" s="64">
        <f t="shared" si="90"/>
        <v>639.84090909090901</v>
      </c>
      <c r="BM491" s="64">
        <f t="shared" si="91"/>
        <v>642.96</v>
      </c>
      <c r="BN491" s="64">
        <f t="shared" si="92"/>
        <v>1.0908362470862472</v>
      </c>
      <c r="BO491" s="64">
        <f t="shared" si="93"/>
        <v>1.0961538461538463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80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182</v>
      </c>
      <c r="X493" s="403">
        <f t="shared" si="88"/>
        <v>184.8</v>
      </c>
      <c r="Y493" s="36">
        <f t="shared" si="89"/>
        <v>0.41860000000000003</v>
      </c>
      <c r="Z493" s="56"/>
      <c r="AA493" s="57"/>
      <c r="AE493" s="64"/>
      <c r="BB493" s="344" t="s">
        <v>1</v>
      </c>
      <c r="BL493" s="64">
        <f t="shared" si="90"/>
        <v>194.40909090909091</v>
      </c>
      <c r="BM493" s="64">
        <f t="shared" si="91"/>
        <v>197.39999999999998</v>
      </c>
      <c r="BN493" s="64">
        <f t="shared" si="92"/>
        <v>0.33143939393939392</v>
      </c>
      <c r="BO493" s="64">
        <f t="shared" si="93"/>
        <v>0.33653846153846156</v>
      </c>
    </row>
    <row r="494" spans="1:67" ht="16.5" hidden="1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741</v>
      </c>
      <c r="X495" s="403">
        <f t="shared" si="88"/>
        <v>744.48</v>
      </c>
      <c r="Y495" s="36">
        <f t="shared" si="89"/>
        <v>1.6863600000000001</v>
      </c>
      <c r="Z495" s="56"/>
      <c r="AA495" s="57"/>
      <c r="AE495" s="64"/>
      <c r="BB495" s="346" t="s">
        <v>1</v>
      </c>
      <c r="BL495" s="64">
        <f t="shared" si="90"/>
        <v>791.52272727272714</v>
      </c>
      <c r="BM495" s="64">
        <f t="shared" si="91"/>
        <v>795.2399999999999</v>
      </c>
      <c r="BN495" s="64">
        <f t="shared" si="92"/>
        <v>1.3494318181818183</v>
      </c>
      <c r="BO495" s="64">
        <f t="shared" si="93"/>
        <v>1.3557692307692308</v>
      </c>
    </row>
    <row r="496" spans="1:67" ht="16.5" hidden="1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8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4</v>
      </c>
      <c r="X500" s="403">
        <f t="shared" si="88"/>
        <v>4.8</v>
      </c>
      <c r="Y500" s="36">
        <f>IFERROR(IF(X500=0,"",ROUNDUP(X500/H500,0)*0.00753),"")</f>
        <v>1.506E-2</v>
      </c>
      <c r="Z500" s="56"/>
      <c r="AA500" s="57"/>
      <c r="AE500" s="64"/>
      <c r="BB500" s="351" t="s">
        <v>1</v>
      </c>
      <c r="BL500" s="64">
        <f t="shared" si="90"/>
        <v>4.3333333333333339</v>
      </c>
      <c r="BM500" s="64">
        <f t="shared" si="91"/>
        <v>5.2</v>
      </c>
      <c r="BN500" s="64">
        <f t="shared" si="92"/>
        <v>1.0683760683760684E-2</v>
      </c>
      <c r="BO500" s="64">
        <f t="shared" si="93"/>
        <v>1.282051282051282E-2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25" t="s">
        <v>70</v>
      </c>
      <c r="P502" s="426"/>
      <c r="Q502" s="426"/>
      <c r="R502" s="426"/>
      <c r="S502" s="426"/>
      <c r="T502" s="426"/>
      <c r="U502" s="427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289.92424242424244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292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3.48346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25" t="s">
        <v>70</v>
      </c>
      <c r="P503" s="426"/>
      <c r="Q503" s="426"/>
      <c r="R503" s="426"/>
      <c r="S503" s="426"/>
      <c r="T503" s="426"/>
      <c r="U503" s="427"/>
      <c r="V503" s="37" t="s">
        <v>66</v>
      </c>
      <c r="W503" s="404">
        <f>IFERROR(SUM(W490:W501),"0")</f>
        <v>1526</v>
      </c>
      <c r="X503" s="404">
        <f>IFERROR(SUM(X490:X501),"0")</f>
        <v>1536</v>
      </c>
      <c r="Y503" s="37"/>
      <c r="Z503" s="405"/>
      <c r="AA503" s="405"/>
    </row>
    <row r="504" spans="1:67" ht="14.25" hidden="1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319</v>
      </c>
      <c r="X505" s="403">
        <f>IFERROR(IF(W505="",0,CEILING((W505/$H505),1)*$H505),"")</f>
        <v>322.08000000000004</v>
      </c>
      <c r="Y505" s="36">
        <f>IFERROR(IF(X505=0,"",ROUNDUP(X505/H505,0)*0.01196),"")</f>
        <v>0.72955999999999999</v>
      </c>
      <c r="Z505" s="56"/>
      <c r="AA505" s="57"/>
      <c r="AE505" s="64"/>
      <c r="BB505" s="353" t="s">
        <v>1</v>
      </c>
      <c r="BL505" s="64">
        <f>IFERROR(W505*I505/H505,"0")</f>
        <v>340.74999999999994</v>
      </c>
      <c r="BM505" s="64">
        <f>IFERROR(X505*I505/H505,"0")</f>
        <v>344.04</v>
      </c>
      <c r="BN505" s="64">
        <f>IFERROR(1/J505*(W505/H505),"0")</f>
        <v>0.58092948717948723</v>
      </c>
      <c r="BO505" s="64">
        <f>IFERROR(1/J505*(X505/H505),"0")</f>
        <v>0.58653846153846168</v>
      </c>
    </row>
    <row r="506" spans="1:67" ht="16.5" hidden="1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7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25" t="s">
        <v>70</v>
      </c>
      <c r="P507" s="426"/>
      <c r="Q507" s="426"/>
      <c r="R507" s="426"/>
      <c r="S507" s="426"/>
      <c r="T507" s="426"/>
      <c r="U507" s="427"/>
      <c r="V507" s="37" t="s">
        <v>71</v>
      </c>
      <c r="W507" s="404">
        <f>IFERROR(W505/H505,"0")+IFERROR(W506/H506,"0")</f>
        <v>60.416666666666664</v>
      </c>
      <c r="X507" s="404">
        <f>IFERROR(X505/H505,"0")+IFERROR(X506/H506,"0")</f>
        <v>61.000000000000007</v>
      </c>
      <c r="Y507" s="404">
        <f>IFERROR(IF(Y505="",0,Y505),"0")+IFERROR(IF(Y506="",0,Y506),"0")</f>
        <v>0.72955999999999999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25" t="s">
        <v>70</v>
      </c>
      <c r="P508" s="426"/>
      <c r="Q508" s="426"/>
      <c r="R508" s="426"/>
      <c r="S508" s="426"/>
      <c r="T508" s="426"/>
      <c r="U508" s="427"/>
      <c r="V508" s="37" t="s">
        <v>66</v>
      </c>
      <c r="W508" s="404">
        <f>IFERROR(SUM(W505:W506),"0")</f>
        <v>319</v>
      </c>
      <c r="X508" s="404">
        <f>IFERROR(SUM(X505:X506),"0")</f>
        <v>322.08000000000004</v>
      </c>
      <c r="Y508" s="37"/>
      <c r="Z508" s="405"/>
      <c r="AA508" s="405"/>
    </row>
    <row r="509" spans="1:67" ht="14.25" hidden="1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7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233</v>
      </c>
      <c r="X510" s="403">
        <f t="shared" ref="X510:X515" si="94">IFERROR(IF(W510="",0,CEILING((W510/$H510),1)*$H510),"")</f>
        <v>237.60000000000002</v>
      </c>
      <c r="Y510" s="36">
        <f>IFERROR(IF(X510=0,"",ROUNDUP(X510/H510,0)*0.01196),"")</f>
        <v>0.53820000000000001</v>
      </c>
      <c r="Z510" s="56"/>
      <c r="AA510" s="57"/>
      <c r="AE510" s="64"/>
      <c r="BB510" s="355" t="s">
        <v>1</v>
      </c>
      <c r="BL510" s="64">
        <f t="shared" ref="BL510:BL515" si="95">IFERROR(W510*I510/H510,"0")</f>
        <v>248.8863636363636</v>
      </c>
      <c r="BM510" s="64">
        <f t="shared" ref="BM510:BM515" si="96">IFERROR(X510*I510/H510,"0")</f>
        <v>253.8</v>
      </c>
      <c r="BN510" s="64">
        <f t="shared" ref="BN510:BN515" si="97">IFERROR(1/J510*(W510/H510),"0")</f>
        <v>0.42431526806526804</v>
      </c>
      <c r="BO510" s="64">
        <f t="shared" ref="BO510:BO515" si="98">IFERROR(1/J510*(X510/H510),"0")</f>
        <v>0.43269230769230771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7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225</v>
      </c>
      <c r="X511" s="403">
        <f t="shared" si="94"/>
        <v>227.04000000000002</v>
      </c>
      <c r="Y511" s="36">
        <f>IFERROR(IF(X511=0,"",ROUNDUP(X511/H511,0)*0.01196),"")</f>
        <v>0.51427999999999996</v>
      </c>
      <c r="Z511" s="56"/>
      <c r="AA511" s="57"/>
      <c r="AE511" s="64"/>
      <c r="BB511" s="356" t="s">
        <v>1</v>
      </c>
      <c r="BL511" s="64">
        <f t="shared" si="95"/>
        <v>240.34090909090909</v>
      </c>
      <c r="BM511" s="64">
        <f t="shared" si="96"/>
        <v>242.51999999999998</v>
      </c>
      <c r="BN511" s="64">
        <f t="shared" si="97"/>
        <v>0.40974650349650349</v>
      </c>
      <c r="BO511" s="64">
        <f t="shared" si="98"/>
        <v>0.41346153846153849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116</v>
      </c>
      <c r="X512" s="403">
        <f t="shared" si="94"/>
        <v>116.16000000000001</v>
      </c>
      <c r="Y512" s="36">
        <f>IFERROR(IF(X512=0,"",ROUNDUP(X512/H512,0)*0.01196),"")</f>
        <v>0.26312000000000002</v>
      </c>
      <c r="Z512" s="56"/>
      <c r="AA512" s="57"/>
      <c r="AE512" s="64"/>
      <c r="BB512" s="357" t="s">
        <v>1</v>
      </c>
      <c r="BL512" s="64">
        <f t="shared" si="95"/>
        <v>123.90909090909091</v>
      </c>
      <c r="BM512" s="64">
        <f t="shared" si="96"/>
        <v>124.08000000000001</v>
      </c>
      <c r="BN512" s="64">
        <f t="shared" si="97"/>
        <v>0.21124708624708624</v>
      </c>
      <c r="BO512" s="64">
        <f t="shared" si="98"/>
        <v>0.21153846153846156</v>
      </c>
    </row>
    <row r="513" spans="1:67" ht="27" hidden="1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25" t="s">
        <v>70</v>
      </c>
      <c r="P516" s="426"/>
      <c r="Q516" s="426"/>
      <c r="R516" s="426"/>
      <c r="S516" s="426"/>
      <c r="T516" s="426"/>
      <c r="U516" s="427"/>
      <c r="V516" s="37" t="s">
        <v>71</v>
      </c>
      <c r="W516" s="404">
        <f>IFERROR(W510/H510,"0")+IFERROR(W511/H511,"0")+IFERROR(W512/H512,"0")+IFERROR(W513/H513,"0")+IFERROR(W514/H514,"0")+IFERROR(W515/H515,"0")</f>
        <v>108.7121212121212</v>
      </c>
      <c r="X516" s="404">
        <f>IFERROR(X510/H510,"0")+IFERROR(X511/H511,"0")+IFERROR(X512/H512,"0")+IFERROR(X513/H513,"0")+IFERROR(X514/H514,"0")+IFERROR(X515/H515,"0")</f>
        <v>110</v>
      </c>
      <c r="Y516" s="404">
        <f>IFERROR(IF(Y510="",0,Y510),"0")+IFERROR(IF(Y511="",0,Y511),"0")+IFERROR(IF(Y512="",0,Y512),"0")+IFERROR(IF(Y513="",0,Y513),"0")+IFERROR(IF(Y514="",0,Y514),"0")+IFERROR(IF(Y515="",0,Y515),"0")</f>
        <v>1.3156000000000001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25" t="s">
        <v>70</v>
      </c>
      <c r="P517" s="426"/>
      <c r="Q517" s="426"/>
      <c r="R517" s="426"/>
      <c r="S517" s="426"/>
      <c r="T517" s="426"/>
      <c r="U517" s="427"/>
      <c r="V517" s="37" t="s">
        <v>66</v>
      </c>
      <c r="W517" s="404">
        <f>IFERROR(SUM(W510:W515),"0")</f>
        <v>574</v>
      </c>
      <c r="X517" s="404">
        <f>IFERROR(SUM(X510:X515),"0")</f>
        <v>580.80000000000007</v>
      </c>
      <c r="Y517" s="37"/>
      <c r="Z517" s="405"/>
      <c r="AA517" s="405"/>
    </row>
    <row r="518" spans="1:67" ht="14.25" hidden="1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hidden="1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hidden="1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hidden="1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idden="1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25" t="s">
        <v>70</v>
      </c>
      <c r="P522" s="426"/>
      <c r="Q522" s="426"/>
      <c r="R522" s="426"/>
      <c r="S522" s="426"/>
      <c r="T522" s="426"/>
      <c r="U522" s="427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hidden="1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25" t="s">
        <v>70</v>
      </c>
      <c r="P523" s="426"/>
      <c r="Q523" s="426"/>
      <c r="R523" s="426"/>
      <c r="S523" s="426"/>
      <c r="T523" s="426"/>
      <c r="U523" s="427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hidden="1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hidden="1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idden="1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25" t="s">
        <v>70</v>
      </c>
      <c r="P526" s="426"/>
      <c r="Q526" s="426"/>
      <c r="R526" s="426"/>
      <c r="S526" s="426"/>
      <c r="T526" s="426"/>
      <c r="U526" s="427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hidden="1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25" t="s">
        <v>70</v>
      </c>
      <c r="P527" s="426"/>
      <c r="Q527" s="426"/>
      <c r="R527" s="426"/>
      <c r="S527" s="426"/>
      <c r="T527" s="426"/>
      <c r="U527" s="427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hidden="1" customHeight="1" x14ac:dyDescent="0.2">
      <c r="A528" s="448" t="s">
        <v>738</v>
      </c>
      <c r="B528" s="449"/>
      <c r="C528" s="449"/>
      <c r="D528" s="449"/>
      <c r="E528" s="449"/>
      <c r="F528" s="449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/>
      <c r="Q528" s="449"/>
      <c r="R528" s="449"/>
      <c r="S528" s="449"/>
      <c r="T528" s="449"/>
      <c r="U528" s="449"/>
      <c r="V528" s="449"/>
      <c r="W528" s="449"/>
      <c r="X528" s="449"/>
      <c r="Y528" s="449"/>
      <c r="Z528" s="48"/>
      <c r="AA528" s="48"/>
    </row>
    <row r="529" spans="1:67" ht="16.5" hidden="1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hidden="1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hidden="1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43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17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50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95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704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807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23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35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idden="1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25" t="s">
        <v>70</v>
      </c>
      <c r="P540" s="426"/>
      <c r="Q540" s="426"/>
      <c r="R540" s="426"/>
      <c r="S540" s="426"/>
      <c r="T540" s="426"/>
      <c r="U540" s="427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hidden="1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25" t="s">
        <v>70</v>
      </c>
      <c r="P541" s="426"/>
      <c r="Q541" s="426"/>
      <c r="R541" s="426"/>
      <c r="S541" s="426"/>
      <c r="T541" s="426"/>
      <c r="U541" s="427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hidden="1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hidden="1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4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hidden="1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20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8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0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94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25" t="s">
        <v>70</v>
      </c>
      <c r="P548" s="426"/>
      <c r="Q548" s="426"/>
      <c r="R548" s="426"/>
      <c r="S548" s="426"/>
      <c r="T548" s="426"/>
      <c r="U548" s="427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hidden="1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25" t="s">
        <v>70</v>
      </c>
      <c r="P549" s="426"/>
      <c r="Q549" s="426"/>
      <c r="R549" s="426"/>
      <c r="S549" s="426"/>
      <c r="T549" s="426"/>
      <c r="U549" s="427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hidden="1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hidden="1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33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8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6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25" t="s">
        <v>70</v>
      </c>
      <c r="P556" s="426"/>
      <c r="Q556" s="426"/>
      <c r="R556" s="426"/>
      <c r="S556" s="426"/>
      <c r="T556" s="426"/>
      <c r="U556" s="427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hidden="1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25" t="s">
        <v>70</v>
      </c>
      <c r="P557" s="426"/>
      <c r="Q557" s="426"/>
      <c r="R557" s="426"/>
      <c r="S557" s="426"/>
      <c r="T557" s="426"/>
      <c r="U557" s="427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hidden="1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hidden="1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9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hidden="1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96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7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82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429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idden="1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25" t="s">
        <v>70</v>
      </c>
      <c r="P564" s="426"/>
      <c r="Q564" s="426"/>
      <c r="R564" s="426"/>
      <c r="S564" s="426"/>
      <c r="T564" s="426"/>
      <c r="U564" s="427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hidden="1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25" t="s">
        <v>70</v>
      </c>
      <c r="P565" s="426"/>
      <c r="Q565" s="426"/>
      <c r="R565" s="426"/>
      <c r="S565" s="426"/>
      <c r="T565" s="426"/>
      <c r="U565" s="427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hidden="1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hidden="1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5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hidden="1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7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42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idden="1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25" t="s">
        <v>70</v>
      </c>
      <c r="P571" s="426"/>
      <c r="Q571" s="426"/>
      <c r="R571" s="426"/>
      <c r="S571" s="426"/>
      <c r="T571" s="426"/>
      <c r="U571" s="427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hidden="1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25" t="s">
        <v>70</v>
      </c>
      <c r="P572" s="426"/>
      <c r="Q572" s="426"/>
      <c r="R572" s="426"/>
      <c r="S572" s="426"/>
      <c r="T572" s="426"/>
      <c r="U572" s="427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8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8"/>
      <c r="O573" s="635" t="s">
        <v>821</v>
      </c>
      <c r="P573" s="573"/>
      <c r="Q573" s="573"/>
      <c r="R573" s="573"/>
      <c r="S573" s="573"/>
      <c r="T573" s="573"/>
      <c r="U573" s="574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10224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10340.359999999999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8"/>
      <c r="O574" s="635" t="s">
        <v>822</v>
      </c>
      <c r="P574" s="573"/>
      <c r="Q574" s="573"/>
      <c r="R574" s="573"/>
      <c r="S574" s="573"/>
      <c r="T574" s="573"/>
      <c r="U574" s="574"/>
      <c r="V574" s="37" t="s">
        <v>66</v>
      </c>
      <c r="W574" s="404">
        <f>IFERROR(SUM(BL22:BL570),"0")</f>
        <v>10923.47055907677</v>
      </c>
      <c r="X574" s="404">
        <f>IFERROR(SUM(BM22:BM570),"0")</f>
        <v>11047.258000000003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8"/>
      <c r="O575" s="635" t="s">
        <v>823</v>
      </c>
      <c r="P575" s="573"/>
      <c r="Q575" s="573"/>
      <c r="R575" s="573"/>
      <c r="S575" s="573"/>
      <c r="T575" s="573"/>
      <c r="U575" s="574"/>
      <c r="V575" s="37" t="s">
        <v>824</v>
      </c>
      <c r="W575" s="38">
        <f>ROUNDUP(SUM(BN22:BN570),0)</f>
        <v>21</v>
      </c>
      <c r="X575" s="38">
        <f>ROUNDUP(SUM(BO22:BO570),0)</f>
        <v>21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8"/>
      <c r="O576" s="635" t="s">
        <v>825</v>
      </c>
      <c r="P576" s="573"/>
      <c r="Q576" s="573"/>
      <c r="R576" s="573"/>
      <c r="S576" s="573"/>
      <c r="T576" s="573"/>
      <c r="U576" s="574"/>
      <c r="V576" s="37" t="s">
        <v>66</v>
      </c>
      <c r="W576" s="404">
        <f>GrossWeightTotal+PalletQtyTotal*25</f>
        <v>11448.47055907677</v>
      </c>
      <c r="X576" s="404">
        <f>GrossWeightTotalR+PalletQtyTotalR*25</f>
        <v>11572.258000000003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8"/>
      <c r="O577" s="635" t="s">
        <v>826</v>
      </c>
      <c r="P577" s="573"/>
      <c r="Q577" s="573"/>
      <c r="R577" s="573"/>
      <c r="S577" s="573"/>
      <c r="T577" s="573"/>
      <c r="U577" s="574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2101.5558112330859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2122</v>
      </c>
      <c r="Y577" s="37"/>
      <c r="Z577" s="405"/>
      <c r="AA577" s="405"/>
    </row>
    <row r="578" spans="1:30" ht="14.25" hidden="1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8"/>
      <c r="O578" s="635" t="s">
        <v>827</v>
      </c>
      <c r="P578" s="573"/>
      <c r="Q578" s="573"/>
      <c r="R578" s="573"/>
      <c r="S578" s="573"/>
      <c r="T578" s="573"/>
      <c r="U578" s="574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24.819409999999998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54" t="s">
        <v>104</v>
      </c>
      <c r="D580" s="633"/>
      <c r="E580" s="633"/>
      <c r="F580" s="499"/>
      <c r="G580" s="454" t="s">
        <v>239</v>
      </c>
      <c r="H580" s="633"/>
      <c r="I580" s="633"/>
      <c r="J580" s="633"/>
      <c r="K580" s="633"/>
      <c r="L580" s="633"/>
      <c r="M580" s="633"/>
      <c r="N580" s="633"/>
      <c r="O580" s="499"/>
      <c r="P580" s="454" t="s">
        <v>486</v>
      </c>
      <c r="Q580" s="499"/>
      <c r="R580" s="454" t="s">
        <v>567</v>
      </c>
      <c r="S580" s="633"/>
      <c r="T580" s="633"/>
      <c r="U580" s="499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497" t="s">
        <v>830</v>
      </c>
      <c r="B581" s="454" t="s">
        <v>60</v>
      </c>
      <c r="C581" s="454" t="s">
        <v>105</v>
      </c>
      <c r="D581" s="454" t="s">
        <v>113</v>
      </c>
      <c r="E581" s="454" t="s">
        <v>104</v>
      </c>
      <c r="F581" s="454" t="s">
        <v>229</v>
      </c>
      <c r="G581" s="454" t="s">
        <v>240</v>
      </c>
      <c r="H581" s="454" t="s">
        <v>254</v>
      </c>
      <c r="I581" s="454" t="s">
        <v>273</v>
      </c>
      <c r="J581" s="454" t="s">
        <v>346</v>
      </c>
      <c r="K581" s="454" t="s">
        <v>367</v>
      </c>
      <c r="L581" s="454" t="s">
        <v>380</v>
      </c>
      <c r="M581" s="394"/>
      <c r="N581" s="454" t="s">
        <v>456</v>
      </c>
      <c r="O581" s="454" t="s">
        <v>473</v>
      </c>
      <c r="P581" s="454" t="s">
        <v>487</v>
      </c>
      <c r="Q581" s="454" t="s">
        <v>536</v>
      </c>
      <c r="R581" s="454" t="s">
        <v>568</v>
      </c>
      <c r="S581" s="454" t="s">
        <v>639</v>
      </c>
      <c r="T581" s="454" t="s">
        <v>671</v>
      </c>
      <c r="U581" s="454" t="s">
        <v>678</v>
      </c>
      <c r="V581" s="454" t="s">
        <v>687</v>
      </c>
      <c r="W581" s="454" t="s">
        <v>738</v>
      </c>
      <c r="AA581" s="52"/>
      <c r="AD581" s="394"/>
    </row>
    <row r="582" spans="1:30" ht="13.5" customHeight="1" thickBot="1" x14ac:dyDescent="0.25">
      <c r="A582" s="498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394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1253.08</v>
      </c>
      <c r="F583" s="46">
        <f>IFERROR(X135*1,"0")+IFERROR(X136*1,"0")+IFERROR(X137*1,"0")+IFERROR(X138*1,"0")+IFERROR(X139*1,"0")</f>
        <v>424.8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333.9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2808.6000000000008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406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197.39999999999998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81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1010.4000000000001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1262.4000000000001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77.7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46.2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2438.8799999999997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0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57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26,00"/>
        <filter val="1 936,00"/>
        <filter val="10 224,00"/>
        <filter val="10 923,47"/>
        <filter val="10,00"/>
        <filter val="10,95"/>
        <filter val="100,00"/>
        <filter val="105,00"/>
        <filter val="107,00"/>
        <filter val="108,71"/>
        <filter val="11 448,47"/>
        <filter val="115,00"/>
        <filter val="116,00"/>
        <filter val="126,00"/>
        <filter val="127,00"/>
        <filter val="127,56"/>
        <filter val="13,00"/>
        <filter val="13,72"/>
        <filter val="130,24"/>
        <filter val="131,79"/>
        <filter val="137,96"/>
        <filter val="147,00"/>
        <filter val="148,07"/>
        <filter val="149,00"/>
        <filter val="157,00"/>
        <filter val="158,00"/>
        <filter val="165,00"/>
        <filter val="175,00"/>
        <filter val="182,00"/>
        <filter val="19,84"/>
        <filter val="194,00"/>
        <filter val="2 101,56"/>
        <filter val="21"/>
        <filter val="21,00"/>
        <filter val="21,83"/>
        <filter val="22,00"/>
        <filter val="225,00"/>
        <filter val="233,00"/>
        <filter val="243,00"/>
        <filter val="25,00"/>
        <filter val="255,00"/>
        <filter val="26,40"/>
        <filter val="262,00"/>
        <filter val="27,00"/>
        <filter val="289,92"/>
        <filter val="29,63"/>
        <filter val="3,21"/>
        <filter val="3,85"/>
        <filter val="30,00"/>
        <filter val="31,00"/>
        <filter val="31,67"/>
        <filter val="319,00"/>
        <filter val="324,00"/>
        <filter val="327,00"/>
        <filter val="329,00"/>
        <filter val="33,00"/>
        <filter val="34,74"/>
        <filter val="352,00"/>
        <filter val="36,00"/>
        <filter val="372,00"/>
        <filter val="379,00"/>
        <filter val="396,00"/>
        <filter val="4,00"/>
        <filter val="400,00"/>
        <filter val="403,00"/>
        <filter val="423,00"/>
        <filter val="43,75"/>
        <filter val="453,00"/>
        <filter val="46,00"/>
        <filter val="465,00"/>
        <filter val="5,51"/>
        <filter val="574,00"/>
        <filter val="58,00"/>
        <filter val="58,94"/>
        <filter val="599,00"/>
        <filter val="60,42"/>
        <filter val="622,22"/>
        <filter val="678,00"/>
        <filter val="69,00"/>
        <filter val="73,00"/>
        <filter val="741,00"/>
        <filter val="745,00"/>
        <filter val="77,00"/>
        <filter val="78,00"/>
        <filter val="9,63"/>
        <filter val="98,00"/>
        <filter val="99,00"/>
        <filter val="995,00"/>
      </filters>
    </filterColumn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O231:S231"/>
    <mergeCell ref="O131:U131"/>
    <mergeCell ref="D120:E120"/>
    <mergeCell ref="O87:U87"/>
    <mergeCell ref="D242:E242"/>
    <mergeCell ref="O258:U258"/>
    <mergeCell ref="P13:Q13"/>
    <mergeCell ref="D127:E127"/>
    <mergeCell ref="D232:E232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D62:E62"/>
    <mergeCell ref="O109:S109"/>
    <mergeCell ref="O47:S47"/>
    <mergeCell ref="D193:E193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D9:E9"/>
    <mergeCell ref="F9:G9"/>
    <mergeCell ref="A48:N49"/>
    <mergeCell ref="D167:E167"/>
    <mergeCell ref="O354:U354"/>
    <mergeCell ref="D161:E161"/>
    <mergeCell ref="A15:L15"/>
    <mergeCell ref="O135:S135"/>
    <mergeCell ref="O262:S262"/>
    <mergeCell ref="A36:N37"/>
    <mergeCell ref="A133:Y133"/>
    <mergeCell ref="O72:S72"/>
    <mergeCell ref="D54:E54"/>
    <mergeCell ref="P5:Q5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D338:E338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180:E180"/>
    <mergeCell ref="D118:E118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D491:E491"/>
    <mergeCell ref="D347:E347"/>
    <mergeCell ref="D114:E114"/>
    <mergeCell ref="O332:S332"/>
    <mergeCell ref="A429:Y429"/>
    <mergeCell ref="D412:E412"/>
    <mergeCell ref="O44:U44"/>
    <mergeCell ref="D409:E409"/>
    <mergeCell ref="O420:S420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