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4DCC9B-9540-4F43-8962-8483205D65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W270" i="1"/>
  <c r="W269" i="1"/>
  <c r="BN268" i="1"/>
  <c r="BL268" i="1"/>
  <c r="Y268" i="1"/>
  <c r="X268" i="1"/>
  <c r="BO268" i="1" s="1"/>
  <c r="O268" i="1"/>
  <c r="BN267" i="1"/>
  <c r="BL267" i="1"/>
  <c r="Y267" i="1"/>
  <c r="X267" i="1"/>
  <c r="BN266" i="1"/>
  <c r="BL266" i="1"/>
  <c r="Y266" i="1"/>
  <c r="X266" i="1"/>
  <c r="O266" i="1"/>
  <c r="BN265" i="1"/>
  <c r="BL265" i="1"/>
  <c r="Y265" i="1"/>
  <c r="X265" i="1"/>
  <c r="X270" i="1" s="1"/>
  <c r="W263" i="1"/>
  <c r="W262" i="1"/>
  <c r="BN261" i="1"/>
  <c r="BL261" i="1"/>
  <c r="Y261" i="1"/>
  <c r="X261" i="1"/>
  <c r="BN260" i="1"/>
  <c r="BL260" i="1"/>
  <c r="Y260" i="1"/>
  <c r="Y262" i="1" s="1"/>
  <c r="X260" i="1"/>
  <c r="W258" i="1"/>
  <c r="W257" i="1"/>
  <c r="BN256" i="1"/>
  <c r="BL256" i="1"/>
  <c r="Y256" i="1"/>
  <c r="Y257" i="1" s="1"/>
  <c r="X256" i="1"/>
  <c r="X258" i="1" s="1"/>
  <c r="W253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Y252" i="1" s="1"/>
  <c r="X249" i="1"/>
  <c r="X253" i="1" s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N226" i="1"/>
  <c r="BL226" i="1"/>
  <c r="Y226" i="1"/>
  <c r="X226" i="1"/>
  <c r="BO226" i="1" s="1"/>
  <c r="O226" i="1"/>
  <c r="BN225" i="1"/>
  <c r="BL225" i="1"/>
  <c r="Y225" i="1"/>
  <c r="X225" i="1"/>
  <c r="O225" i="1"/>
  <c r="W222" i="1"/>
  <c r="W221" i="1"/>
  <c r="BN220" i="1"/>
  <c r="BL220" i="1"/>
  <c r="Y220" i="1"/>
  <c r="Y221" i="1" s="1"/>
  <c r="X220" i="1"/>
  <c r="X222" i="1" s="1"/>
  <c r="O220" i="1"/>
  <c r="W217" i="1"/>
  <c r="W216" i="1"/>
  <c r="BN215" i="1"/>
  <c r="BL215" i="1"/>
  <c r="Y215" i="1"/>
  <c r="X215" i="1"/>
  <c r="O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O197" i="1"/>
  <c r="BN196" i="1"/>
  <c r="BL196" i="1"/>
  <c r="Y196" i="1"/>
  <c r="X196" i="1"/>
  <c r="BO196" i="1" s="1"/>
  <c r="O196" i="1"/>
  <c r="BN195" i="1"/>
  <c r="BL195" i="1"/>
  <c r="Y195" i="1"/>
  <c r="Y198" i="1" s="1"/>
  <c r="X195" i="1"/>
  <c r="O195" i="1"/>
  <c r="W192" i="1"/>
  <c r="W191" i="1"/>
  <c r="BN190" i="1"/>
  <c r="BL190" i="1"/>
  <c r="Y190" i="1"/>
  <c r="X190" i="1"/>
  <c r="X192" i="1" s="1"/>
  <c r="O190" i="1"/>
  <c r="BO189" i="1"/>
  <c r="BN189" i="1"/>
  <c r="BM189" i="1"/>
  <c r="BL189" i="1"/>
  <c r="Y189" i="1"/>
  <c r="Y191" i="1" s="1"/>
  <c r="X189" i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N168" i="1"/>
  <c r="BL168" i="1"/>
  <c r="Y168" i="1"/>
  <c r="X168" i="1"/>
  <c r="BO168" i="1" s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X158" i="1" s="1"/>
  <c r="O155" i="1"/>
  <c r="BO154" i="1"/>
  <c r="BN154" i="1"/>
  <c r="BM154" i="1"/>
  <c r="BL154" i="1"/>
  <c r="Y154" i="1"/>
  <c r="X154" i="1"/>
  <c r="BO153" i="1"/>
  <c r="BN153" i="1"/>
  <c r="BM153" i="1"/>
  <c r="BL153" i="1"/>
  <c r="Y153" i="1"/>
  <c r="Y157" i="1" s="1"/>
  <c r="X153" i="1"/>
  <c r="W150" i="1"/>
  <c r="W149" i="1"/>
  <c r="BN148" i="1"/>
  <c r="BL148" i="1"/>
  <c r="Y148" i="1"/>
  <c r="Y149" i="1" s="1"/>
  <c r="X148" i="1"/>
  <c r="X150" i="1" s="1"/>
  <c r="O148" i="1"/>
  <c r="W145" i="1"/>
  <c r="W144" i="1"/>
  <c r="BN143" i="1"/>
  <c r="BL143" i="1"/>
  <c r="Y143" i="1"/>
  <c r="X143" i="1"/>
  <c r="BO143" i="1" s="1"/>
  <c r="BN142" i="1"/>
  <c r="BL142" i="1"/>
  <c r="Y142" i="1"/>
  <c r="Y144" i="1" s="1"/>
  <c r="X142" i="1"/>
  <c r="X145" i="1" s="1"/>
  <c r="O142" i="1"/>
  <c r="W138" i="1"/>
  <c r="W137" i="1"/>
  <c r="BN136" i="1"/>
  <c r="BL136" i="1"/>
  <c r="Y136" i="1"/>
  <c r="Y137" i="1" s="1"/>
  <c r="X136" i="1"/>
  <c r="X138" i="1" s="1"/>
  <c r="O136" i="1"/>
  <c r="W133" i="1"/>
  <c r="W132" i="1"/>
  <c r="BN131" i="1"/>
  <c r="BL131" i="1"/>
  <c r="Y131" i="1"/>
  <c r="X131" i="1"/>
  <c r="O131" i="1"/>
  <c r="BN130" i="1"/>
  <c r="BL130" i="1"/>
  <c r="Y130" i="1"/>
  <c r="X130" i="1"/>
  <c r="O130" i="1"/>
  <c r="W127" i="1"/>
  <c r="W126" i="1"/>
  <c r="BN125" i="1"/>
  <c r="BL125" i="1"/>
  <c r="Y125" i="1"/>
  <c r="Y126" i="1" s="1"/>
  <c r="X125" i="1"/>
  <c r="X127" i="1" s="1"/>
  <c r="O125" i="1"/>
  <c r="W122" i="1"/>
  <c r="W121" i="1"/>
  <c r="BO120" i="1"/>
  <c r="BN120" i="1"/>
  <c r="BM120" i="1"/>
  <c r="BL120" i="1"/>
  <c r="Y120" i="1"/>
  <c r="X120" i="1"/>
  <c r="O120" i="1"/>
  <c r="BN119" i="1"/>
  <c r="BL119" i="1"/>
  <c r="Y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Y117" i="1"/>
  <c r="X117" i="1"/>
  <c r="X121" i="1" s="1"/>
  <c r="O117" i="1"/>
  <c r="W114" i="1"/>
  <c r="W113" i="1"/>
  <c r="BN112" i="1"/>
  <c r="BL112" i="1"/>
  <c r="Y112" i="1"/>
  <c r="Y113" i="1" s="1"/>
  <c r="X112" i="1"/>
  <c r="X114" i="1" s="1"/>
  <c r="O112" i="1"/>
  <c r="W109" i="1"/>
  <c r="W108" i="1"/>
  <c r="BN107" i="1"/>
  <c r="BL107" i="1"/>
  <c r="Y107" i="1"/>
  <c r="X107" i="1"/>
  <c r="O107" i="1"/>
  <c r="BN106" i="1"/>
  <c r="BL106" i="1"/>
  <c r="Y106" i="1"/>
  <c r="X106" i="1"/>
  <c r="O106" i="1"/>
  <c r="W103" i="1"/>
  <c r="W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O82" i="1"/>
  <c r="BN81" i="1"/>
  <c r="BL81" i="1"/>
  <c r="Y81" i="1"/>
  <c r="X81" i="1"/>
  <c r="BO81" i="1" s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X67" i="1" s="1"/>
  <c r="O65" i="1"/>
  <c r="BO64" i="1"/>
  <c r="BN64" i="1"/>
  <c r="BM64" i="1"/>
  <c r="BL64" i="1"/>
  <c r="Y64" i="1"/>
  <c r="Y66" i="1" s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Y60" i="1" s="1"/>
  <c r="X54" i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X51" i="1" s="1"/>
  <c r="O45" i="1"/>
  <c r="BO44" i="1"/>
  <c r="BN44" i="1"/>
  <c r="BM44" i="1"/>
  <c r="BL44" i="1"/>
  <c r="Y44" i="1"/>
  <c r="Y50" i="1" s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X28" i="1"/>
  <c r="X32" i="1" s="1"/>
  <c r="O28" i="1"/>
  <c r="W24" i="1"/>
  <c r="W297" i="1" s="1"/>
  <c r="W23" i="1"/>
  <c r="BN22" i="1"/>
  <c r="BL22" i="1"/>
  <c r="Y22" i="1"/>
  <c r="Y23" i="1" s="1"/>
  <c r="X22" i="1"/>
  <c r="X24" i="1" s="1"/>
  <c r="O22" i="1"/>
  <c r="H10" i="1"/>
  <c r="A9" i="1"/>
  <c r="A10" i="1" s="1"/>
  <c r="D7" i="1"/>
  <c r="P6" i="1"/>
  <c r="O2" i="1"/>
  <c r="W298" i="1" l="1"/>
  <c r="W301" i="1"/>
  <c r="Y77" i="1"/>
  <c r="Y87" i="1"/>
  <c r="BM81" i="1"/>
  <c r="X88" i="1"/>
  <c r="BM83" i="1"/>
  <c r="BM85" i="1"/>
  <c r="X102" i="1"/>
  <c r="BM99" i="1"/>
  <c r="BM101" i="1"/>
  <c r="X108" i="1"/>
  <c r="X132" i="1"/>
  <c r="X199" i="1"/>
  <c r="W299" i="1"/>
  <c r="W300" i="1" s="1"/>
  <c r="Y32" i="1"/>
  <c r="Y40" i="1"/>
  <c r="BM36" i="1"/>
  <c r="BO36" i="1"/>
  <c r="BM37" i="1"/>
  <c r="X40" i="1"/>
  <c r="BM39" i="1"/>
  <c r="X50" i="1"/>
  <c r="X60" i="1"/>
  <c r="BM55" i="1"/>
  <c r="BM57" i="1"/>
  <c r="BM59" i="1"/>
  <c r="X66" i="1"/>
  <c r="X77" i="1"/>
  <c r="BM76" i="1"/>
  <c r="X87" i="1"/>
  <c r="X95" i="1"/>
  <c r="Y94" i="1"/>
  <c r="BM92" i="1"/>
  <c r="Y102" i="1"/>
  <c r="Y108" i="1"/>
  <c r="BM106" i="1"/>
  <c r="BO106" i="1"/>
  <c r="X109" i="1"/>
  <c r="Y121" i="1"/>
  <c r="BM125" i="1"/>
  <c r="BO125" i="1"/>
  <c r="X126" i="1"/>
  <c r="Y132" i="1"/>
  <c r="BM130" i="1"/>
  <c r="BO130" i="1"/>
  <c r="X133" i="1"/>
  <c r="X157" i="1"/>
  <c r="X162" i="1"/>
  <c r="Y162" i="1"/>
  <c r="BM161" i="1"/>
  <c r="BM168" i="1"/>
  <c r="BM196" i="1"/>
  <c r="Y216" i="1"/>
  <c r="BM212" i="1"/>
  <c r="X217" i="1"/>
  <c r="BM214" i="1"/>
  <c r="BM226" i="1"/>
  <c r="BM256" i="1"/>
  <c r="BO256" i="1"/>
  <c r="X257" i="1"/>
  <c r="Y269" i="1"/>
  <c r="BM265" i="1"/>
  <c r="BO265" i="1"/>
  <c r="BM268" i="1"/>
  <c r="Y295" i="1"/>
  <c r="F9" i="1"/>
  <c r="J9" i="1"/>
  <c r="F10" i="1"/>
  <c r="BM22" i="1"/>
  <c r="BO22" i="1"/>
  <c r="X23" i="1"/>
  <c r="BM28" i="1"/>
  <c r="BO28" i="1"/>
  <c r="BM30" i="1"/>
  <c r="X33" i="1"/>
  <c r="BM38" i="1"/>
  <c r="BO38" i="1"/>
  <c r="BM45" i="1"/>
  <c r="BO45" i="1"/>
  <c r="BM47" i="1"/>
  <c r="BM49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O82" i="1"/>
  <c r="BM84" i="1"/>
  <c r="BM86" i="1"/>
  <c r="BM91" i="1"/>
  <c r="BO91" i="1"/>
  <c r="BM93" i="1"/>
  <c r="X94" i="1"/>
  <c r="BM98" i="1"/>
  <c r="BO98" i="1"/>
  <c r="BM100" i="1"/>
  <c r="X103" i="1"/>
  <c r="BM107" i="1"/>
  <c r="BO107" i="1"/>
  <c r="BM112" i="1"/>
  <c r="BO112" i="1"/>
  <c r="X113" i="1"/>
  <c r="BM117" i="1"/>
  <c r="BO117" i="1"/>
  <c r="BM119" i="1"/>
  <c r="X122" i="1"/>
  <c r="BM131" i="1"/>
  <c r="BO131" i="1"/>
  <c r="BM136" i="1"/>
  <c r="BO136" i="1"/>
  <c r="X137" i="1"/>
  <c r="BM142" i="1"/>
  <c r="BO142" i="1"/>
  <c r="BM143" i="1"/>
  <c r="X144" i="1"/>
  <c r="BM148" i="1"/>
  <c r="BO148" i="1"/>
  <c r="X149" i="1"/>
  <c r="BM155" i="1"/>
  <c r="BO155" i="1"/>
  <c r="BM156" i="1"/>
  <c r="BM160" i="1"/>
  <c r="BO160" i="1"/>
  <c r="Y169" i="1"/>
  <c r="X191" i="1"/>
  <c r="X198" i="1"/>
  <c r="BO195" i="1"/>
  <c r="BM195" i="1"/>
  <c r="BO197" i="1"/>
  <c r="BM197" i="1"/>
  <c r="Y208" i="1"/>
  <c r="X216" i="1"/>
  <c r="X221" i="1"/>
  <c r="BO220" i="1"/>
  <c r="BM220" i="1"/>
  <c r="Y227" i="1"/>
  <c r="X262" i="1"/>
  <c r="BO260" i="1"/>
  <c r="BM260" i="1"/>
  <c r="BO261" i="1"/>
  <c r="BM261" i="1"/>
  <c r="H9" i="1"/>
  <c r="X163" i="1"/>
  <c r="X170" i="1"/>
  <c r="BO167" i="1"/>
  <c r="BM167" i="1"/>
  <c r="X169" i="1"/>
  <c r="BO190" i="1"/>
  <c r="BM190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Y302" i="1" l="1"/>
  <c r="X297" i="1"/>
  <c r="C310" i="1"/>
  <c r="X301" i="1"/>
  <c r="X298" i="1"/>
  <c r="X300" i="1" s="1"/>
  <c r="X299" i="1"/>
  <c r="B310" i="1" l="1"/>
  <c r="A310" i="1"/>
</calcChain>
</file>

<file path=xl/sharedStrings.xml><?xml version="1.0" encoding="utf-8"?>
<sst xmlns="http://schemas.openxmlformats.org/spreadsheetml/2006/main" count="1148" uniqueCount="440">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</sst>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0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94" t="s">
        <v>0</v>
      </c>
      <c r="E1" s="295"/>
      <c r="F1" s="295"/>
      <c r="G1" s="12" t="s">
        <v>1</v>
      </c>
      <c r="H1" s="294" t="s">
        <v>2</v>
      </c>
      <c r="I1" s="295"/>
      <c r="J1" s="295"/>
      <c r="K1" s="295"/>
      <c r="L1" s="295"/>
      <c r="M1" s="295"/>
      <c r="N1" s="295"/>
      <c r="O1" s="295"/>
      <c r="P1" s="295"/>
      <c r="Q1" s="399" t="s">
        <v>3</v>
      </c>
      <c r="R1" s="295"/>
      <c r="S1" s="2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12"/>
      <c r="Q2" s="212"/>
      <c r="R2" s="212"/>
      <c r="S2" s="212"/>
      <c r="T2" s="212"/>
      <c r="U2" s="212"/>
      <c r="V2" s="212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12"/>
      <c r="P3" s="212"/>
      <c r="Q3" s="212"/>
      <c r="R3" s="212"/>
      <c r="S3" s="212"/>
      <c r="T3" s="212"/>
      <c r="U3" s="212"/>
      <c r="V3" s="212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06" t="s">
        <v>7</v>
      </c>
      <c r="B5" s="207"/>
      <c r="C5" s="208"/>
      <c r="D5" s="253"/>
      <c r="E5" s="255"/>
      <c r="F5" s="404" t="s">
        <v>8</v>
      </c>
      <c r="G5" s="208"/>
      <c r="H5" s="253" t="s">
        <v>439</v>
      </c>
      <c r="I5" s="254"/>
      <c r="J5" s="254"/>
      <c r="K5" s="254"/>
      <c r="L5" s="255"/>
      <c r="M5" s="61"/>
      <c r="O5" s="24" t="s">
        <v>9</v>
      </c>
      <c r="P5" s="405">
        <v>45481</v>
      </c>
      <c r="Q5" s="278"/>
      <c r="S5" s="331" t="s">
        <v>10</v>
      </c>
      <c r="T5" s="242"/>
      <c r="U5" s="333" t="s">
        <v>11</v>
      </c>
      <c r="V5" s="278"/>
      <c r="AA5" s="51"/>
      <c r="AB5" s="51"/>
      <c r="AC5" s="51"/>
    </row>
    <row r="6" spans="1:30" s="192" customFormat="1" ht="24" customHeight="1" x14ac:dyDescent="0.2">
      <c r="A6" s="206" t="s">
        <v>12</v>
      </c>
      <c r="B6" s="207"/>
      <c r="C6" s="208"/>
      <c r="D6" s="375" t="s">
        <v>13</v>
      </c>
      <c r="E6" s="376"/>
      <c r="F6" s="376"/>
      <c r="G6" s="376"/>
      <c r="H6" s="376"/>
      <c r="I6" s="376"/>
      <c r="J6" s="376"/>
      <c r="K6" s="376"/>
      <c r="L6" s="278"/>
      <c r="M6" s="62"/>
      <c r="O6" s="24" t="s">
        <v>14</v>
      </c>
      <c r="P6" s="217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1" t="s">
        <v>15</v>
      </c>
      <c r="T6" s="242"/>
      <c r="U6" s="368" t="s">
        <v>16</v>
      </c>
      <c r="V6" s="250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11"/>
      <c r="M7" s="63"/>
      <c r="O7" s="24"/>
      <c r="P7" s="42"/>
      <c r="Q7" s="42"/>
      <c r="S7" s="212"/>
      <c r="T7" s="242"/>
      <c r="U7" s="369"/>
      <c r="V7" s="370"/>
      <c r="AA7" s="51"/>
      <c r="AB7" s="51"/>
      <c r="AC7" s="51"/>
    </row>
    <row r="8" spans="1:30" s="192" customFormat="1" ht="25.5" customHeight="1" x14ac:dyDescent="0.2">
      <c r="A8" s="400" t="s">
        <v>17</v>
      </c>
      <c r="B8" s="203"/>
      <c r="C8" s="204"/>
      <c r="D8" s="274"/>
      <c r="E8" s="275"/>
      <c r="F8" s="275"/>
      <c r="G8" s="275"/>
      <c r="H8" s="275"/>
      <c r="I8" s="275"/>
      <c r="J8" s="275"/>
      <c r="K8" s="275"/>
      <c r="L8" s="276"/>
      <c r="M8" s="64"/>
      <c r="O8" s="24" t="s">
        <v>18</v>
      </c>
      <c r="P8" s="310">
        <v>0.41666666666666669</v>
      </c>
      <c r="Q8" s="311"/>
      <c r="S8" s="212"/>
      <c r="T8" s="242"/>
      <c r="U8" s="369"/>
      <c r="V8" s="370"/>
      <c r="AA8" s="51"/>
      <c r="AB8" s="51"/>
      <c r="AC8" s="51"/>
    </row>
    <row r="9" spans="1:30" s="192" customFormat="1" ht="39.950000000000003" customHeight="1" x14ac:dyDescent="0.2">
      <c r="A9" s="2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2"/>
      <c r="C9" s="212"/>
      <c r="D9" s="279"/>
      <c r="E9" s="215"/>
      <c r="F9" s="2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2"/>
      <c r="H9" s="214" t="str">
        <f>IF(AND($A$9="Тип доверенности/получателя при получении в адресе перегруза:",$D$9="Разовая доверенность"),"Введите ФИО","")</f>
        <v/>
      </c>
      <c r="I9" s="215"/>
      <c r="J9" s="2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5"/>
      <c r="L9" s="215"/>
      <c r="M9" s="193"/>
      <c r="O9" s="26" t="s">
        <v>19</v>
      </c>
      <c r="P9" s="299"/>
      <c r="Q9" s="300"/>
      <c r="S9" s="212"/>
      <c r="T9" s="242"/>
      <c r="U9" s="371"/>
      <c r="V9" s="372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2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2"/>
      <c r="C10" s="212"/>
      <c r="D10" s="279"/>
      <c r="E10" s="215"/>
      <c r="F10" s="2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2"/>
      <c r="H10" s="378" t="str">
        <f>IFERROR(VLOOKUP($D$10,Proxy,2,FALSE),"")</f>
        <v/>
      </c>
      <c r="I10" s="212"/>
      <c r="J10" s="212"/>
      <c r="K10" s="212"/>
      <c r="L10" s="212"/>
      <c r="M10" s="191"/>
      <c r="O10" s="26" t="s">
        <v>20</v>
      </c>
      <c r="P10" s="336"/>
      <c r="Q10" s="337"/>
      <c r="T10" s="24" t="s">
        <v>21</v>
      </c>
      <c r="U10" s="249" t="s">
        <v>22</v>
      </c>
      <c r="V10" s="250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77"/>
      <c r="Q11" s="278"/>
      <c r="T11" s="24" t="s">
        <v>25</v>
      </c>
      <c r="U11" s="327" t="s">
        <v>26</v>
      </c>
      <c r="V11" s="300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53" t="s">
        <v>27</v>
      </c>
      <c r="B12" s="207"/>
      <c r="C12" s="207"/>
      <c r="D12" s="207"/>
      <c r="E12" s="207"/>
      <c r="F12" s="207"/>
      <c r="G12" s="207"/>
      <c r="H12" s="207"/>
      <c r="I12" s="207"/>
      <c r="J12" s="207"/>
      <c r="K12" s="207"/>
      <c r="L12" s="208"/>
      <c r="M12" s="65"/>
      <c r="O12" s="24" t="s">
        <v>28</v>
      </c>
      <c r="P12" s="310"/>
      <c r="Q12" s="311"/>
      <c r="R12" s="23"/>
      <c r="T12" s="24"/>
      <c r="U12" s="295"/>
      <c r="V12" s="212"/>
      <c r="AA12" s="51"/>
      <c r="AB12" s="51"/>
      <c r="AC12" s="51"/>
    </row>
    <row r="13" spans="1:30" s="192" customFormat="1" ht="23.25" customHeight="1" x14ac:dyDescent="0.2">
      <c r="A13" s="353" t="s">
        <v>29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8"/>
      <c r="M13" s="65"/>
      <c r="N13" s="26"/>
      <c r="O13" s="26" t="s">
        <v>30</v>
      </c>
      <c r="P13" s="327"/>
      <c r="Q13" s="300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53" t="s">
        <v>31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8"/>
      <c r="M14" s="65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3" t="s">
        <v>32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8"/>
      <c r="M15" s="66"/>
      <c r="O15" s="301" t="s">
        <v>33</v>
      </c>
      <c r="P15" s="295"/>
      <c r="Q15" s="295"/>
      <c r="R15" s="295"/>
      <c r="S15" s="2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2"/>
      <c r="P16" s="302"/>
      <c r="Q16" s="302"/>
      <c r="R16" s="302"/>
      <c r="S16" s="302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9" t="s">
        <v>34</v>
      </c>
      <c r="B17" s="229" t="s">
        <v>35</v>
      </c>
      <c r="C17" s="209" t="s">
        <v>36</v>
      </c>
      <c r="D17" s="229" t="s">
        <v>37</v>
      </c>
      <c r="E17" s="233"/>
      <c r="F17" s="229" t="s">
        <v>38</v>
      </c>
      <c r="G17" s="229" t="s">
        <v>39</v>
      </c>
      <c r="H17" s="229" t="s">
        <v>40</v>
      </c>
      <c r="I17" s="229" t="s">
        <v>41</v>
      </c>
      <c r="J17" s="229" t="s">
        <v>42</v>
      </c>
      <c r="K17" s="229" t="s">
        <v>43</v>
      </c>
      <c r="L17" s="229" t="s">
        <v>44</v>
      </c>
      <c r="M17" s="229" t="s">
        <v>45</v>
      </c>
      <c r="N17" s="229" t="s">
        <v>46</v>
      </c>
      <c r="O17" s="229" t="s">
        <v>47</v>
      </c>
      <c r="P17" s="232"/>
      <c r="Q17" s="232"/>
      <c r="R17" s="232"/>
      <c r="S17" s="233"/>
      <c r="T17" s="392" t="s">
        <v>48</v>
      </c>
      <c r="U17" s="208"/>
      <c r="V17" s="229" t="s">
        <v>49</v>
      </c>
      <c r="W17" s="229" t="s">
        <v>50</v>
      </c>
      <c r="X17" s="395" t="s">
        <v>51</v>
      </c>
      <c r="Y17" s="229" t="s">
        <v>52</v>
      </c>
      <c r="Z17" s="266" t="s">
        <v>53</v>
      </c>
      <c r="AA17" s="266" t="s">
        <v>54</v>
      </c>
      <c r="AB17" s="266" t="s">
        <v>55</v>
      </c>
      <c r="AC17" s="267"/>
      <c r="AD17" s="268"/>
      <c r="AE17" s="281"/>
      <c r="BB17" s="391" t="s">
        <v>56</v>
      </c>
    </row>
    <row r="18" spans="1:67" ht="14.25" customHeight="1" x14ac:dyDescent="0.2">
      <c r="A18" s="210"/>
      <c r="B18" s="210"/>
      <c r="C18" s="210"/>
      <c r="D18" s="234"/>
      <c r="E18" s="236"/>
      <c r="F18" s="210"/>
      <c r="G18" s="210"/>
      <c r="H18" s="210"/>
      <c r="I18" s="210"/>
      <c r="J18" s="210"/>
      <c r="K18" s="210"/>
      <c r="L18" s="210"/>
      <c r="M18" s="210"/>
      <c r="N18" s="210"/>
      <c r="O18" s="234"/>
      <c r="P18" s="235"/>
      <c r="Q18" s="235"/>
      <c r="R18" s="235"/>
      <c r="S18" s="236"/>
      <c r="T18" s="190" t="s">
        <v>57</v>
      </c>
      <c r="U18" s="190" t="s">
        <v>58</v>
      </c>
      <c r="V18" s="210"/>
      <c r="W18" s="210"/>
      <c r="X18" s="396"/>
      <c r="Y18" s="210"/>
      <c r="Z18" s="348"/>
      <c r="AA18" s="348"/>
      <c r="AB18" s="269"/>
      <c r="AC18" s="270"/>
      <c r="AD18" s="271"/>
      <c r="AE18" s="282"/>
      <c r="BB18" s="212"/>
    </row>
    <row r="19" spans="1:67" ht="27.75" hidden="1" customHeight="1" x14ac:dyDescent="0.2">
      <c r="A19" s="288" t="s">
        <v>59</v>
      </c>
      <c r="B19" s="28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48"/>
      <c r="AA19" s="48"/>
    </row>
    <row r="20" spans="1:67" ht="16.5" hidden="1" customHeight="1" x14ac:dyDescent="0.25">
      <c r="A20" s="230" t="s">
        <v>59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189"/>
      <c r="AA20" s="189"/>
    </row>
    <row r="21" spans="1:67" ht="14.25" hidden="1" customHeight="1" x14ac:dyDescent="0.25">
      <c r="A21" s="211" t="s">
        <v>60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188"/>
      <c r="AA21" s="188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13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26"/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27"/>
      <c r="O23" s="202" t="s">
        <v>66</v>
      </c>
      <c r="P23" s="203"/>
      <c r="Q23" s="203"/>
      <c r="R23" s="203"/>
      <c r="S23" s="203"/>
      <c r="T23" s="203"/>
      <c r="U23" s="204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hidden="1" x14ac:dyDescent="0.2">
      <c r="A24" s="212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27"/>
      <c r="O24" s="202" t="s">
        <v>66</v>
      </c>
      <c r="P24" s="203"/>
      <c r="Q24" s="203"/>
      <c r="R24" s="203"/>
      <c r="S24" s="203"/>
      <c r="T24" s="203"/>
      <c r="U24" s="204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hidden="1" customHeight="1" x14ac:dyDescent="0.2">
      <c r="A25" s="288" t="s">
        <v>68</v>
      </c>
      <c r="B25" s="289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48"/>
      <c r="AA25" s="48"/>
    </row>
    <row r="26" spans="1:67" ht="16.5" hidden="1" customHeight="1" x14ac:dyDescent="0.25">
      <c r="A26" s="230" t="s">
        <v>69</v>
      </c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189"/>
      <c r="AA26" s="189"/>
    </row>
    <row r="27" spans="1:67" ht="14.25" hidden="1" customHeight="1" x14ac:dyDescent="0.25">
      <c r="A27" s="211" t="s">
        <v>70</v>
      </c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188"/>
      <c r="AA27" s="188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13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75</v>
      </c>
      <c r="B29" s="54" t="s">
        <v>76</v>
      </c>
      <c r="C29" s="31">
        <v>4301132063</v>
      </c>
      <c r="D29" s="213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13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126</v>
      </c>
      <c r="X30" s="196">
        <f>IFERROR(IF(W30="","",W30),"")</f>
        <v>126</v>
      </c>
      <c r="Y30" s="36">
        <f>IFERROR(IF(W30="","",W30*0.00936),"")</f>
        <v>1.17936</v>
      </c>
      <c r="Z30" s="56"/>
      <c r="AA30" s="57"/>
      <c r="AE30" s="67"/>
      <c r="BB30" s="71" t="s">
        <v>74</v>
      </c>
      <c r="BL30" s="67">
        <f>IFERROR(W30*I30,"0")</f>
        <v>242.14679999999998</v>
      </c>
      <c r="BM30" s="67">
        <f>IFERROR(X30*I30,"0")</f>
        <v>242.14679999999998</v>
      </c>
      <c r="BN30" s="67">
        <f>IFERROR(W30/J30,"0")</f>
        <v>1</v>
      </c>
      <c r="BO30" s="67">
        <f>IFERROR(X30/J30,"0")</f>
        <v>1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13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26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27"/>
      <c r="O32" s="202" t="s">
        <v>66</v>
      </c>
      <c r="P32" s="203"/>
      <c r="Q32" s="203"/>
      <c r="R32" s="203"/>
      <c r="S32" s="203"/>
      <c r="T32" s="203"/>
      <c r="U32" s="204"/>
      <c r="V32" s="37" t="s">
        <v>65</v>
      </c>
      <c r="W32" s="197">
        <f>IFERROR(SUM(W28:W31),"0")</f>
        <v>126</v>
      </c>
      <c r="X32" s="197">
        <f>IFERROR(SUM(X28:X31),"0")</f>
        <v>126</v>
      </c>
      <c r="Y32" s="197">
        <f>IFERROR(IF(Y28="",0,Y28),"0")+IFERROR(IF(Y29="",0,Y29),"0")+IFERROR(IF(Y30="",0,Y30),"0")+IFERROR(IF(Y31="",0,Y31),"0")</f>
        <v>1.17936</v>
      </c>
      <c r="Z32" s="198"/>
      <c r="AA32" s="198"/>
    </row>
    <row r="33" spans="1:67" x14ac:dyDescent="0.2">
      <c r="A33" s="212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27"/>
      <c r="O33" s="202" t="s">
        <v>66</v>
      </c>
      <c r="P33" s="203"/>
      <c r="Q33" s="203"/>
      <c r="R33" s="203"/>
      <c r="S33" s="203"/>
      <c r="T33" s="203"/>
      <c r="U33" s="204"/>
      <c r="V33" s="37" t="s">
        <v>67</v>
      </c>
      <c r="W33" s="197">
        <f>IFERROR(SUMPRODUCT(W28:W31*H28:H31),"0")</f>
        <v>189</v>
      </c>
      <c r="X33" s="197">
        <f>IFERROR(SUMPRODUCT(X28:X31*H28:H31),"0")</f>
        <v>189</v>
      </c>
      <c r="Y33" s="37"/>
      <c r="Z33" s="198"/>
      <c r="AA33" s="198"/>
    </row>
    <row r="34" spans="1:67" ht="16.5" hidden="1" customHeight="1" x14ac:dyDescent="0.25">
      <c r="A34" s="230" t="s">
        <v>81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189"/>
      <c r="AA34" s="189"/>
    </row>
    <row r="35" spans="1:67" ht="14.25" hidden="1" customHeight="1" x14ac:dyDescent="0.25">
      <c r="A35" s="211" t="s">
        <v>60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188"/>
      <c r="AA35" s="188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13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13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3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13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13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84</v>
      </c>
      <c r="X39" s="196">
        <f>IFERROR(IF(W39="","",W39),"")</f>
        <v>84</v>
      </c>
      <c r="Y39" s="36">
        <f>IFERROR(IF(W39="","",W39*0.0155),"")</f>
        <v>1.302</v>
      </c>
      <c r="Z39" s="56"/>
      <c r="AA39" s="57"/>
      <c r="AE39" s="67"/>
      <c r="BB39" s="76" t="s">
        <v>1</v>
      </c>
      <c r="BL39" s="67">
        <f>IFERROR(W39*I39,"0")</f>
        <v>526.67999999999995</v>
      </c>
      <c r="BM39" s="67">
        <f>IFERROR(X39*I39,"0")</f>
        <v>526.67999999999995</v>
      </c>
      <c r="BN39" s="67">
        <f>IFERROR(W39/J39,"0")</f>
        <v>1</v>
      </c>
      <c r="BO39" s="67">
        <f>IFERROR(X39/J39,"0")</f>
        <v>1</v>
      </c>
    </row>
    <row r="40" spans="1:67" x14ac:dyDescent="0.2">
      <c r="A40" s="226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27"/>
      <c r="O40" s="202" t="s">
        <v>66</v>
      </c>
      <c r="P40" s="203"/>
      <c r="Q40" s="203"/>
      <c r="R40" s="203"/>
      <c r="S40" s="203"/>
      <c r="T40" s="203"/>
      <c r="U40" s="204"/>
      <c r="V40" s="37" t="s">
        <v>65</v>
      </c>
      <c r="W40" s="197">
        <f>IFERROR(SUM(W36:W39),"0")</f>
        <v>84</v>
      </c>
      <c r="X40" s="197">
        <f>IFERROR(SUM(X36:X39),"0")</f>
        <v>84</v>
      </c>
      <c r="Y40" s="197">
        <f>IFERROR(IF(Y36="",0,Y36),"0")+IFERROR(IF(Y37="",0,Y37),"0")+IFERROR(IF(Y38="",0,Y38),"0")+IFERROR(IF(Y39="",0,Y39),"0")</f>
        <v>1.302</v>
      </c>
      <c r="Z40" s="198"/>
      <c r="AA40" s="198"/>
    </row>
    <row r="41" spans="1:67" x14ac:dyDescent="0.2">
      <c r="A41" s="212"/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27"/>
      <c r="O41" s="202" t="s">
        <v>66</v>
      </c>
      <c r="P41" s="203"/>
      <c r="Q41" s="203"/>
      <c r="R41" s="203"/>
      <c r="S41" s="203"/>
      <c r="T41" s="203"/>
      <c r="U41" s="204"/>
      <c r="V41" s="37" t="s">
        <v>67</v>
      </c>
      <c r="W41" s="197">
        <f>IFERROR(SUMPRODUCT(W36:W39*H36:H39),"0")</f>
        <v>504</v>
      </c>
      <c r="X41" s="197">
        <f>IFERROR(SUMPRODUCT(X36:X39*H36:H39),"0")</f>
        <v>504</v>
      </c>
      <c r="Y41" s="37"/>
      <c r="Z41" s="198"/>
      <c r="AA41" s="198"/>
    </row>
    <row r="42" spans="1:67" ht="16.5" hidden="1" customHeight="1" x14ac:dyDescent="0.25">
      <c r="A42" s="230" t="s">
        <v>91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189"/>
      <c r="AA42" s="189"/>
    </row>
    <row r="43" spans="1:67" ht="14.25" hidden="1" customHeight="1" x14ac:dyDescent="0.25">
      <c r="A43" s="211" t="s">
        <v>92</v>
      </c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188"/>
      <c r="AA43" s="188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13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13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1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13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3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100</v>
      </c>
      <c r="B47" s="54" t="s">
        <v>101</v>
      </c>
      <c r="C47" s="31">
        <v>4301190022</v>
      </c>
      <c r="D47" s="213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4301190023</v>
      </c>
      <c r="D48" s="213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20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13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5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26"/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27"/>
      <c r="O50" s="202" t="s">
        <v>66</v>
      </c>
      <c r="P50" s="203"/>
      <c r="Q50" s="203"/>
      <c r="R50" s="203"/>
      <c r="S50" s="203"/>
      <c r="T50" s="203"/>
      <c r="U50" s="204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hidden="1" x14ac:dyDescent="0.2">
      <c r="A51" s="212"/>
      <c r="B51" s="212"/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27"/>
      <c r="O51" s="202" t="s">
        <v>66</v>
      </c>
      <c r="P51" s="203"/>
      <c r="Q51" s="203"/>
      <c r="R51" s="203"/>
      <c r="S51" s="203"/>
      <c r="T51" s="203"/>
      <c r="U51" s="204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hidden="1" customHeight="1" x14ac:dyDescent="0.25">
      <c r="A52" s="230" t="s">
        <v>106</v>
      </c>
      <c r="B52" s="212"/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189"/>
      <c r="AA52" s="189"/>
    </row>
    <row r="53" spans="1:67" ht="14.25" hidden="1" customHeight="1" x14ac:dyDescent="0.25">
      <c r="A53" s="211" t="s">
        <v>60</v>
      </c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188"/>
      <c r="AA53" s="188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13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13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13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13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13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117</v>
      </c>
      <c r="B59" s="54" t="s">
        <v>118</v>
      </c>
      <c r="C59" s="31">
        <v>4301070968</v>
      </c>
      <c r="D59" s="213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2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0</v>
      </c>
      <c r="X59" s="196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idden="1" x14ac:dyDescent="0.2">
      <c r="A60" s="226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27"/>
      <c r="O60" s="202" t="s">
        <v>66</v>
      </c>
      <c r="P60" s="203"/>
      <c r="Q60" s="203"/>
      <c r="R60" s="203"/>
      <c r="S60" s="203"/>
      <c r="T60" s="203"/>
      <c r="U60" s="204"/>
      <c r="V60" s="37" t="s">
        <v>65</v>
      </c>
      <c r="W60" s="197">
        <f>IFERROR(SUM(W54:W59),"0")</f>
        <v>0</v>
      </c>
      <c r="X60" s="197">
        <f>IFERROR(SUM(X54:X59),"0")</f>
        <v>0</v>
      </c>
      <c r="Y60" s="197">
        <f>IFERROR(IF(Y54="",0,Y54),"0")+IFERROR(IF(Y55="",0,Y55),"0")+IFERROR(IF(Y56="",0,Y56),"0")+IFERROR(IF(Y57="",0,Y57),"0")+IFERROR(IF(Y58="",0,Y58),"0")+IFERROR(IF(Y59="",0,Y59),"0")</f>
        <v>0</v>
      </c>
      <c r="Z60" s="198"/>
      <c r="AA60" s="198"/>
    </row>
    <row r="61" spans="1:67" hidden="1" x14ac:dyDescent="0.2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27"/>
      <c r="O61" s="202" t="s">
        <v>66</v>
      </c>
      <c r="P61" s="203"/>
      <c r="Q61" s="203"/>
      <c r="R61" s="203"/>
      <c r="S61" s="203"/>
      <c r="T61" s="203"/>
      <c r="U61" s="204"/>
      <c r="V61" s="37" t="s">
        <v>67</v>
      </c>
      <c r="W61" s="197">
        <f>IFERROR(SUMPRODUCT(W54:W59*H54:H59),"0")</f>
        <v>0</v>
      </c>
      <c r="X61" s="197">
        <f>IFERROR(SUMPRODUCT(X54:X59*H54:H59),"0")</f>
        <v>0</v>
      </c>
      <c r="Y61" s="37"/>
      <c r="Z61" s="198"/>
      <c r="AA61" s="198"/>
    </row>
    <row r="62" spans="1:67" ht="16.5" hidden="1" customHeight="1" x14ac:dyDescent="0.25">
      <c r="A62" s="230" t="s">
        <v>119</v>
      </c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189"/>
      <c r="AA62" s="189"/>
    </row>
    <row r="63" spans="1:67" ht="14.25" hidden="1" customHeight="1" x14ac:dyDescent="0.25">
      <c r="A63" s="211" t="s">
        <v>60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188"/>
      <c r="AA63" s="188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13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13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144</v>
      </c>
      <c r="X65" s="196">
        <f>IFERROR(IF(W65="","",W65),"")</f>
        <v>144</v>
      </c>
      <c r="Y65" s="36">
        <f>IFERROR(IF(W65="","",W65*0.00866),"")</f>
        <v>1.2470399999999999</v>
      </c>
      <c r="Z65" s="56"/>
      <c r="AA65" s="57"/>
      <c r="AE65" s="67"/>
      <c r="BB65" s="90" t="s">
        <v>1</v>
      </c>
      <c r="BL65" s="67">
        <f>IFERROR(W65*I65,"0")</f>
        <v>750.70079999999996</v>
      </c>
      <c r="BM65" s="67">
        <f>IFERROR(X65*I65,"0")</f>
        <v>750.70079999999996</v>
      </c>
      <c r="BN65" s="67">
        <f>IFERROR(W65/J65,"0")</f>
        <v>1</v>
      </c>
      <c r="BO65" s="67">
        <f>IFERROR(X65/J65,"0")</f>
        <v>1</v>
      </c>
    </row>
    <row r="66" spans="1:67" x14ac:dyDescent="0.2">
      <c r="A66" s="226"/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27"/>
      <c r="O66" s="202" t="s">
        <v>66</v>
      </c>
      <c r="P66" s="203"/>
      <c r="Q66" s="203"/>
      <c r="R66" s="203"/>
      <c r="S66" s="203"/>
      <c r="T66" s="203"/>
      <c r="U66" s="204"/>
      <c r="V66" s="37" t="s">
        <v>65</v>
      </c>
      <c r="W66" s="197">
        <f>IFERROR(SUM(W64:W65),"0")</f>
        <v>144</v>
      </c>
      <c r="X66" s="197">
        <f>IFERROR(SUM(X64:X65),"0")</f>
        <v>144</v>
      </c>
      <c r="Y66" s="197">
        <f>IFERROR(IF(Y64="",0,Y64),"0")+IFERROR(IF(Y65="",0,Y65),"0")</f>
        <v>1.2470399999999999</v>
      </c>
      <c r="Z66" s="198"/>
      <c r="AA66" s="198"/>
    </row>
    <row r="67" spans="1:67" x14ac:dyDescent="0.2">
      <c r="A67" s="212"/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27"/>
      <c r="O67" s="202" t="s">
        <v>66</v>
      </c>
      <c r="P67" s="203"/>
      <c r="Q67" s="203"/>
      <c r="R67" s="203"/>
      <c r="S67" s="203"/>
      <c r="T67" s="203"/>
      <c r="U67" s="204"/>
      <c r="V67" s="37" t="s">
        <v>67</v>
      </c>
      <c r="W67" s="197">
        <f>IFERROR(SUMPRODUCT(W64:W65*H64:H65),"0")</f>
        <v>720</v>
      </c>
      <c r="X67" s="197">
        <f>IFERROR(SUMPRODUCT(X64:X65*H64:H65),"0")</f>
        <v>720</v>
      </c>
      <c r="Y67" s="37"/>
      <c r="Z67" s="198"/>
      <c r="AA67" s="198"/>
    </row>
    <row r="68" spans="1:67" ht="16.5" hidden="1" customHeight="1" x14ac:dyDescent="0.25">
      <c r="A68" s="230" t="s">
        <v>125</v>
      </c>
      <c r="B68" s="212"/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/>
      <c r="X68" s="212"/>
      <c r="Y68" s="212"/>
      <c r="Z68" s="189"/>
      <c r="AA68" s="189"/>
    </row>
    <row r="69" spans="1:67" ht="14.25" hidden="1" customHeight="1" x14ac:dyDescent="0.25">
      <c r="A69" s="211" t="s">
        <v>126</v>
      </c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212"/>
      <c r="Y69" s="212"/>
      <c r="Z69" s="188"/>
      <c r="AA69" s="188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13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26"/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27"/>
      <c r="O71" s="202" t="s">
        <v>66</v>
      </c>
      <c r="P71" s="203"/>
      <c r="Q71" s="203"/>
      <c r="R71" s="203"/>
      <c r="S71" s="203"/>
      <c r="T71" s="203"/>
      <c r="U71" s="204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hidden="1" x14ac:dyDescent="0.2">
      <c r="A72" s="212"/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27"/>
      <c r="O72" s="202" t="s">
        <v>66</v>
      </c>
      <c r="P72" s="203"/>
      <c r="Q72" s="203"/>
      <c r="R72" s="203"/>
      <c r="S72" s="203"/>
      <c r="T72" s="203"/>
      <c r="U72" s="204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hidden="1" customHeight="1" x14ac:dyDescent="0.25">
      <c r="A73" s="230" t="s">
        <v>129</v>
      </c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189"/>
      <c r="AA73" s="189"/>
    </row>
    <row r="74" spans="1:67" ht="14.25" hidden="1" customHeight="1" x14ac:dyDescent="0.25">
      <c r="A74" s="211" t="s">
        <v>130</v>
      </c>
      <c r="B74" s="212"/>
      <c r="C74" s="212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188"/>
      <c r="AA74" s="188"/>
    </row>
    <row r="75" spans="1:67" ht="27" hidden="1" customHeight="1" x14ac:dyDescent="0.25">
      <c r="A75" s="54" t="s">
        <v>131</v>
      </c>
      <c r="B75" s="54" t="s">
        <v>132</v>
      </c>
      <c r="C75" s="31">
        <v>4301131012</v>
      </c>
      <c r="D75" s="213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hidden="1" customHeight="1" x14ac:dyDescent="0.25">
      <c r="A76" s="54" t="s">
        <v>133</v>
      </c>
      <c r="B76" s="54" t="s">
        <v>134</v>
      </c>
      <c r="C76" s="31">
        <v>4301131011</v>
      </c>
      <c r="D76" s="213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0</v>
      </c>
      <c r="X76" s="196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74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idden="1" x14ac:dyDescent="0.2">
      <c r="A77" s="226"/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27"/>
      <c r="O77" s="202" t="s">
        <v>66</v>
      </c>
      <c r="P77" s="203"/>
      <c r="Q77" s="203"/>
      <c r="R77" s="203"/>
      <c r="S77" s="203"/>
      <c r="T77" s="203"/>
      <c r="U77" s="204"/>
      <c r="V77" s="37" t="s">
        <v>65</v>
      </c>
      <c r="W77" s="197">
        <f>IFERROR(SUM(W75:W76),"0")</f>
        <v>0</v>
      </c>
      <c r="X77" s="197">
        <f>IFERROR(SUM(X75:X76),"0")</f>
        <v>0</v>
      </c>
      <c r="Y77" s="197">
        <f>IFERROR(IF(Y75="",0,Y75),"0")+IFERROR(IF(Y76="",0,Y76),"0")</f>
        <v>0</v>
      </c>
      <c r="Z77" s="198"/>
      <c r="AA77" s="198"/>
    </row>
    <row r="78" spans="1:67" hidden="1" x14ac:dyDescent="0.2">
      <c r="A78" s="212"/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27"/>
      <c r="O78" s="202" t="s">
        <v>66</v>
      </c>
      <c r="P78" s="203"/>
      <c r="Q78" s="203"/>
      <c r="R78" s="203"/>
      <c r="S78" s="203"/>
      <c r="T78" s="203"/>
      <c r="U78" s="204"/>
      <c r="V78" s="37" t="s">
        <v>67</v>
      </c>
      <c r="W78" s="197">
        <f>IFERROR(SUMPRODUCT(W75:W76*H75:H76),"0")</f>
        <v>0</v>
      </c>
      <c r="X78" s="197">
        <f>IFERROR(SUMPRODUCT(X75:X76*H75:H76),"0")</f>
        <v>0</v>
      </c>
      <c r="Y78" s="37"/>
      <c r="Z78" s="198"/>
      <c r="AA78" s="198"/>
    </row>
    <row r="79" spans="1:67" ht="16.5" hidden="1" customHeight="1" x14ac:dyDescent="0.25">
      <c r="A79" s="230" t="s">
        <v>135</v>
      </c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  <c r="O79" s="212"/>
      <c r="P79" s="212"/>
      <c r="Q79" s="212"/>
      <c r="R79" s="212"/>
      <c r="S79" s="212"/>
      <c r="T79" s="212"/>
      <c r="U79" s="212"/>
      <c r="V79" s="212"/>
      <c r="W79" s="212"/>
      <c r="X79" s="212"/>
      <c r="Y79" s="212"/>
      <c r="Z79" s="189"/>
      <c r="AA79" s="189"/>
    </row>
    <row r="80" spans="1:67" ht="14.25" hidden="1" customHeight="1" x14ac:dyDescent="0.25">
      <c r="A80" s="211" t="s">
        <v>126</v>
      </c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  <c r="O80" s="212"/>
      <c r="P80" s="212"/>
      <c r="Q80" s="212"/>
      <c r="R80" s="212"/>
      <c r="S80" s="212"/>
      <c r="T80" s="212"/>
      <c r="U80" s="212"/>
      <c r="V80" s="212"/>
      <c r="W80" s="212"/>
      <c r="X80" s="212"/>
      <c r="Y80" s="212"/>
      <c r="Z80" s="188"/>
      <c r="AA80" s="188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13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hidden="1" customHeight="1" x14ac:dyDescent="0.25">
      <c r="A82" s="54" t="s">
        <v>138</v>
      </c>
      <c r="B82" s="54" t="s">
        <v>139</v>
      </c>
      <c r="C82" s="31">
        <v>4301135122</v>
      </c>
      <c r="D82" s="213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hidden="1" customHeight="1" x14ac:dyDescent="0.25">
      <c r="A83" s="54" t="s">
        <v>140</v>
      </c>
      <c r="B83" s="54" t="s">
        <v>141</v>
      </c>
      <c r="C83" s="31">
        <v>4301135292</v>
      </c>
      <c r="D83" s="213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5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0</v>
      </c>
      <c r="X83" s="196">
        <f t="shared" si="12"/>
        <v>0</v>
      </c>
      <c r="Y83" s="36">
        <f t="shared" si="13"/>
        <v>0</v>
      </c>
      <c r="Z83" s="56"/>
      <c r="AA83" s="57"/>
      <c r="AE83" s="67"/>
      <c r="BB83" s="96" t="s">
        <v>74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13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0</v>
      </c>
      <c r="X84" s="196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13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146</v>
      </c>
      <c r="B86" s="54" t="s">
        <v>147</v>
      </c>
      <c r="C86" s="31">
        <v>4301135296</v>
      </c>
      <c r="D86" s="213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0</v>
      </c>
      <c r="X86" s="196">
        <f t="shared" si="12"/>
        <v>0</v>
      </c>
      <c r="Y86" s="36">
        <f t="shared" si="13"/>
        <v>0</v>
      </c>
      <c r="Z86" s="56"/>
      <c r="AA86" s="57"/>
      <c r="AE86" s="67"/>
      <c r="BB86" s="99" t="s">
        <v>74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idden="1" x14ac:dyDescent="0.2">
      <c r="A87" s="226"/>
      <c r="B87" s="212"/>
      <c r="C87" s="212"/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27"/>
      <c r="O87" s="202" t="s">
        <v>66</v>
      </c>
      <c r="P87" s="203"/>
      <c r="Q87" s="203"/>
      <c r="R87" s="203"/>
      <c r="S87" s="203"/>
      <c r="T87" s="203"/>
      <c r="U87" s="204"/>
      <c r="V87" s="37" t="s">
        <v>65</v>
      </c>
      <c r="W87" s="197">
        <f>IFERROR(SUM(W81:W86),"0")</f>
        <v>0</v>
      </c>
      <c r="X87" s="197">
        <f>IFERROR(SUM(X81:X86),"0")</f>
        <v>0</v>
      </c>
      <c r="Y87" s="197">
        <f>IFERROR(IF(Y81="",0,Y81),"0")+IFERROR(IF(Y82="",0,Y82),"0")+IFERROR(IF(Y83="",0,Y83),"0")+IFERROR(IF(Y84="",0,Y84),"0")+IFERROR(IF(Y85="",0,Y85),"0")+IFERROR(IF(Y86="",0,Y86),"0")</f>
        <v>0</v>
      </c>
      <c r="Z87" s="198"/>
      <c r="AA87" s="198"/>
    </row>
    <row r="88" spans="1:67" hidden="1" x14ac:dyDescent="0.2">
      <c r="A88" s="212"/>
      <c r="B88" s="212"/>
      <c r="C88" s="212"/>
      <c r="D88" s="212"/>
      <c r="E88" s="212"/>
      <c r="F88" s="212"/>
      <c r="G88" s="212"/>
      <c r="H88" s="212"/>
      <c r="I88" s="212"/>
      <c r="J88" s="212"/>
      <c r="K88" s="212"/>
      <c r="L88" s="212"/>
      <c r="M88" s="212"/>
      <c r="N88" s="227"/>
      <c r="O88" s="202" t="s">
        <v>66</v>
      </c>
      <c r="P88" s="203"/>
      <c r="Q88" s="203"/>
      <c r="R88" s="203"/>
      <c r="S88" s="203"/>
      <c r="T88" s="203"/>
      <c r="U88" s="204"/>
      <c r="V88" s="37" t="s">
        <v>67</v>
      </c>
      <c r="W88" s="197">
        <f>IFERROR(SUMPRODUCT(W81:W86*H81:H86),"0")</f>
        <v>0</v>
      </c>
      <c r="X88" s="197">
        <f>IFERROR(SUMPRODUCT(X81:X86*H81:H86),"0")</f>
        <v>0</v>
      </c>
      <c r="Y88" s="37"/>
      <c r="Z88" s="198"/>
      <c r="AA88" s="198"/>
    </row>
    <row r="89" spans="1:67" ht="16.5" hidden="1" customHeight="1" x14ac:dyDescent="0.25">
      <c r="A89" s="230" t="s">
        <v>148</v>
      </c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  <c r="O89" s="212"/>
      <c r="P89" s="212"/>
      <c r="Q89" s="212"/>
      <c r="R89" s="212"/>
      <c r="S89" s="212"/>
      <c r="T89" s="212"/>
      <c r="U89" s="212"/>
      <c r="V89" s="212"/>
      <c r="W89" s="212"/>
      <c r="X89" s="212"/>
      <c r="Y89" s="212"/>
      <c r="Z89" s="189"/>
      <c r="AA89" s="189"/>
    </row>
    <row r="90" spans="1:67" ht="14.25" hidden="1" customHeight="1" x14ac:dyDescent="0.25">
      <c r="A90" s="211" t="s">
        <v>148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  <c r="O90" s="212"/>
      <c r="P90" s="212"/>
      <c r="Q90" s="212"/>
      <c r="R90" s="212"/>
      <c r="S90" s="212"/>
      <c r="T90" s="212"/>
      <c r="U90" s="212"/>
      <c r="V90" s="212"/>
      <c r="W90" s="212"/>
      <c r="X90" s="212"/>
      <c r="Y90" s="212"/>
      <c r="Z90" s="188"/>
      <c r="AA90" s="188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13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13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36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hidden="1" customHeight="1" x14ac:dyDescent="0.25">
      <c r="A93" s="54" t="s">
        <v>153</v>
      </c>
      <c r="B93" s="54" t="s">
        <v>154</v>
      </c>
      <c r="C93" s="31">
        <v>4301136014</v>
      </c>
      <c r="D93" s="213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5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idden="1" x14ac:dyDescent="0.2">
      <c r="A94" s="226"/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27"/>
      <c r="O94" s="202" t="s">
        <v>66</v>
      </c>
      <c r="P94" s="203"/>
      <c r="Q94" s="203"/>
      <c r="R94" s="203"/>
      <c r="S94" s="203"/>
      <c r="T94" s="203"/>
      <c r="U94" s="204"/>
      <c r="V94" s="37" t="s">
        <v>65</v>
      </c>
      <c r="W94" s="197">
        <f>IFERROR(SUM(W91:W93),"0")</f>
        <v>0</v>
      </c>
      <c r="X94" s="197">
        <f>IFERROR(SUM(X91:X93),"0")</f>
        <v>0</v>
      </c>
      <c r="Y94" s="197">
        <f>IFERROR(IF(Y91="",0,Y91),"0")+IFERROR(IF(Y92="",0,Y92),"0")+IFERROR(IF(Y93="",0,Y93),"0")</f>
        <v>0</v>
      </c>
      <c r="Z94" s="198"/>
      <c r="AA94" s="198"/>
    </row>
    <row r="95" spans="1:67" hidden="1" x14ac:dyDescent="0.2">
      <c r="A95" s="212"/>
      <c r="B95" s="212"/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27"/>
      <c r="O95" s="202" t="s">
        <v>66</v>
      </c>
      <c r="P95" s="203"/>
      <c r="Q95" s="203"/>
      <c r="R95" s="203"/>
      <c r="S95" s="203"/>
      <c r="T95" s="203"/>
      <c r="U95" s="204"/>
      <c r="V95" s="37" t="s">
        <v>67</v>
      </c>
      <c r="W95" s="197">
        <f>IFERROR(SUMPRODUCT(W91:W93*H91:H93),"0")</f>
        <v>0</v>
      </c>
      <c r="X95" s="197">
        <f>IFERROR(SUMPRODUCT(X91:X93*H91:H93),"0")</f>
        <v>0</v>
      </c>
      <c r="Y95" s="37"/>
      <c r="Z95" s="198"/>
      <c r="AA95" s="198"/>
    </row>
    <row r="96" spans="1:67" ht="16.5" hidden="1" customHeight="1" x14ac:dyDescent="0.25">
      <c r="A96" s="230" t="s">
        <v>155</v>
      </c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  <c r="P96" s="212"/>
      <c r="Q96" s="212"/>
      <c r="R96" s="212"/>
      <c r="S96" s="212"/>
      <c r="T96" s="212"/>
      <c r="U96" s="212"/>
      <c r="V96" s="212"/>
      <c r="W96" s="212"/>
      <c r="X96" s="212"/>
      <c r="Y96" s="212"/>
      <c r="Z96" s="189"/>
      <c r="AA96" s="189"/>
    </row>
    <row r="97" spans="1:67" ht="14.25" hidden="1" customHeight="1" x14ac:dyDescent="0.25">
      <c r="A97" s="211" t="s">
        <v>60</v>
      </c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  <c r="P97" s="212"/>
      <c r="Q97" s="212"/>
      <c r="R97" s="212"/>
      <c r="S97" s="212"/>
      <c r="T97" s="212"/>
      <c r="U97" s="212"/>
      <c r="V97" s="212"/>
      <c r="W97" s="212"/>
      <c r="X97" s="212"/>
      <c r="Y97" s="212"/>
      <c r="Z97" s="188"/>
      <c r="AA97" s="188"/>
    </row>
    <row r="98" spans="1:67" ht="27" hidden="1" customHeight="1" x14ac:dyDescent="0.25">
      <c r="A98" s="54" t="s">
        <v>156</v>
      </c>
      <c r="B98" s="54" t="s">
        <v>157</v>
      </c>
      <c r="C98" s="31">
        <v>4301070975</v>
      </c>
      <c r="D98" s="213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0</v>
      </c>
      <c r="X98" s="196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hidden="1" customHeight="1" x14ac:dyDescent="0.25">
      <c r="A99" s="54" t="s">
        <v>158</v>
      </c>
      <c r="B99" s="54" t="s">
        <v>159</v>
      </c>
      <c r="C99" s="31">
        <v>4301070976</v>
      </c>
      <c r="D99" s="213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0</v>
      </c>
      <c r="X99" s="196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hidden="1" customHeight="1" x14ac:dyDescent="0.25">
      <c r="A100" s="54" t="s">
        <v>160</v>
      </c>
      <c r="B100" s="54" t="s">
        <v>161</v>
      </c>
      <c r="C100" s="31">
        <v>4301070973</v>
      </c>
      <c r="D100" s="213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13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84</v>
      </c>
      <c r="X101" s="196">
        <f>IFERROR(IF(W101="","",W101),"")</f>
        <v>84</v>
      </c>
      <c r="Y101" s="36">
        <f>IFERROR(IF(W101="","",W101*0.0155),"")</f>
        <v>1.302</v>
      </c>
      <c r="Z101" s="56"/>
      <c r="AA101" s="57"/>
      <c r="AE101" s="67"/>
      <c r="BB101" s="106" t="s">
        <v>1</v>
      </c>
      <c r="BL101" s="67">
        <f>IFERROR(W101*I101,"0")</f>
        <v>628.82399999999996</v>
      </c>
      <c r="BM101" s="67">
        <f>IFERROR(X101*I101,"0")</f>
        <v>628.82399999999996</v>
      </c>
      <c r="BN101" s="67">
        <f>IFERROR(W101/J101,"0")</f>
        <v>1</v>
      </c>
      <c r="BO101" s="67">
        <f>IFERROR(X101/J101,"0")</f>
        <v>1</v>
      </c>
    </row>
    <row r="102" spans="1:67" x14ac:dyDescent="0.2">
      <c r="A102" s="226"/>
      <c r="B102" s="212"/>
      <c r="C102" s="212"/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27"/>
      <c r="O102" s="202" t="s">
        <v>66</v>
      </c>
      <c r="P102" s="203"/>
      <c r="Q102" s="203"/>
      <c r="R102" s="203"/>
      <c r="S102" s="203"/>
      <c r="T102" s="203"/>
      <c r="U102" s="204"/>
      <c r="V102" s="37" t="s">
        <v>65</v>
      </c>
      <c r="W102" s="197">
        <f>IFERROR(SUM(W98:W101),"0")</f>
        <v>84</v>
      </c>
      <c r="X102" s="197">
        <f>IFERROR(SUM(X98:X101),"0")</f>
        <v>84</v>
      </c>
      <c r="Y102" s="197">
        <f>IFERROR(IF(Y98="",0,Y98),"0")+IFERROR(IF(Y99="",0,Y99),"0")+IFERROR(IF(Y100="",0,Y100),"0")+IFERROR(IF(Y101="",0,Y101),"0")</f>
        <v>1.302</v>
      </c>
      <c r="Z102" s="198"/>
      <c r="AA102" s="198"/>
    </row>
    <row r="103" spans="1:67" x14ac:dyDescent="0.2">
      <c r="A103" s="212"/>
      <c r="B103" s="212"/>
      <c r="C103" s="212"/>
      <c r="D103" s="212"/>
      <c r="E103" s="212"/>
      <c r="F103" s="212"/>
      <c r="G103" s="212"/>
      <c r="H103" s="212"/>
      <c r="I103" s="212"/>
      <c r="J103" s="212"/>
      <c r="K103" s="212"/>
      <c r="L103" s="212"/>
      <c r="M103" s="212"/>
      <c r="N103" s="227"/>
      <c r="O103" s="202" t="s">
        <v>66</v>
      </c>
      <c r="P103" s="203"/>
      <c r="Q103" s="203"/>
      <c r="R103" s="203"/>
      <c r="S103" s="203"/>
      <c r="T103" s="203"/>
      <c r="U103" s="204"/>
      <c r="V103" s="37" t="s">
        <v>67</v>
      </c>
      <c r="W103" s="197">
        <f>IFERROR(SUMPRODUCT(W98:W101*H98:H101),"0")</f>
        <v>604.80000000000007</v>
      </c>
      <c r="X103" s="197">
        <f>IFERROR(SUMPRODUCT(X98:X101*H98:H101),"0")</f>
        <v>604.80000000000007</v>
      </c>
      <c r="Y103" s="37"/>
      <c r="Z103" s="198"/>
      <c r="AA103" s="198"/>
    </row>
    <row r="104" spans="1:67" ht="16.5" hidden="1" customHeight="1" x14ac:dyDescent="0.25">
      <c r="A104" s="230" t="s">
        <v>164</v>
      </c>
      <c r="B104" s="212"/>
      <c r="C104" s="212"/>
      <c r="D104" s="212"/>
      <c r="E104" s="212"/>
      <c r="F104" s="212"/>
      <c r="G104" s="212"/>
      <c r="H104" s="212"/>
      <c r="I104" s="212"/>
      <c r="J104" s="212"/>
      <c r="K104" s="212"/>
      <c r="L104" s="212"/>
      <c r="M104" s="212"/>
      <c r="N104" s="212"/>
      <c r="O104" s="212"/>
      <c r="P104" s="212"/>
      <c r="Q104" s="212"/>
      <c r="R104" s="212"/>
      <c r="S104" s="212"/>
      <c r="T104" s="212"/>
      <c r="U104" s="212"/>
      <c r="V104" s="212"/>
      <c r="W104" s="212"/>
      <c r="X104" s="212"/>
      <c r="Y104" s="212"/>
      <c r="Z104" s="189"/>
      <c r="AA104" s="189"/>
    </row>
    <row r="105" spans="1:67" ht="14.25" hidden="1" customHeight="1" x14ac:dyDescent="0.25">
      <c r="A105" s="211" t="s">
        <v>126</v>
      </c>
      <c r="B105" s="212"/>
      <c r="C105" s="212"/>
      <c r="D105" s="212"/>
      <c r="E105" s="212"/>
      <c r="F105" s="212"/>
      <c r="G105" s="212"/>
      <c r="H105" s="212"/>
      <c r="I105" s="212"/>
      <c r="J105" s="212"/>
      <c r="K105" s="212"/>
      <c r="L105" s="212"/>
      <c r="M105" s="212"/>
      <c r="N105" s="212"/>
      <c r="O105" s="212"/>
      <c r="P105" s="212"/>
      <c r="Q105" s="212"/>
      <c r="R105" s="212"/>
      <c r="S105" s="212"/>
      <c r="T105" s="212"/>
      <c r="U105" s="212"/>
      <c r="V105" s="212"/>
      <c r="W105" s="212"/>
      <c r="X105" s="212"/>
      <c r="Y105" s="212"/>
      <c r="Z105" s="188"/>
      <c r="AA105" s="188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13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70</v>
      </c>
      <c r="X106" s="196">
        <f>IFERROR(IF(W106="","",W106),"")</f>
        <v>70</v>
      </c>
      <c r="Y106" s="36">
        <f>IFERROR(IF(W106="","",W106*0.01788),"")</f>
        <v>1.2516</v>
      </c>
      <c r="Z106" s="56"/>
      <c r="AA106" s="57"/>
      <c r="AE106" s="67"/>
      <c r="BB106" s="107" t="s">
        <v>74</v>
      </c>
      <c r="BL106" s="67">
        <f>IFERROR(W106*I106,"0")</f>
        <v>259.25200000000001</v>
      </c>
      <c r="BM106" s="67">
        <f>IFERROR(X106*I106,"0")</f>
        <v>259.25200000000001</v>
      </c>
      <c r="BN106" s="67">
        <f>IFERROR(W106/J106,"0")</f>
        <v>1</v>
      </c>
      <c r="BO106" s="67">
        <f>IFERROR(X106/J106,"0")</f>
        <v>1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13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5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70</v>
      </c>
      <c r="X107" s="196">
        <f>IFERROR(IF(W107="","",W107),"")</f>
        <v>70</v>
      </c>
      <c r="Y107" s="36">
        <f>IFERROR(IF(W107="","",W107*0.01788),"")</f>
        <v>1.2516</v>
      </c>
      <c r="Z107" s="56"/>
      <c r="AA107" s="57"/>
      <c r="AE107" s="67"/>
      <c r="BB107" s="108" t="s">
        <v>74</v>
      </c>
      <c r="BL107" s="67">
        <f>IFERROR(W107*I107,"0")</f>
        <v>259.25200000000001</v>
      </c>
      <c r="BM107" s="67">
        <f>IFERROR(X107*I107,"0")</f>
        <v>259.25200000000001</v>
      </c>
      <c r="BN107" s="67">
        <f>IFERROR(W107/J107,"0")</f>
        <v>1</v>
      </c>
      <c r="BO107" s="67">
        <f>IFERROR(X107/J107,"0")</f>
        <v>1</v>
      </c>
    </row>
    <row r="108" spans="1:67" x14ac:dyDescent="0.2">
      <c r="A108" s="226"/>
      <c r="B108" s="212"/>
      <c r="C108" s="212"/>
      <c r="D108" s="212"/>
      <c r="E108" s="212"/>
      <c r="F108" s="212"/>
      <c r="G108" s="212"/>
      <c r="H108" s="212"/>
      <c r="I108" s="212"/>
      <c r="J108" s="212"/>
      <c r="K108" s="212"/>
      <c r="L108" s="212"/>
      <c r="M108" s="212"/>
      <c r="N108" s="227"/>
      <c r="O108" s="202" t="s">
        <v>66</v>
      </c>
      <c r="P108" s="203"/>
      <c r="Q108" s="203"/>
      <c r="R108" s="203"/>
      <c r="S108" s="203"/>
      <c r="T108" s="203"/>
      <c r="U108" s="204"/>
      <c r="V108" s="37" t="s">
        <v>65</v>
      </c>
      <c r="W108" s="197">
        <f>IFERROR(SUM(W106:W107),"0")</f>
        <v>140</v>
      </c>
      <c r="X108" s="197">
        <f>IFERROR(SUM(X106:X107),"0")</f>
        <v>140</v>
      </c>
      <c r="Y108" s="197">
        <f>IFERROR(IF(Y106="",0,Y106),"0")+IFERROR(IF(Y107="",0,Y107),"0")</f>
        <v>2.5032000000000001</v>
      </c>
      <c r="Z108" s="198"/>
      <c r="AA108" s="198"/>
    </row>
    <row r="109" spans="1:67" x14ac:dyDescent="0.2">
      <c r="A109" s="212"/>
      <c r="B109" s="212"/>
      <c r="C109" s="212"/>
      <c r="D109" s="212"/>
      <c r="E109" s="212"/>
      <c r="F109" s="212"/>
      <c r="G109" s="212"/>
      <c r="H109" s="212"/>
      <c r="I109" s="212"/>
      <c r="J109" s="212"/>
      <c r="K109" s="212"/>
      <c r="L109" s="212"/>
      <c r="M109" s="212"/>
      <c r="N109" s="227"/>
      <c r="O109" s="202" t="s">
        <v>66</v>
      </c>
      <c r="P109" s="203"/>
      <c r="Q109" s="203"/>
      <c r="R109" s="203"/>
      <c r="S109" s="203"/>
      <c r="T109" s="203"/>
      <c r="U109" s="204"/>
      <c r="V109" s="37" t="s">
        <v>67</v>
      </c>
      <c r="W109" s="197">
        <f>IFERROR(SUMPRODUCT(W106:W107*H106:H107),"0")</f>
        <v>420</v>
      </c>
      <c r="X109" s="197">
        <f>IFERROR(SUMPRODUCT(X106:X107*H106:H107),"0")</f>
        <v>420</v>
      </c>
      <c r="Y109" s="37"/>
      <c r="Z109" s="198"/>
      <c r="AA109" s="198"/>
    </row>
    <row r="110" spans="1:67" ht="16.5" hidden="1" customHeight="1" x14ac:dyDescent="0.25">
      <c r="A110" s="230" t="s">
        <v>169</v>
      </c>
      <c r="B110" s="212"/>
      <c r="C110" s="212"/>
      <c r="D110" s="212"/>
      <c r="E110" s="212"/>
      <c r="F110" s="212"/>
      <c r="G110" s="212"/>
      <c r="H110" s="212"/>
      <c r="I110" s="212"/>
      <c r="J110" s="212"/>
      <c r="K110" s="212"/>
      <c r="L110" s="212"/>
      <c r="M110" s="212"/>
      <c r="N110" s="212"/>
      <c r="O110" s="212"/>
      <c r="P110" s="212"/>
      <c r="Q110" s="212"/>
      <c r="R110" s="212"/>
      <c r="S110" s="212"/>
      <c r="T110" s="212"/>
      <c r="U110" s="212"/>
      <c r="V110" s="212"/>
      <c r="W110" s="212"/>
      <c r="X110" s="212"/>
      <c r="Y110" s="212"/>
      <c r="Z110" s="189"/>
      <c r="AA110" s="189"/>
    </row>
    <row r="111" spans="1:67" ht="14.25" hidden="1" customHeight="1" x14ac:dyDescent="0.25">
      <c r="A111" s="211" t="s">
        <v>126</v>
      </c>
      <c r="B111" s="212"/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  <c r="N111" s="212"/>
      <c r="O111" s="212"/>
      <c r="P111" s="212"/>
      <c r="Q111" s="212"/>
      <c r="R111" s="212"/>
      <c r="S111" s="212"/>
      <c r="T111" s="212"/>
      <c r="U111" s="212"/>
      <c r="V111" s="212"/>
      <c r="W111" s="212"/>
      <c r="X111" s="212"/>
      <c r="Y111" s="212"/>
      <c r="Z111" s="188"/>
      <c r="AA111" s="188"/>
    </row>
    <row r="112" spans="1:67" ht="16.5" hidden="1" customHeight="1" x14ac:dyDescent="0.25">
      <c r="A112" s="54" t="s">
        <v>170</v>
      </c>
      <c r="B112" s="54" t="s">
        <v>171</v>
      </c>
      <c r="C112" s="31">
        <v>4301135112</v>
      </c>
      <c r="D112" s="213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0</v>
      </c>
      <c r="X112" s="196">
        <f>IFERROR(IF(W112="","",W112),"")</f>
        <v>0</v>
      </c>
      <c r="Y112" s="36">
        <f>IFERROR(IF(W112="","",W112*0.01788),"")</f>
        <v>0</v>
      </c>
      <c r="Z112" s="56"/>
      <c r="AA112" s="57"/>
      <c r="AE112" s="67"/>
      <c r="BB112" s="109" t="s">
        <v>74</v>
      </c>
      <c r="BL112" s="67">
        <f>IFERROR(W112*I112,"0")</f>
        <v>0</v>
      </c>
      <c r="BM112" s="67">
        <f>IFERROR(X112*I112,"0")</f>
        <v>0</v>
      </c>
      <c r="BN112" s="67">
        <f>IFERROR(W112/J112,"0")</f>
        <v>0</v>
      </c>
      <c r="BO112" s="67">
        <f>IFERROR(X112/J112,"0")</f>
        <v>0</v>
      </c>
    </row>
    <row r="113" spans="1:67" hidden="1" x14ac:dyDescent="0.2">
      <c r="A113" s="226"/>
      <c r="B113" s="212"/>
      <c r="C113" s="212"/>
      <c r="D113" s="212"/>
      <c r="E113" s="212"/>
      <c r="F113" s="212"/>
      <c r="G113" s="212"/>
      <c r="H113" s="212"/>
      <c r="I113" s="212"/>
      <c r="J113" s="212"/>
      <c r="K113" s="212"/>
      <c r="L113" s="212"/>
      <c r="M113" s="212"/>
      <c r="N113" s="227"/>
      <c r="O113" s="202" t="s">
        <v>66</v>
      </c>
      <c r="P113" s="203"/>
      <c r="Q113" s="203"/>
      <c r="R113" s="203"/>
      <c r="S113" s="203"/>
      <c r="T113" s="203"/>
      <c r="U113" s="204"/>
      <c r="V113" s="37" t="s">
        <v>65</v>
      </c>
      <c r="W113" s="197">
        <f>IFERROR(SUM(W112:W112),"0")</f>
        <v>0</v>
      </c>
      <c r="X113" s="197">
        <f>IFERROR(SUM(X112:X112),"0")</f>
        <v>0</v>
      </c>
      <c r="Y113" s="197">
        <f>IFERROR(IF(Y112="",0,Y112),"0")</f>
        <v>0</v>
      </c>
      <c r="Z113" s="198"/>
      <c r="AA113" s="198"/>
    </row>
    <row r="114" spans="1:67" hidden="1" x14ac:dyDescent="0.2">
      <c r="A114" s="212"/>
      <c r="B114" s="212"/>
      <c r="C114" s="212"/>
      <c r="D114" s="212"/>
      <c r="E114" s="212"/>
      <c r="F114" s="212"/>
      <c r="G114" s="212"/>
      <c r="H114" s="212"/>
      <c r="I114" s="212"/>
      <c r="J114" s="212"/>
      <c r="K114" s="212"/>
      <c r="L114" s="212"/>
      <c r="M114" s="212"/>
      <c r="N114" s="227"/>
      <c r="O114" s="202" t="s">
        <v>66</v>
      </c>
      <c r="P114" s="203"/>
      <c r="Q114" s="203"/>
      <c r="R114" s="203"/>
      <c r="S114" s="203"/>
      <c r="T114" s="203"/>
      <c r="U114" s="204"/>
      <c r="V114" s="37" t="s">
        <v>67</v>
      </c>
      <c r="W114" s="197">
        <f>IFERROR(SUMPRODUCT(W112:W112*H112:H112),"0")</f>
        <v>0</v>
      </c>
      <c r="X114" s="197">
        <f>IFERROR(SUMPRODUCT(X112:X112*H112:H112),"0")</f>
        <v>0</v>
      </c>
      <c r="Y114" s="37"/>
      <c r="Z114" s="198"/>
      <c r="AA114" s="198"/>
    </row>
    <row r="115" spans="1:67" ht="16.5" hidden="1" customHeight="1" x14ac:dyDescent="0.25">
      <c r="A115" s="230" t="s">
        <v>172</v>
      </c>
      <c r="B115" s="212"/>
      <c r="C115" s="212"/>
      <c r="D115" s="212"/>
      <c r="E115" s="212"/>
      <c r="F115" s="212"/>
      <c r="G115" s="212"/>
      <c r="H115" s="212"/>
      <c r="I115" s="212"/>
      <c r="J115" s="212"/>
      <c r="K115" s="212"/>
      <c r="L115" s="212"/>
      <c r="M115" s="212"/>
      <c r="N115" s="212"/>
      <c r="O115" s="212"/>
      <c r="P115" s="212"/>
      <c r="Q115" s="212"/>
      <c r="R115" s="212"/>
      <c r="S115" s="212"/>
      <c r="T115" s="212"/>
      <c r="U115" s="212"/>
      <c r="V115" s="212"/>
      <c r="W115" s="212"/>
      <c r="X115" s="212"/>
      <c r="Y115" s="212"/>
      <c r="Z115" s="189"/>
      <c r="AA115" s="189"/>
    </row>
    <row r="116" spans="1:67" ht="14.25" hidden="1" customHeight="1" x14ac:dyDescent="0.25">
      <c r="A116" s="211" t="s">
        <v>126</v>
      </c>
      <c r="B116" s="212"/>
      <c r="C116" s="212"/>
      <c r="D116" s="212"/>
      <c r="E116" s="212"/>
      <c r="F116" s="212"/>
      <c r="G116" s="212"/>
      <c r="H116" s="212"/>
      <c r="I116" s="212"/>
      <c r="J116" s="212"/>
      <c r="K116" s="212"/>
      <c r="L116" s="212"/>
      <c r="M116" s="212"/>
      <c r="N116" s="212"/>
      <c r="O116" s="212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188"/>
      <c r="AA116" s="188"/>
    </row>
    <row r="117" spans="1:67" ht="27" hidden="1" customHeight="1" x14ac:dyDescent="0.25">
      <c r="A117" s="54" t="s">
        <v>173</v>
      </c>
      <c r="B117" s="54" t="s">
        <v>174</v>
      </c>
      <c r="C117" s="31">
        <v>4301130006</v>
      </c>
      <c r="D117" s="213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hidden="1" customHeight="1" x14ac:dyDescent="0.25">
      <c r="A118" s="54" t="s">
        <v>176</v>
      </c>
      <c r="B118" s="54" t="s">
        <v>177</v>
      </c>
      <c r="C118" s="31">
        <v>4301130003</v>
      </c>
      <c r="D118" s="213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29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4301135181</v>
      </c>
      <c r="D119" s="213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0</v>
      </c>
      <c r="X119" s="196">
        <f>IFERROR(IF(W119="","",W119),"")</f>
        <v>0</v>
      </c>
      <c r="Y119" s="36">
        <f>IFERROR(IF(W119="","",W119*0.01788),"")</f>
        <v>0</v>
      </c>
      <c r="Z119" s="56"/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hidden="1" customHeight="1" x14ac:dyDescent="0.25">
      <c r="A120" s="54" t="s">
        <v>180</v>
      </c>
      <c r="B120" s="54" t="s">
        <v>181</v>
      </c>
      <c r="C120" s="31">
        <v>4301135180</v>
      </c>
      <c r="D120" s="213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0</v>
      </c>
      <c r="X120" s="196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idden="1" x14ac:dyDescent="0.2">
      <c r="A121" s="226"/>
      <c r="B121" s="212"/>
      <c r="C121" s="212"/>
      <c r="D121" s="212"/>
      <c r="E121" s="212"/>
      <c r="F121" s="212"/>
      <c r="G121" s="212"/>
      <c r="H121" s="212"/>
      <c r="I121" s="212"/>
      <c r="J121" s="212"/>
      <c r="K121" s="212"/>
      <c r="L121" s="212"/>
      <c r="M121" s="212"/>
      <c r="N121" s="227"/>
      <c r="O121" s="202" t="s">
        <v>66</v>
      </c>
      <c r="P121" s="203"/>
      <c r="Q121" s="203"/>
      <c r="R121" s="203"/>
      <c r="S121" s="203"/>
      <c r="T121" s="203"/>
      <c r="U121" s="204"/>
      <c r="V121" s="37" t="s">
        <v>65</v>
      </c>
      <c r="W121" s="197">
        <f>IFERROR(SUM(W117:W120),"0")</f>
        <v>0</v>
      </c>
      <c r="X121" s="197">
        <f>IFERROR(SUM(X117:X120),"0")</f>
        <v>0</v>
      </c>
      <c r="Y121" s="197">
        <f>IFERROR(IF(Y117="",0,Y117),"0")+IFERROR(IF(Y118="",0,Y118),"0")+IFERROR(IF(Y119="",0,Y119),"0")+IFERROR(IF(Y120="",0,Y120),"0")</f>
        <v>0</v>
      </c>
      <c r="Z121" s="198"/>
      <c r="AA121" s="198"/>
    </row>
    <row r="122" spans="1:67" hidden="1" x14ac:dyDescent="0.2">
      <c r="A122" s="212"/>
      <c r="B122" s="212"/>
      <c r="C122" s="212"/>
      <c r="D122" s="212"/>
      <c r="E122" s="212"/>
      <c r="F122" s="212"/>
      <c r="G122" s="212"/>
      <c r="H122" s="212"/>
      <c r="I122" s="212"/>
      <c r="J122" s="212"/>
      <c r="K122" s="212"/>
      <c r="L122" s="212"/>
      <c r="M122" s="212"/>
      <c r="N122" s="227"/>
      <c r="O122" s="202" t="s">
        <v>66</v>
      </c>
      <c r="P122" s="203"/>
      <c r="Q122" s="203"/>
      <c r="R122" s="203"/>
      <c r="S122" s="203"/>
      <c r="T122" s="203"/>
      <c r="U122" s="204"/>
      <c r="V122" s="37" t="s">
        <v>67</v>
      </c>
      <c r="W122" s="197">
        <f>IFERROR(SUMPRODUCT(W117:W120*H117:H120),"0")</f>
        <v>0</v>
      </c>
      <c r="X122" s="197">
        <f>IFERROR(SUMPRODUCT(X117:X120*H117:H120),"0")</f>
        <v>0</v>
      </c>
      <c r="Y122" s="37"/>
      <c r="Z122" s="198"/>
      <c r="AA122" s="198"/>
    </row>
    <row r="123" spans="1:67" ht="16.5" hidden="1" customHeight="1" x14ac:dyDescent="0.25">
      <c r="A123" s="230" t="s">
        <v>182</v>
      </c>
      <c r="B123" s="212"/>
      <c r="C123" s="212"/>
      <c r="D123" s="212"/>
      <c r="E123" s="212"/>
      <c r="F123" s="212"/>
      <c r="G123" s="212"/>
      <c r="H123" s="212"/>
      <c r="I123" s="212"/>
      <c r="J123" s="212"/>
      <c r="K123" s="212"/>
      <c r="L123" s="212"/>
      <c r="M123" s="212"/>
      <c r="N123" s="212"/>
      <c r="O123" s="212"/>
      <c r="P123" s="212"/>
      <c r="Q123" s="212"/>
      <c r="R123" s="212"/>
      <c r="S123" s="212"/>
      <c r="T123" s="212"/>
      <c r="U123" s="212"/>
      <c r="V123" s="212"/>
      <c r="W123" s="212"/>
      <c r="X123" s="212"/>
      <c r="Y123" s="212"/>
      <c r="Z123" s="189"/>
      <c r="AA123" s="189"/>
    </row>
    <row r="124" spans="1:67" ht="14.25" hidden="1" customHeight="1" x14ac:dyDescent="0.25">
      <c r="A124" s="211" t="s">
        <v>126</v>
      </c>
      <c r="B124" s="212"/>
      <c r="C124" s="212"/>
      <c r="D124" s="212"/>
      <c r="E124" s="212"/>
      <c r="F124" s="212"/>
      <c r="G124" s="212"/>
      <c r="H124" s="212"/>
      <c r="I124" s="212"/>
      <c r="J124" s="212"/>
      <c r="K124" s="212"/>
      <c r="L124" s="212"/>
      <c r="M124" s="212"/>
      <c r="N124" s="212"/>
      <c r="O124" s="212"/>
      <c r="P124" s="212"/>
      <c r="Q124" s="212"/>
      <c r="R124" s="212"/>
      <c r="S124" s="212"/>
      <c r="T124" s="212"/>
      <c r="U124" s="212"/>
      <c r="V124" s="212"/>
      <c r="W124" s="212"/>
      <c r="X124" s="212"/>
      <c r="Y124" s="212"/>
      <c r="Z124" s="188"/>
      <c r="AA124" s="188"/>
    </row>
    <row r="125" spans="1:67" ht="27" hidden="1" customHeight="1" x14ac:dyDescent="0.25">
      <c r="A125" s="54" t="s">
        <v>183</v>
      </c>
      <c r="B125" s="54" t="s">
        <v>184</v>
      </c>
      <c r="C125" s="31">
        <v>4301135134</v>
      </c>
      <c r="D125" s="213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0</v>
      </c>
      <c r="X125" s="196">
        <f>IFERROR(IF(W125="","",W125),"")</f>
        <v>0</v>
      </c>
      <c r="Y125" s="36">
        <f>IFERROR(IF(W125="","",W125*0.01788),"")</f>
        <v>0</v>
      </c>
      <c r="Z125" s="56"/>
      <c r="AA125" s="57"/>
      <c r="AE125" s="67"/>
      <c r="BB125" s="114" t="s">
        <v>74</v>
      </c>
      <c r="BL125" s="67">
        <f>IFERROR(W125*I125,"0")</f>
        <v>0</v>
      </c>
      <c r="BM125" s="67">
        <f>IFERROR(X125*I125,"0")</f>
        <v>0</v>
      </c>
      <c r="BN125" s="67">
        <f>IFERROR(W125/J125,"0")</f>
        <v>0</v>
      </c>
      <c r="BO125" s="67">
        <f>IFERROR(X125/J125,"0")</f>
        <v>0</v>
      </c>
    </row>
    <row r="126" spans="1:67" hidden="1" x14ac:dyDescent="0.2">
      <c r="A126" s="226"/>
      <c r="B126" s="212"/>
      <c r="C126" s="212"/>
      <c r="D126" s="212"/>
      <c r="E126" s="212"/>
      <c r="F126" s="212"/>
      <c r="G126" s="212"/>
      <c r="H126" s="212"/>
      <c r="I126" s="212"/>
      <c r="J126" s="212"/>
      <c r="K126" s="212"/>
      <c r="L126" s="212"/>
      <c r="M126" s="212"/>
      <c r="N126" s="227"/>
      <c r="O126" s="202" t="s">
        <v>66</v>
      </c>
      <c r="P126" s="203"/>
      <c r="Q126" s="203"/>
      <c r="R126" s="203"/>
      <c r="S126" s="203"/>
      <c r="T126" s="203"/>
      <c r="U126" s="204"/>
      <c r="V126" s="37" t="s">
        <v>65</v>
      </c>
      <c r="W126" s="197">
        <f>IFERROR(SUM(W125:W125),"0")</f>
        <v>0</v>
      </c>
      <c r="X126" s="197">
        <f>IFERROR(SUM(X125:X125),"0")</f>
        <v>0</v>
      </c>
      <c r="Y126" s="197">
        <f>IFERROR(IF(Y125="",0,Y125),"0")</f>
        <v>0</v>
      </c>
      <c r="Z126" s="198"/>
      <c r="AA126" s="198"/>
    </row>
    <row r="127" spans="1:67" hidden="1" x14ac:dyDescent="0.2">
      <c r="A127" s="212"/>
      <c r="B127" s="212"/>
      <c r="C127" s="212"/>
      <c r="D127" s="212"/>
      <c r="E127" s="212"/>
      <c r="F127" s="212"/>
      <c r="G127" s="212"/>
      <c r="H127" s="212"/>
      <c r="I127" s="212"/>
      <c r="J127" s="212"/>
      <c r="K127" s="212"/>
      <c r="L127" s="212"/>
      <c r="M127" s="212"/>
      <c r="N127" s="227"/>
      <c r="O127" s="202" t="s">
        <v>66</v>
      </c>
      <c r="P127" s="203"/>
      <c r="Q127" s="203"/>
      <c r="R127" s="203"/>
      <c r="S127" s="203"/>
      <c r="T127" s="203"/>
      <c r="U127" s="204"/>
      <c r="V127" s="37" t="s">
        <v>67</v>
      </c>
      <c r="W127" s="197">
        <f>IFERROR(SUMPRODUCT(W125:W125*H125:H125),"0")</f>
        <v>0</v>
      </c>
      <c r="X127" s="197">
        <f>IFERROR(SUMPRODUCT(X125:X125*H125:H125),"0")</f>
        <v>0</v>
      </c>
      <c r="Y127" s="37"/>
      <c r="Z127" s="198"/>
      <c r="AA127" s="198"/>
    </row>
    <row r="128" spans="1:67" ht="16.5" hidden="1" customHeight="1" x14ac:dyDescent="0.25">
      <c r="A128" s="230" t="s">
        <v>185</v>
      </c>
      <c r="B128" s="212"/>
      <c r="C128" s="212"/>
      <c r="D128" s="212"/>
      <c r="E128" s="212"/>
      <c r="F128" s="212"/>
      <c r="G128" s="212"/>
      <c r="H128" s="212"/>
      <c r="I128" s="212"/>
      <c r="J128" s="212"/>
      <c r="K128" s="212"/>
      <c r="L128" s="212"/>
      <c r="M128" s="212"/>
      <c r="N128" s="212"/>
      <c r="O128" s="212"/>
      <c r="P128" s="212"/>
      <c r="Q128" s="212"/>
      <c r="R128" s="212"/>
      <c r="S128" s="212"/>
      <c r="T128" s="212"/>
      <c r="U128" s="212"/>
      <c r="V128" s="212"/>
      <c r="W128" s="212"/>
      <c r="X128" s="212"/>
      <c r="Y128" s="212"/>
      <c r="Z128" s="189"/>
      <c r="AA128" s="189"/>
    </row>
    <row r="129" spans="1:67" ht="14.25" hidden="1" customHeight="1" x14ac:dyDescent="0.25">
      <c r="A129" s="211" t="s">
        <v>186</v>
      </c>
      <c r="B129" s="212"/>
      <c r="C129" s="212"/>
      <c r="D129" s="212"/>
      <c r="E129" s="212"/>
      <c r="F129" s="212"/>
      <c r="G129" s="212"/>
      <c r="H129" s="212"/>
      <c r="I129" s="212"/>
      <c r="J129" s="212"/>
      <c r="K129" s="212"/>
      <c r="L129" s="212"/>
      <c r="M129" s="212"/>
      <c r="N129" s="212"/>
      <c r="O129" s="212"/>
      <c r="P129" s="212"/>
      <c r="Q129" s="212"/>
      <c r="R129" s="212"/>
      <c r="S129" s="212"/>
      <c r="T129" s="212"/>
      <c r="U129" s="212"/>
      <c r="V129" s="212"/>
      <c r="W129" s="212"/>
      <c r="X129" s="212"/>
      <c r="Y129" s="212"/>
      <c r="Z129" s="188"/>
      <c r="AA129" s="188"/>
    </row>
    <row r="130" spans="1:67" ht="27" hidden="1" customHeight="1" x14ac:dyDescent="0.25">
      <c r="A130" s="54" t="s">
        <v>187</v>
      </c>
      <c r="B130" s="54" t="s">
        <v>188</v>
      </c>
      <c r="C130" s="31">
        <v>4301070768</v>
      </c>
      <c r="D130" s="213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hidden="1" customHeight="1" x14ac:dyDescent="0.25">
      <c r="A131" s="54" t="s">
        <v>190</v>
      </c>
      <c r="B131" s="54" t="s">
        <v>191</v>
      </c>
      <c r="C131" s="31">
        <v>4301070797</v>
      </c>
      <c r="D131" s="213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23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idden="1" x14ac:dyDescent="0.2">
      <c r="A132" s="226"/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227"/>
      <c r="O132" s="202" t="s">
        <v>66</v>
      </c>
      <c r="P132" s="203"/>
      <c r="Q132" s="203"/>
      <c r="R132" s="203"/>
      <c r="S132" s="203"/>
      <c r="T132" s="203"/>
      <c r="U132" s="204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hidden="1" x14ac:dyDescent="0.2">
      <c r="A133" s="212"/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227"/>
      <c r="O133" s="202" t="s">
        <v>66</v>
      </c>
      <c r="P133" s="203"/>
      <c r="Q133" s="203"/>
      <c r="R133" s="203"/>
      <c r="S133" s="203"/>
      <c r="T133" s="203"/>
      <c r="U133" s="204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hidden="1" customHeight="1" x14ac:dyDescent="0.25">
      <c r="A134" s="230" t="s">
        <v>193</v>
      </c>
      <c r="B134" s="212"/>
      <c r="C134" s="212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12"/>
      <c r="P134" s="212"/>
      <c r="Q134" s="212"/>
      <c r="R134" s="212"/>
      <c r="S134" s="212"/>
      <c r="T134" s="212"/>
      <c r="U134" s="212"/>
      <c r="V134" s="212"/>
      <c r="W134" s="212"/>
      <c r="X134" s="212"/>
      <c r="Y134" s="212"/>
      <c r="Z134" s="189"/>
      <c r="AA134" s="189"/>
    </row>
    <row r="135" spans="1:67" ht="14.25" hidden="1" customHeight="1" x14ac:dyDescent="0.25">
      <c r="A135" s="211" t="s">
        <v>126</v>
      </c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212"/>
      <c r="Z135" s="188"/>
      <c r="AA135" s="188"/>
    </row>
    <row r="136" spans="1:67" ht="27" hidden="1" customHeight="1" x14ac:dyDescent="0.25">
      <c r="A136" s="54" t="s">
        <v>194</v>
      </c>
      <c r="B136" s="54" t="s">
        <v>195</v>
      </c>
      <c r="C136" s="31">
        <v>4301135133</v>
      </c>
      <c r="D136" s="213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3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26"/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  <c r="N137" s="227"/>
      <c r="O137" s="202" t="s">
        <v>66</v>
      </c>
      <c r="P137" s="203"/>
      <c r="Q137" s="203"/>
      <c r="R137" s="203"/>
      <c r="S137" s="203"/>
      <c r="T137" s="203"/>
      <c r="U137" s="204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hidden="1" x14ac:dyDescent="0.2">
      <c r="A138" s="212"/>
      <c r="B138" s="212"/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  <c r="N138" s="227"/>
      <c r="O138" s="202" t="s">
        <v>66</v>
      </c>
      <c r="P138" s="203"/>
      <c r="Q138" s="203"/>
      <c r="R138" s="203"/>
      <c r="S138" s="203"/>
      <c r="T138" s="203"/>
      <c r="U138" s="204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hidden="1" customHeight="1" x14ac:dyDescent="0.2">
      <c r="A139" s="288" t="s">
        <v>196</v>
      </c>
      <c r="B139" s="289"/>
      <c r="C139" s="289"/>
      <c r="D139" s="289"/>
      <c r="E139" s="289"/>
      <c r="F139" s="289"/>
      <c r="G139" s="289"/>
      <c r="H139" s="289"/>
      <c r="I139" s="289"/>
      <c r="J139" s="289"/>
      <c r="K139" s="289"/>
      <c r="L139" s="289"/>
      <c r="M139" s="289"/>
      <c r="N139" s="289"/>
      <c r="O139" s="289"/>
      <c r="P139" s="289"/>
      <c r="Q139" s="289"/>
      <c r="R139" s="289"/>
      <c r="S139" s="289"/>
      <c r="T139" s="289"/>
      <c r="U139" s="289"/>
      <c r="V139" s="289"/>
      <c r="W139" s="289"/>
      <c r="X139" s="289"/>
      <c r="Y139" s="289"/>
      <c r="Z139" s="48"/>
      <c r="AA139" s="48"/>
    </row>
    <row r="140" spans="1:67" ht="16.5" hidden="1" customHeight="1" x14ac:dyDescent="0.25">
      <c r="A140" s="230" t="s">
        <v>197</v>
      </c>
      <c r="B140" s="212"/>
      <c r="C140" s="212"/>
      <c r="D140" s="212"/>
      <c r="E140" s="212"/>
      <c r="F140" s="212"/>
      <c r="G140" s="212"/>
      <c r="H140" s="212"/>
      <c r="I140" s="212"/>
      <c r="J140" s="212"/>
      <c r="K140" s="212"/>
      <c r="L140" s="212"/>
      <c r="M140" s="212"/>
      <c r="N140" s="212"/>
      <c r="O140" s="212"/>
      <c r="P140" s="212"/>
      <c r="Q140" s="212"/>
      <c r="R140" s="212"/>
      <c r="S140" s="212"/>
      <c r="T140" s="212"/>
      <c r="U140" s="212"/>
      <c r="V140" s="212"/>
      <c r="W140" s="212"/>
      <c r="X140" s="212"/>
      <c r="Y140" s="212"/>
      <c r="Z140" s="189"/>
      <c r="AA140" s="189"/>
    </row>
    <row r="141" spans="1:67" ht="14.25" hidden="1" customHeight="1" x14ac:dyDescent="0.25">
      <c r="A141" s="211" t="s">
        <v>126</v>
      </c>
      <c r="B141" s="212"/>
      <c r="C141" s="212"/>
      <c r="D141" s="212"/>
      <c r="E141" s="212"/>
      <c r="F141" s="212"/>
      <c r="G141" s="212"/>
      <c r="H141" s="212"/>
      <c r="I141" s="212"/>
      <c r="J141" s="212"/>
      <c r="K141" s="212"/>
      <c r="L141" s="212"/>
      <c r="M141" s="212"/>
      <c r="N141" s="212"/>
      <c r="O141" s="212"/>
      <c r="P141" s="212"/>
      <c r="Q141" s="212"/>
      <c r="R141" s="212"/>
      <c r="S141" s="212"/>
      <c r="T141" s="212"/>
      <c r="U141" s="212"/>
      <c r="V141" s="212"/>
      <c r="W141" s="212"/>
      <c r="X141" s="212"/>
      <c r="Y141" s="212"/>
      <c r="Z141" s="188"/>
      <c r="AA141" s="188"/>
    </row>
    <row r="142" spans="1:67" ht="37.5" hidden="1" customHeight="1" x14ac:dyDescent="0.25">
      <c r="A142" s="54" t="s">
        <v>198</v>
      </c>
      <c r="B142" s="54" t="s">
        <v>199</v>
      </c>
      <c r="C142" s="31">
        <v>4301135129</v>
      </c>
      <c r="D142" s="213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hidden="1" customHeight="1" x14ac:dyDescent="0.25">
      <c r="A143" s="54" t="s">
        <v>200</v>
      </c>
      <c r="B143" s="54" t="s">
        <v>201</v>
      </c>
      <c r="C143" s="31">
        <v>4301135317</v>
      </c>
      <c r="D143" s="213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5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26"/>
      <c r="B144" s="212"/>
      <c r="C144" s="212"/>
      <c r="D144" s="212"/>
      <c r="E144" s="212"/>
      <c r="F144" s="212"/>
      <c r="G144" s="212"/>
      <c r="H144" s="212"/>
      <c r="I144" s="212"/>
      <c r="J144" s="212"/>
      <c r="K144" s="212"/>
      <c r="L144" s="212"/>
      <c r="M144" s="212"/>
      <c r="N144" s="227"/>
      <c r="O144" s="202" t="s">
        <v>66</v>
      </c>
      <c r="P144" s="203"/>
      <c r="Q144" s="203"/>
      <c r="R144" s="203"/>
      <c r="S144" s="203"/>
      <c r="T144" s="203"/>
      <c r="U144" s="204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hidden="1" x14ac:dyDescent="0.2">
      <c r="A145" s="212"/>
      <c r="B145" s="212"/>
      <c r="C145" s="212"/>
      <c r="D145" s="212"/>
      <c r="E145" s="212"/>
      <c r="F145" s="212"/>
      <c r="G145" s="212"/>
      <c r="H145" s="212"/>
      <c r="I145" s="212"/>
      <c r="J145" s="212"/>
      <c r="K145" s="212"/>
      <c r="L145" s="212"/>
      <c r="M145" s="212"/>
      <c r="N145" s="227"/>
      <c r="O145" s="202" t="s">
        <v>66</v>
      </c>
      <c r="P145" s="203"/>
      <c r="Q145" s="203"/>
      <c r="R145" s="203"/>
      <c r="S145" s="203"/>
      <c r="T145" s="203"/>
      <c r="U145" s="204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hidden="1" customHeight="1" x14ac:dyDescent="0.25">
      <c r="A146" s="230" t="s">
        <v>203</v>
      </c>
      <c r="B146" s="212"/>
      <c r="C146" s="212"/>
      <c r="D146" s="212"/>
      <c r="E146" s="212"/>
      <c r="F146" s="212"/>
      <c r="G146" s="212"/>
      <c r="H146" s="212"/>
      <c r="I146" s="212"/>
      <c r="J146" s="212"/>
      <c r="K146" s="212"/>
      <c r="L146" s="212"/>
      <c r="M146" s="212"/>
      <c r="N146" s="212"/>
      <c r="O146" s="212"/>
      <c r="P146" s="212"/>
      <c r="Q146" s="212"/>
      <c r="R146" s="212"/>
      <c r="S146" s="212"/>
      <c r="T146" s="212"/>
      <c r="U146" s="212"/>
      <c r="V146" s="212"/>
      <c r="W146" s="212"/>
      <c r="X146" s="212"/>
      <c r="Y146" s="212"/>
      <c r="Z146" s="189"/>
      <c r="AA146" s="189"/>
    </row>
    <row r="147" spans="1:67" ht="14.25" hidden="1" customHeight="1" x14ac:dyDescent="0.25">
      <c r="A147" s="211" t="s">
        <v>186</v>
      </c>
      <c r="B147" s="212"/>
      <c r="C147" s="212"/>
      <c r="D147" s="212"/>
      <c r="E147" s="212"/>
      <c r="F147" s="212"/>
      <c r="G147" s="212"/>
      <c r="H147" s="212"/>
      <c r="I147" s="212"/>
      <c r="J147" s="212"/>
      <c r="K147" s="212"/>
      <c r="L147" s="212"/>
      <c r="M147" s="212"/>
      <c r="N147" s="212"/>
      <c r="O147" s="212"/>
      <c r="P147" s="212"/>
      <c r="Q147" s="212"/>
      <c r="R147" s="212"/>
      <c r="S147" s="212"/>
      <c r="T147" s="212"/>
      <c r="U147" s="212"/>
      <c r="V147" s="212"/>
      <c r="W147" s="212"/>
      <c r="X147" s="212"/>
      <c r="Y147" s="212"/>
      <c r="Z147" s="188"/>
      <c r="AA147" s="188"/>
    </row>
    <row r="148" spans="1:67" ht="16.5" hidden="1" customHeight="1" x14ac:dyDescent="0.25">
      <c r="A148" s="54" t="s">
        <v>204</v>
      </c>
      <c r="B148" s="54" t="s">
        <v>205</v>
      </c>
      <c r="C148" s="31">
        <v>4301071010</v>
      </c>
      <c r="D148" s="213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26"/>
      <c r="B149" s="212"/>
      <c r="C149" s="212"/>
      <c r="D149" s="212"/>
      <c r="E149" s="212"/>
      <c r="F149" s="212"/>
      <c r="G149" s="212"/>
      <c r="H149" s="212"/>
      <c r="I149" s="212"/>
      <c r="J149" s="212"/>
      <c r="K149" s="212"/>
      <c r="L149" s="212"/>
      <c r="M149" s="212"/>
      <c r="N149" s="227"/>
      <c r="O149" s="202" t="s">
        <v>66</v>
      </c>
      <c r="P149" s="203"/>
      <c r="Q149" s="203"/>
      <c r="R149" s="203"/>
      <c r="S149" s="203"/>
      <c r="T149" s="203"/>
      <c r="U149" s="204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hidden="1" x14ac:dyDescent="0.2">
      <c r="A150" s="212"/>
      <c r="B150" s="212"/>
      <c r="C150" s="212"/>
      <c r="D150" s="212"/>
      <c r="E150" s="212"/>
      <c r="F150" s="212"/>
      <c r="G150" s="212"/>
      <c r="H150" s="212"/>
      <c r="I150" s="212"/>
      <c r="J150" s="212"/>
      <c r="K150" s="212"/>
      <c r="L150" s="212"/>
      <c r="M150" s="212"/>
      <c r="N150" s="227"/>
      <c r="O150" s="202" t="s">
        <v>66</v>
      </c>
      <c r="P150" s="203"/>
      <c r="Q150" s="203"/>
      <c r="R150" s="203"/>
      <c r="S150" s="203"/>
      <c r="T150" s="203"/>
      <c r="U150" s="204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hidden="1" customHeight="1" x14ac:dyDescent="0.25">
      <c r="A151" s="230" t="s">
        <v>206</v>
      </c>
      <c r="B151" s="212"/>
      <c r="C151" s="212"/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12"/>
      <c r="W151" s="212"/>
      <c r="X151" s="212"/>
      <c r="Y151" s="212"/>
      <c r="Z151" s="189"/>
      <c r="AA151" s="189"/>
    </row>
    <row r="152" spans="1:67" ht="14.25" hidden="1" customHeight="1" x14ac:dyDescent="0.25">
      <c r="A152" s="211" t="s">
        <v>60</v>
      </c>
      <c r="B152" s="212"/>
      <c r="C152" s="212"/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12"/>
      <c r="W152" s="212"/>
      <c r="X152" s="212"/>
      <c r="Y152" s="212"/>
      <c r="Z152" s="188"/>
      <c r="AA152" s="188"/>
    </row>
    <row r="153" spans="1:67" ht="16.5" hidden="1" customHeight="1" x14ac:dyDescent="0.25">
      <c r="A153" s="54" t="s">
        <v>207</v>
      </c>
      <c r="B153" s="54" t="s">
        <v>208</v>
      </c>
      <c r="C153" s="31">
        <v>4301071026</v>
      </c>
      <c r="D153" s="213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06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210</v>
      </c>
      <c r="B154" s="54" t="s">
        <v>211</v>
      </c>
      <c r="C154" s="31">
        <v>4301070956</v>
      </c>
      <c r="D154" s="213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5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13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6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144</v>
      </c>
      <c r="X155" s="196">
        <f>IFERROR(IF(W155="","",W155),"")</f>
        <v>144</v>
      </c>
      <c r="Y155" s="36">
        <f>IFERROR(IF(W155="","",W155*0.00866),"")</f>
        <v>1.2470399999999999</v>
      </c>
      <c r="Z155" s="56"/>
      <c r="AA155" s="57"/>
      <c r="AE155" s="67"/>
      <c r="BB155" s="123" t="s">
        <v>1</v>
      </c>
      <c r="BL155" s="67">
        <f>IFERROR(W155*I155,"0")</f>
        <v>758.30399999999997</v>
      </c>
      <c r="BM155" s="67">
        <f>IFERROR(X155*I155,"0")</f>
        <v>758.30399999999997</v>
      </c>
      <c r="BN155" s="67">
        <f>IFERROR(W155/J155,"0")</f>
        <v>1</v>
      </c>
      <c r="BO155" s="67">
        <f>IFERROR(X155/J155,"0")</f>
        <v>1</v>
      </c>
    </row>
    <row r="156" spans="1:67" ht="27" hidden="1" customHeight="1" x14ac:dyDescent="0.25">
      <c r="A156" s="54" t="s">
        <v>215</v>
      </c>
      <c r="B156" s="54" t="s">
        <v>216</v>
      </c>
      <c r="C156" s="31">
        <v>4301071027</v>
      </c>
      <c r="D156" s="213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1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26"/>
      <c r="B157" s="212"/>
      <c r="C157" s="212"/>
      <c r="D157" s="212"/>
      <c r="E157" s="212"/>
      <c r="F157" s="212"/>
      <c r="G157" s="212"/>
      <c r="H157" s="212"/>
      <c r="I157" s="212"/>
      <c r="J157" s="212"/>
      <c r="K157" s="212"/>
      <c r="L157" s="212"/>
      <c r="M157" s="212"/>
      <c r="N157" s="227"/>
      <c r="O157" s="202" t="s">
        <v>66</v>
      </c>
      <c r="P157" s="203"/>
      <c r="Q157" s="203"/>
      <c r="R157" s="203"/>
      <c r="S157" s="203"/>
      <c r="T157" s="203"/>
      <c r="U157" s="204"/>
      <c r="V157" s="37" t="s">
        <v>65</v>
      </c>
      <c r="W157" s="197">
        <f>IFERROR(SUM(W153:W156),"0")</f>
        <v>144</v>
      </c>
      <c r="X157" s="197">
        <f>IFERROR(SUM(X153:X156),"0")</f>
        <v>144</v>
      </c>
      <c r="Y157" s="197">
        <f>IFERROR(IF(Y153="",0,Y153),"0")+IFERROR(IF(Y154="",0,Y154),"0")+IFERROR(IF(Y155="",0,Y155),"0")+IFERROR(IF(Y156="",0,Y156),"0")</f>
        <v>1.2470399999999999</v>
      </c>
      <c r="Z157" s="198"/>
      <c r="AA157" s="198"/>
    </row>
    <row r="158" spans="1:67" x14ac:dyDescent="0.2">
      <c r="A158" s="212"/>
      <c r="B158" s="212"/>
      <c r="C158" s="212"/>
      <c r="D158" s="212"/>
      <c r="E158" s="212"/>
      <c r="F158" s="212"/>
      <c r="G158" s="212"/>
      <c r="H158" s="212"/>
      <c r="I158" s="212"/>
      <c r="J158" s="212"/>
      <c r="K158" s="212"/>
      <c r="L158" s="212"/>
      <c r="M158" s="212"/>
      <c r="N158" s="227"/>
      <c r="O158" s="202" t="s">
        <v>66</v>
      </c>
      <c r="P158" s="203"/>
      <c r="Q158" s="203"/>
      <c r="R158" s="203"/>
      <c r="S158" s="203"/>
      <c r="T158" s="203"/>
      <c r="U158" s="204"/>
      <c r="V158" s="37" t="s">
        <v>67</v>
      </c>
      <c r="W158" s="197">
        <f>IFERROR(SUMPRODUCT(W153:W156*H153:H156),"0")</f>
        <v>720</v>
      </c>
      <c r="X158" s="197">
        <f>IFERROR(SUMPRODUCT(X153:X156*H153:H156),"0")</f>
        <v>720</v>
      </c>
      <c r="Y158" s="37"/>
      <c r="Z158" s="198"/>
      <c r="AA158" s="198"/>
    </row>
    <row r="159" spans="1:67" ht="14.25" hidden="1" customHeight="1" x14ac:dyDescent="0.25">
      <c r="A159" s="211" t="s">
        <v>218</v>
      </c>
      <c r="B159" s="212"/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  <c r="N159" s="212"/>
      <c r="O159" s="212"/>
      <c r="P159" s="212"/>
      <c r="Q159" s="212"/>
      <c r="R159" s="212"/>
      <c r="S159" s="212"/>
      <c r="T159" s="212"/>
      <c r="U159" s="212"/>
      <c r="V159" s="212"/>
      <c r="W159" s="212"/>
      <c r="X159" s="212"/>
      <c r="Y159" s="212"/>
      <c r="Z159" s="188"/>
      <c r="AA159" s="188"/>
    </row>
    <row r="160" spans="1:67" ht="27" hidden="1" customHeight="1" x14ac:dyDescent="0.25">
      <c r="A160" s="54" t="s">
        <v>219</v>
      </c>
      <c r="B160" s="54" t="s">
        <v>220</v>
      </c>
      <c r="C160" s="31">
        <v>4301080153</v>
      </c>
      <c r="D160" s="213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221</v>
      </c>
      <c r="B161" s="54" t="s">
        <v>222</v>
      </c>
      <c r="C161" s="31">
        <v>4301080154</v>
      </c>
      <c r="D161" s="213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26"/>
      <c r="B162" s="212"/>
      <c r="C162" s="212"/>
      <c r="D162" s="212"/>
      <c r="E162" s="212"/>
      <c r="F162" s="212"/>
      <c r="G162" s="212"/>
      <c r="H162" s="212"/>
      <c r="I162" s="212"/>
      <c r="J162" s="212"/>
      <c r="K162" s="212"/>
      <c r="L162" s="212"/>
      <c r="M162" s="212"/>
      <c r="N162" s="227"/>
      <c r="O162" s="202" t="s">
        <v>66</v>
      </c>
      <c r="P162" s="203"/>
      <c r="Q162" s="203"/>
      <c r="R162" s="203"/>
      <c r="S162" s="203"/>
      <c r="T162" s="203"/>
      <c r="U162" s="204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hidden="1" x14ac:dyDescent="0.2">
      <c r="A163" s="212"/>
      <c r="B163" s="212"/>
      <c r="C163" s="212"/>
      <c r="D163" s="212"/>
      <c r="E163" s="212"/>
      <c r="F163" s="212"/>
      <c r="G163" s="212"/>
      <c r="H163" s="212"/>
      <c r="I163" s="212"/>
      <c r="J163" s="212"/>
      <c r="K163" s="212"/>
      <c r="L163" s="212"/>
      <c r="M163" s="212"/>
      <c r="N163" s="227"/>
      <c r="O163" s="202" t="s">
        <v>66</v>
      </c>
      <c r="P163" s="203"/>
      <c r="Q163" s="203"/>
      <c r="R163" s="203"/>
      <c r="S163" s="203"/>
      <c r="T163" s="203"/>
      <c r="U163" s="204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hidden="1" customHeight="1" x14ac:dyDescent="0.2">
      <c r="A164" s="288" t="s">
        <v>223</v>
      </c>
      <c r="B164" s="289"/>
      <c r="C164" s="289"/>
      <c r="D164" s="289"/>
      <c r="E164" s="289"/>
      <c r="F164" s="289"/>
      <c r="G164" s="289"/>
      <c r="H164" s="289"/>
      <c r="I164" s="289"/>
      <c r="J164" s="289"/>
      <c r="K164" s="289"/>
      <c r="L164" s="289"/>
      <c r="M164" s="289"/>
      <c r="N164" s="289"/>
      <c r="O164" s="289"/>
      <c r="P164" s="289"/>
      <c r="Q164" s="289"/>
      <c r="R164" s="289"/>
      <c r="S164" s="289"/>
      <c r="T164" s="289"/>
      <c r="U164" s="289"/>
      <c r="V164" s="289"/>
      <c r="W164" s="289"/>
      <c r="X164" s="289"/>
      <c r="Y164" s="289"/>
      <c r="Z164" s="48"/>
      <c r="AA164" s="48"/>
    </row>
    <row r="165" spans="1:67" ht="16.5" hidden="1" customHeight="1" x14ac:dyDescent="0.25">
      <c r="A165" s="230" t="s">
        <v>224</v>
      </c>
      <c r="B165" s="212"/>
      <c r="C165" s="212"/>
      <c r="D165" s="212"/>
      <c r="E165" s="212"/>
      <c r="F165" s="212"/>
      <c r="G165" s="212"/>
      <c r="H165" s="212"/>
      <c r="I165" s="212"/>
      <c r="J165" s="212"/>
      <c r="K165" s="212"/>
      <c r="L165" s="212"/>
      <c r="M165" s="212"/>
      <c r="N165" s="212"/>
      <c r="O165" s="212"/>
      <c r="P165" s="212"/>
      <c r="Q165" s="212"/>
      <c r="R165" s="212"/>
      <c r="S165" s="212"/>
      <c r="T165" s="212"/>
      <c r="U165" s="212"/>
      <c r="V165" s="212"/>
      <c r="W165" s="212"/>
      <c r="X165" s="212"/>
      <c r="Y165" s="212"/>
      <c r="Z165" s="189"/>
      <c r="AA165" s="189"/>
    </row>
    <row r="166" spans="1:67" ht="14.25" hidden="1" customHeight="1" x14ac:dyDescent="0.25">
      <c r="A166" s="211" t="s">
        <v>70</v>
      </c>
      <c r="B166" s="212"/>
      <c r="C166" s="212"/>
      <c r="D166" s="212"/>
      <c r="E166" s="212"/>
      <c r="F166" s="212"/>
      <c r="G166" s="212"/>
      <c r="H166" s="212"/>
      <c r="I166" s="212"/>
      <c r="J166" s="212"/>
      <c r="K166" s="212"/>
      <c r="L166" s="212"/>
      <c r="M166" s="212"/>
      <c r="N166" s="212"/>
      <c r="O166" s="212"/>
      <c r="P166" s="212"/>
      <c r="Q166" s="212"/>
      <c r="R166" s="212"/>
      <c r="S166" s="212"/>
      <c r="T166" s="212"/>
      <c r="U166" s="212"/>
      <c r="V166" s="212"/>
      <c r="W166" s="212"/>
      <c r="X166" s="212"/>
      <c r="Y166" s="212"/>
      <c r="Z166" s="188"/>
      <c r="AA166" s="188"/>
    </row>
    <row r="167" spans="1:67" ht="16.5" hidden="1" customHeight="1" x14ac:dyDescent="0.25">
      <c r="A167" s="54" t="s">
        <v>225</v>
      </c>
      <c r="B167" s="54" t="s">
        <v>226</v>
      </c>
      <c r="C167" s="31">
        <v>4301132097</v>
      </c>
      <c r="D167" s="213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29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0</v>
      </c>
      <c r="X167" s="196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74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13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29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70</v>
      </c>
      <c r="X168" s="196">
        <f>IFERROR(IF(W168="","",W168),"")</f>
        <v>70</v>
      </c>
      <c r="Y168" s="36">
        <f>IFERROR(IF(W168="","",W168*0.01788),"")</f>
        <v>1.2516</v>
      </c>
      <c r="Z168" s="56"/>
      <c r="AA168" s="57"/>
      <c r="AE168" s="67"/>
      <c r="BB168" s="128" t="s">
        <v>74</v>
      </c>
      <c r="BL168" s="67">
        <f>IFERROR(W168*I168,"0")</f>
        <v>237.16</v>
      </c>
      <c r="BM168" s="67">
        <f>IFERROR(X168*I168,"0")</f>
        <v>237.16</v>
      </c>
      <c r="BN168" s="67">
        <f>IFERROR(W168/J168,"0")</f>
        <v>1</v>
      </c>
      <c r="BO168" s="67">
        <f>IFERROR(X168/J168,"0")</f>
        <v>1</v>
      </c>
    </row>
    <row r="169" spans="1:67" x14ac:dyDescent="0.2">
      <c r="A169" s="226"/>
      <c r="B169" s="212"/>
      <c r="C169" s="212"/>
      <c r="D169" s="212"/>
      <c r="E169" s="212"/>
      <c r="F169" s="212"/>
      <c r="G169" s="212"/>
      <c r="H169" s="212"/>
      <c r="I169" s="212"/>
      <c r="J169" s="212"/>
      <c r="K169" s="212"/>
      <c r="L169" s="212"/>
      <c r="M169" s="212"/>
      <c r="N169" s="227"/>
      <c r="O169" s="202" t="s">
        <v>66</v>
      </c>
      <c r="P169" s="203"/>
      <c r="Q169" s="203"/>
      <c r="R169" s="203"/>
      <c r="S169" s="203"/>
      <c r="T169" s="203"/>
      <c r="U169" s="204"/>
      <c r="V169" s="37" t="s">
        <v>65</v>
      </c>
      <c r="W169" s="197">
        <f>IFERROR(SUM(W167:W168),"0")</f>
        <v>70</v>
      </c>
      <c r="X169" s="197">
        <f>IFERROR(SUM(X167:X168),"0")</f>
        <v>70</v>
      </c>
      <c r="Y169" s="197">
        <f>IFERROR(IF(Y167="",0,Y167),"0")+IFERROR(IF(Y168="",0,Y168),"0")</f>
        <v>1.2516</v>
      </c>
      <c r="Z169" s="198"/>
      <c r="AA169" s="198"/>
    </row>
    <row r="170" spans="1:67" x14ac:dyDescent="0.2">
      <c r="A170" s="212"/>
      <c r="B170" s="212"/>
      <c r="C170" s="212"/>
      <c r="D170" s="212"/>
      <c r="E170" s="212"/>
      <c r="F170" s="212"/>
      <c r="G170" s="212"/>
      <c r="H170" s="212"/>
      <c r="I170" s="212"/>
      <c r="J170" s="212"/>
      <c r="K170" s="212"/>
      <c r="L170" s="212"/>
      <c r="M170" s="212"/>
      <c r="N170" s="227"/>
      <c r="O170" s="202" t="s">
        <v>66</v>
      </c>
      <c r="P170" s="203"/>
      <c r="Q170" s="203"/>
      <c r="R170" s="203"/>
      <c r="S170" s="203"/>
      <c r="T170" s="203"/>
      <c r="U170" s="204"/>
      <c r="V170" s="37" t="s">
        <v>67</v>
      </c>
      <c r="W170" s="197">
        <f>IFERROR(SUMPRODUCT(W167:W168*H167:H168),"0")</f>
        <v>210</v>
      </c>
      <c r="X170" s="197">
        <f>IFERROR(SUMPRODUCT(X167:X168*H167:H168),"0")</f>
        <v>210</v>
      </c>
      <c r="Y170" s="37"/>
      <c r="Z170" s="198"/>
      <c r="AA170" s="198"/>
    </row>
    <row r="171" spans="1:67" ht="16.5" hidden="1" customHeight="1" x14ac:dyDescent="0.25">
      <c r="A171" s="230" t="s">
        <v>229</v>
      </c>
      <c r="B171" s="212"/>
      <c r="C171" s="212"/>
      <c r="D171" s="212"/>
      <c r="E171" s="212"/>
      <c r="F171" s="212"/>
      <c r="G171" s="212"/>
      <c r="H171" s="212"/>
      <c r="I171" s="212"/>
      <c r="J171" s="212"/>
      <c r="K171" s="212"/>
      <c r="L171" s="212"/>
      <c r="M171" s="212"/>
      <c r="N171" s="212"/>
      <c r="O171" s="212"/>
      <c r="P171" s="212"/>
      <c r="Q171" s="212"/>
      <c r="R171" s="212"/>
      <c r="S171" s="212"/>
      <c r="T171" s="212"/>
      <c r="U171" s="212"/>
      <c r="V171" s="212"/>
      <c r="W171" s="212"/>
      <c r="X171" s="212"/>
      <c r="Y171" s="212"/>
      <c r="Z171" s="189"/>
      <c r="AA171" s="189"/>
    </row>
    <row r="172" spans="1:67" ht="14.25" hidden="1" customHeight="1" x14ac:dyDescent="0.25">
      <c r="A172" s="211" t="s">
        <v>229</v>
      </c>
      <c r="B172" s="212"/>
      <c r="C172" s="212"/>
      <c r="D172" s="212"/>
      <c r="E172" s="212"/>
      <c r="F172" s="212"/>
      <c r="G172" s="212"/>
      <c r="H172" s="212"/>
      <c r="I172" s="212"/>
      <c r="J172" s="212"/>
      <c r="K172" s="212"/>
      <c r="L172" s="212"/>
      <c r="M172" s="212"/>
      <c r="N172" s="212"/>
      <c r="O172" s="212"/>
      <c r="P172" s="212"/>
      <c r="Q172" s="212"/>
      <c r="R172" s="212"/>
      <c r="S172" s="212"/>
      <c r="T172" s="212"/>
      <c r="U172" s="212"/>
      <c r="V172" s="212"/>
      <c r="W172" s="212"/>
      <c r="X172" s="212"/>
      <c r="Y172" s="212"/>
      <c r="Z172" s="188"/>
      <c r="AA172" s="188"/>
    </row>
    <row r="173" spans="1:67" ht="27" hidden="1" customHeight="1" x14ac:dyDescent="0.25">
      <c r="A173" s="54" t="s">
        <v>230</v>
      </c>
      <c r="B173" s="54" t="s">
        <v>231</v>
      </c>
      <c r="C173" s="31">
        <v>4301133002</v>
      </c>
      <c r="D173" s="213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30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26"/>
      <c r="B174" s="212"/>
      <c r="C174" s="212"/>
      <c r="D174" s="212"/>
      <c r="E174" s="212"/>
      <c r="F174" s="212"/>
      <c r="G174" s="212"/>
      <c r="H174" s="212"/>
      <c r="I174" s="212"/>
      <c r="J174" s="212"/>
      <c r="K174" s="212"/>
      <c r="L174" s="212"/>
      <c r="M174" s="212"/>
      <c r="N174" s="227"/>
      <c r="O174" s="202" t="s">
        <v>66</v>
      </c>
      <c r="P174" s="203"/>
      <c r="Q174" s="203"/>
      <c r="R174" s="203"/>
      <c r="S174" s="203"/>
      <c r="T174" s="203"/>
      <c r="U174" s="204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hidden="1" x14ac:dyDescent="0.2">
      <c r="A175" s="212"/>
      <c r="B175" s="212"/>
      <c r="C175" s="212"/>
      <c r="D175" s="212"/>
      <c r="E175" s="212"/>
      <c r="F175" s="212"/>
      <c r="G175" s="212"/>
      <c r="H175" s="212"/>
      <c r="I175" s="212"/>
      <c r="J175" s="212"/>
      <c r="K175" s="212"/>
      <c r="L175" s="212"/>
      <c r="M175" s="212"/>
      <c r="N175" s="227"/>
      <c r="O175" s="202" t="s">
        <v>66</v>
      </c>
      <c r="P175" s="203"/>
      <c r="Q175" s="203"/>
      <c r="R175" s="203"/>
      <c r="S175" s="203"/>
      <c r="T175" s="203"/>
      <c r="U175" s="204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hidden="1" customHeight="1" x14ac:dyDescent="0.25">
      <c r="A176" s="230" t="s">
        <v>223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212"/>
      <c r="O176" s="212"/>
      <c r="P176" s="212"/>
      <c r="Q176" s="212"/>
      <c r="R176" s="212"/>
      <c r="S176" s="212"/>
      <c r="T176" s="212"/>
      <c r="U176" s="212"/>
      <c r="V176" s="212"/>
      <c r="W176" s="212"/>
      <c r="X176" s="212"/>
      <c r="Y176" s="212"/>
      <c r="Z176" s="189"/>
      <c r="AA176" s="189"/>
    </row>
    <row r="177" spans="1:67" ht="14.25" hidden="1" customHeight="1" x14ac:dyDescent="0.25">
      <c r="A177" s="211" t="s">
        <v>232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12"/>
      <c r="P177" s="212"/>
      <c r="Q177" s="212"/>
      <c r="R177" s="212"/>
      <c r="S177" s="212"/>
      <c r="T177" s="212"/>
      <c r="U177" s="212"/>
      <c r="V177" s="212"/>
      <c r="W177" s="212"/>
      <c r="X177" s="212"/>
      <c r="Y177" s="212"/>
      <c r="Z177" s="188"/>
      <c r="AA177" s="188"/>
    </row>
    <row r="178" spans="1:67" ht="27" hidden="1" customHeight="1" x14ac:dyDescent="0.25">
      <c r="A178" s="54" t="s">
        <v>233</v>
      </c>
      <c r="B178" s="54" t="s">
        <v>234</v>
      </c>
      <c r="C178" s="31">
        <v>4301051319</v>
      </c>
      <c r="D178" s="213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26"/>
      <c r="B179" s="212"/>
      <c r="C179" s="212"/>
      <c r="D179" s="212"/>
      <c r="E179" s="212"/>
      <c r="F179" s="212"/>
      <c r="G179" s="212"/>
      <c r="H179" s="212"/>
      <c r="I179" s="212"/>
      <c r="J179" s="212"/>
      <c r="K179" s="212"/>
      <c r="L179" s="212"/>
      <c r="M179" s="212"/>
      <c r="N179" s="227"/>
      <c r="O179" s="202" t="s">
        <v>66</v>
      </c>
      <c r="P179" s="203"/>
      <c r="Q179" s="203"/>
      <c r="R179" s="203"/>
      <c r="S179" s="203"/>
      <c r="T179" s="203"/>
      <c r="U179" s="204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hidden="1" x14ac:dyDescent="0.2">
      <c r="A180" s="212"/>
      <c r="B180" s="212"/>
      <c r="C180" s="212"/>
      <c r="D180" s="212"/>
      <c r="E180" s="212"/>
      <c r="F180" s="212"/>
      <c r="G180" s="212"/>
      <c r="H180" s="212"/>
      <c r="I180" s="212"/>
      <c r="J180" s="212"/>
      <c r="K180" s="212"/>
      <c r="L180" s="212"/>
      <c r="M180" s="212"/>
      <c r="N180" s="227"/>
      <c r="O180" s="202" t="s">
        <v>66</v>
      </c>
      <c r="P180" s="203"/>
      <c r="Q180" s="203"/>
      <c r="R180" s="203"/>
      <c r="S180" s="203"/>
      <c r="T180" s="203"/>
      <c r="U180" s="204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hidden="1" customHeight="1" x14ac:dyDescent="0.25">
      <c r="A181" s="230" t="s">
        <v>237</v>
      </c>
      <c r="B181" s="212"/>
      <c r="C181" s="212"/>
      <c r="D181" s="212"/>
      <c r="E181" s="212"/>
      <c r="F181" s="212"/>
      <c r="G181" s="212"/>
      <c r="H181" s="212"/>
      <c r="I181" s="212"/>
      <c r="J181" s="212"/>
      <c r="K181" s="212"/>
      <c r="L181" s="212"/>
      <c r="M181" s="212"/>
      <c r="N181" s="212"/>
      <c r="O181" s="212"/>
      <c r="P181" s="212"/>
      <c r="Q181" s="212"/>
      <c r="R181" s="212"/>
      <c r="S181" s="212"/>
      <c r="T181" s="212"/>
      <c r="U181" s="212"/>
      <c r="V181" s="212"/>
      <c r="W181" s="212"/>
      <c r="X181" s="212"/>
      <c r="Y181" s="212"/>
      <c r="Z181" s="189"/>
      <c r="AA181" s="189"/>
    </row>
    <row r="182" spans="1:67" ht="14.25" hidden="1" customHeight="1" x14ac:dyDescent="0.25">
      <c r="A182" s="211" t="s">
        <v>70</v>
      </c>
      <c r="B182" s="212"/>
      <c r="C182" s="212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  <c r="N182" s="212"/>
      <c r="O182" s="212"/>
      <c r="P182" s="212"/>
      <c r="Q182" s="212"/>
      <c r="R182" s="212"/>
      <c r="S182" s="212"/>
      <c r="T182" s="212"/>
      <c r="U182" s="212"/>
      <c r="V182" s="212"/>
      <c r="W182" s="212"/>
      <c r="X182" s="212"/>
      <c r="Y182" s="212"/>
      <c r="Z182" s="188"/>
      <c r="AA182" s="188"/>
    </row>
    <row r="183" spans="1:67" ht="27" hidden="1" customHeight="1" x14ac:dyDescent="0.25">
      <c r="A183" s="54" t="s">
        <v>238</v>
      </c>
      <c r="B183" s="54" t="s">
        <v>239</v>
      </c>
      <c r="C183" s="31">
        <v>4301132079</v>
      </c>
      <c r="D183" s="213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8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26"/>
      <c r="B184" s="212"/>
      <c r="C184" s="212"/>
      <c r="D184" s="212"/>
      <c r="E184" s="212"/>
      <c r="F184" s="212"/>
      <c r="G184" s="212"/>
      <c r="H184" s="212"/>
      <c r="I184" s="212"/>
      <c r="J184" s="212"/>
      <c r="K184" s="212"/>
      <c r="L184" s="212"/>
      <c r="M184" s="212"/>
      <c r="N184" s="227"/>
      <c r="O184" s="202" t="s">
        <v>66</v>
      </c>
      <c r="P184" s="203"/>
      <c r="Q184" s="203"/>
      <c r="R184" s="203"/>
      <c r="S184" s="203"/>
      <c r="T184" s="203"/>
      <c r="U184" s="204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hidden="1" x14ac:dyDescent="0.2">
      <c r="A185" s="212"/>
      <c r="B185" s="212"/>
      <c r="C185" s="212"/>
      <c r="D185" s="212"/>
      <c r="E185" s="212"/>
      <c r="F185" s="212"/>
      <c r="G185" s="212"/>
      <c r="H185" s="212"/>
      <c r="I185" s="212"/>
      <c r="J185" s="212"/>
      <c r="K185" s="212"/>
      <c r="L185" s="212"/>
      <c r="M185" s="212"/>
      <c r="N185" s="227"/>
      <c r="O185" s="202" t="s">
        <v>66</v>
      </c>
      <c r="P185" s="203"/>
      <c r="Q185" s="203"/>
      <c r="R185" s="203"/>
      <c r="S185" s="203"/>
      <c r="T185" s="203"/>
      <c r="U185" s="204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hidden="1" customHeight="1" x14ac:dyDescent="0.2">
      <c r="A186" s="288" t="s">
        <v>240</v>
      </c>
      <c r="B186" s="289"/>
      <c r="C186" s="289"/>
      <c r="D186" s="289"/>
      <c r="E186" s="289"/>
      <c r="F186" s="289"/>
      <c r="G186" s="289"/>
      <c r="H186" s="289"/>
      <c r="I186" s="289"/>
      <c r="J186" s="289"/>
      <c r="K186" s="289"/>
      <c r="L186" s="289"/>
      <c r="M186" s="289"/>
      <c r="N186" s="289"/>
      <c r="O186" s="289"/>
      <c r="P186" s="289"/>
      <c r="Q186" s="289"/>
      <c r="R186" s="289"/>
      <c r="S186" s="289"/>
      <c r="T186" s="289"/>
      <c r="U186" s="289"/>
      <c r="V186" s="289"/>
      <c r="W186" s="289"/>
      <c r="X186" s="289"/>
      <c r="Y186" s="289"/>
      <c r="Z186" s="48"/>
      <c r="AA186" s="48"/>
    </row>
    <row r="187" spans="1:67" ht="16.5" hidden="1" customHeight="1" x14ac:dyDescent="0.25">
      <c r="A187" s="230" t="s">
        <v>241</v>
      </c>
      <c r="B187" s="212"/>
      <c r="C187" s="212"/>
      <c r="D187" s="212"/>
      <c r="E187" s="212"/>
      <c r="F187" s="212"/>
      <c r="G187" s="212"/>
      <c r="H187" s="212"/>
      <c r="I187" s="212"/>
      <c r="J187" s="212"/>
      <c r="K187" s="212"/>
      <c r="L187" s="212"/>
      <c r="M187" s="212"/>
      <c r="N187" s="212"/>
      <c r="O187" s="212"/>
      <c r="P187" s="212"/>
      <c r="Q187" s="212"/>
      <c r="R187" s="212"/>
      <c r="S187" s="212"/>
      <c r="T187" s="212"/>
      <c r="U187" s="212"/>
      <c r="V187" s="212"/>
      <c r="W187" s="212"/>
      <c r="X187" s="212"/>
      <c r="Y187" s="212"/>
      <c r="Z187" s="189"/>
      <c r="AA187" s="189"/>
    </row>
    <row r="188" spans="1:67" ht="14.25" hidden="1" customHeight="1" x14ac:dyDescent="0.25">
      <c r="A188" s="211" t="s">
        <v>60</v>
      </c>
      <c r="B188" s="212"/>
      <c r="C188" s="212"/>
      <c r="D188" s="212"/>
      <c r="E188" s="212"/>
      <c r="F188" s="212"/>
      <c r="G188" s="212"/>
      <c r="H188" s="212"/>
      <c r="I188" s="212"/>
      <c r="J188" s="212"/>
      <c r="K188" s="212"/>
      <c r="L188" s="212"/>
      <c r="M188" s="212"/>
      <c r="N188" s="212"/>
      <c r="O188" s="212"/>
      <c r="P188" s="212"/>
      <c r="Q188" s="212"/>
      <c r="R188" s="212"/>
      <c r="S188" s="212"/>
      <c r="T188" s="212"/>
      <c r="U188" s="212"/>
      <c r="V188" s="212"/>
      <c r="W188" s="212"/>
      <c r="X188" s="212"/>
      <c r="Y188" s="212"/>
      <c r="Z188" s="188"/>
      <c r="AA188" s="188"/>
    </row>
    <row r="189" spans="1:67" ht="16.5" hidden="1" customHeight="1" x14ac:dyDescent="0.25">
      <c r="A189" s="54" t="s">
        <v>242</v>
      </c>
      <c r="B189" s="54" t="s">
        <v>243</v>
      </c>
      <c r="C189" s="31">
        <v>4301070913</v>
      </c>
      <c r="D189" s="213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hidden="1" customHeight="1" x14ac:dyDescent="0.25">
      <c r="A190" s="54" t="s">
        <v>244</v>
      </c>
      <c r="B190" s="54" t="s">
        <v>245</v>
      </c>
      <c r="C190" s="31">
        <v>4301070912</v>
      </c>
      <c r="D190" s="213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26"/>
      <c r="B191" s="212"/>
      <c r="C191" s="212"/>
      <c r="D191" s="212"/>
      <c r="E191" s="212"/>
      <c r="F191" s="212"/>
      <c r="G191" s="212"/>
      <c r="H191" s="212"/>
      <c r="I191" s="212"/>
      <c r="J191" s="212"/>
      <c r="K191" s="212"/>
      <c r="L191" s="212"/>
      <c r="M191" s="212"/>
      <c r="N191" s="227"/>
      <c r="O191" s="202" t="s">
        <v>66</v>
      </c>
      <c r="P191" s="203"/>
      <c r="Q191" s="203"/>
      <c r="R191" s="203"/>
      <c r="S191" s="203"/>
      <c r="T191" s="203"/>
      <c r="U191" s="204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hidden="1" x14ac:dyDescent="0.2">
      <c r="A192" s="212"/>
      <c r="B192" s="212"/>
      <c r="C192" s="212"/>
      <c r="D192" s="212"/>
      <c r="E192" s="212"/>
      <c r="F192" s="212"/>
      <c r="G192" s="212"/>
      <c r="H192" s="212"/>
      <c r="I192" s="212"/>
      <c r="J192" s="212"/>
      <c r="K192" s="212"/>
      <c r="L192" s="212"/>
      <c r="M192" s="212"/>
      <c r="N192" s="227"/>
      <c r="O192" s="202" t="s">
        <v>66</v>
      </c>
      <c r="P192" s="203"/>
      <c r="Q192" s="203"/>
      <c r="R192" s="203"/>
      <c r="S192" s="203"/>
      <c r="T192" s="203"/>
      <c r="U192" s="204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hidden="1" customHeight="1" x14ac:dyDescent="0.25">
      <c r="A193" s="230" t="s">
        <v>246</v>
      </c>
      <c r="B193" s="212"/>
      <c r="C193" s="212"/>
      <c r="D193" s="212"/>
      <c r="E193" s="212"/>
      <c r="F193" s="212"/>
      <c r="G193" s="212"/>
      <c r="H193" s="212"/>
      <c r="I193" s="212"/>
      <c r="J193" s="212"/>
      <c r="K193" s="212"/>
      <c r="L193" s="212"/>
      <c r="M193" s="212"/>
      <c r="N193" s="212"/>
      <c r="O193" s="212"/>
      <c r="P193" s="212"/>
      <c r="Q193" s="212"/>
      <c r="R193" s="212"/>
      <c r="S193" s="212"/>
      <c r="T193" s="212"/>
      <c r="U193" s="212"/>
      <c r="V193" s="212"/>
      <c r="W193" s="212"/>
      <c r="X193" s="212"/>
      <c r="Y193" s="212"/>
      <c r="Z193" s="189"/>
      <c r="AA193" s="189"/>
    </row>
    <row r="194" spans="1:67" ht="14.25" hidden="1" customHeight="1" x14ac:dyDescent="0.25">
      <c r="A194" s="211" t="s">
        <v>60</v>
      </c>
      <c r="B194" s="212"/>
      <c r="C194" s="212"/>
      <c r="D194" s="212"/>
      <c r="E194" s="212"/>
      <c r="F194" s="212"/>
      <c r="G194" s="212"/>
      <c r="H194" s="212"/>
      <c r="I194" s="212"/>
      <c r="J194" s="212"/>
      <c r="K194" s="212"/>
      <c r="L194" s="212"/>
      <c r="M194" s="212"/>
      <c r="N194" s="212"/>
      <c r="O194" s="212"/>
      <c r="P194" s="212"/>
      <c r="Q194" s="212"/>
      <c r="R194" s="212"/>
      <c r="S194" s="212"/>
      <c r="T194" s="212"/>
      <c r="U194" s="212"/>
      <c r="V194" s="212"/>
      <c r="W194" s="212"/>
      <c r="X194" s="212"/>
      <c r="Y194" s="212"/>
      <c r="Z194" s="188"/>
      <c r="AA194" s="188"/>
    </row>
    <row r="195" spans="1:67" ht="16.5" hidden="1" customHeight="1" x14ac:dyDescent="0.25">
      <c r="A195" s="54" t="s">
        <v>247</v>
      </c>
      <c r="B195" s="54" t="s">
        <v>248</v>
      </c>
      <c r="C195" s="31">
        <v>4301070948</v>
      </c>
      <c r="D195" s="213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2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0</v>
      </c>
      <c r="X195" s="196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hidden="1" customHeight="1" x14ac:dyDescent="0.25">
      <c r="A196" s="54" t="s">
        <v>249</v>
      </c>
      <c r="B196" s="54" t="s">
        <v>250</v>
      </c>
      <c r="C196" s="31">
        <v>4301070990</v>
      </c>
      <c r="D196" s="213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8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4301070966</v>
      </c>
      <c r="D197" s="213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idden="1" x14ac:dyDescent="0.2">
      <c r="A198" s="226"/>
      <c r="B198" s="212"/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  <c r="N198" s="227"/>
      <c r="O198" s="202" t="s">
        <v>66</v>
      </c>
      <c r="P198" s="203"/>
      <c r="Q198" s="203"/>
      <c r="R198" s="203"/>
      <c r="S198" s="203"/>
      <c r="T198" s="203"/>
      <c r="U198" s="204"/>
      <c r="V198" s="37" t="s">
        <v>65</v>
      </c>
      <c r="W198" s="197">
        <f>IFERROR(SUM(W195:W197),"0")</f>
        <v>0</v>
      </c>
      <c r="X198" s="197">
        <f>IFERROR(SUM(X195:X197),"0")</f>
        <v>0</v>
      </c>
      <c r="Y198" s="197">
        <f>IFERROR(IF(Y195="",0,Y195),"0")+IFERROR(IF(Y196="",0,Y196),"0")+IFERROR(IF(Y197="",0,Y197),"0")</f>
        <v>0</v>
      </c>
      <c r="Z198" s="198"/>
      <c r="AA198" s="198"/>
    </row>
    <row r="199" spans="1:67" hidden="1" x14ac:dyDescent="0.2">
      <c r="A199" s="212"/>
      <c r="B199" s="212"/>
      <c r="C199" s="212"/>
      <c r="D199" s="212"/>
      <c r="E199" s="212"/>
      <c r="F199" s="212"/>
      <c r="G199" s="212"/>
      <c r="H199" s="212"/>
      <c r="I199" s="212"/>
      <c r="J199" s="212"/>
      <c r="K199" s="212"/>
      <c r="L199" s="212"/>
      <c r="M199" s="212"/>
      <c r="N199" s="227"/>
      <c r="O199" s="202" t="s">
        <v>66</v>
      </c>
      <c r="P199" s="203"/>
      <c r="Q199" s="203"/>
      <c r="R199" s="203"/>
      <c r="S199" s="203"/>
      <c r="T199" s="203"/>
      <c r="U199" s="204"/>
      <c r="V199" s="37" t="s">
        <v>67</v>
      </c>
      <c r="W199" s="197">
        <f>IFERROR(SUMPRODUCT(W195:W197*H195:H197),"0")</f>
        <v>0</v>
      </c>
      <c r="X199" s="197">
        <f>IFERROR(SUMPRODUCT(X195:X197*H195:H197),"0")</f>
        <v>0</v>
      </c>
      <c r="Y199" s="37"/>
      <c r="Z199" s="198"/>
      <c r="AA199" s="198"/>
    </row>
    <row r="200" spans="1:67" ht="16.5" hidden="1" customHeight="1" x14ac:dyDescent="0.25">
      <c r="A200" s="230" t="s">
        <v>253</v>
      </c>
      <c r="B200" s="212"/>
      <c r="C200" s="212"/>
      <c r="D200" s="212"/>
      <c r="E200" s="212"/>
      <c r="F200" s="212"/>
      <c r="G200" s="212"/>
      <c r="H200" s="212"/>
      <c r="I200" s="212"/>
      <c r="J200" s="212"/>
      <c r="K200" s="212"/>
      <c r="L200" s="212"/>
      <c r="M200" s="212"/>
      <c r="N200" s="212"/>
      <c r="O200" s="212"/>
      <c r="P200" s="212"/>
      <c r="Q200" s="212"/>
      <c r="R200" s="212"/>
      <c r="S200" s="212"/>
      <c r="T200" s="212"/>
      <c r="U200" s="212"/>
      <c r="V200" s="212"/>
      <c r="W200" s="212"/>
      <c r="X200" s="212"/>
      <c r="Y200" s="212"/>
      <c r="Z200" s="189"/>
      <c r="AA200" s="189"/>
    </row>
    <row r="201" spans="1:67" ht="14.25" hidden="1" customHeight="1" x14ac:dyDescent="0.25">
      <c r="A201" s="211" t="s">
        <v>60</v>
      </c>
      <c r="B201" s="212"/>
      <c r="C201" s="212"/>
      <c r="D201" s="212"/>
      <c r="E201" s="212"/>
      <c r="F201" s="212"/>
      <c r="G201" s="212"/>
      <c r="H201" s="212"/>
      <c r="I201" s="212"/>
      <c r="J201" s="212"/>
      <c r="K201" s="212"/>
      <c r="L201" s="212"/>
      <c r="M201" s="212"/>
      <c r="N201" s="212"/>
      <c r="O201" s="212"/>
      <c r="P201" s="212"/>
      <c r="Q201" s="212"/>
      <c r="R201" s="212"/>
      <c r="S201" s="212"/>
      <c r="T201" s="212"/>
      <c r="U201" s="212"/>
      <c r="V201" s="212"/>
      <c r="W201" s="212"/>
      <c r="X201" s="212"/>
      <c r="Y201" s="212"/>
      <c r="Z201" s="188"/>
      <c r="AA201" s="188"/>
    </row>
    <row r="202" spans="1:67" ht="27" hidden="1" customHeight="1" x14ac:dyDescent="0.25">
      <c r="A202" s="54" t="s">
        <v>254</v>
      </c>
      <c r="B202" s="54" t="s">
        <v>255</v>
      </c>
      <c r="C202" s="31">
        <v>4301070996</v>
      </c>
      <c r="D202" s="213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hidden="1" customHeight="1" x14ac:dyDescent="0.25">
      <c r="A203" s="54" t="s">
        <v>256</v>
      </c>
      <c r="B203" s="54" t="s">
        <v>257</v>
      </c>
      <c r="C203" s="31">
        <v>4301070997</v>
      </c>
      <c r="D203" s="213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4301070962</v>
      </c>
      <c r="D204" s="213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260</v>
      </c>
      <c r="B205" s="54" t="s">
        <v>261</v>
      </c>
      <c r="C205" s="31">
        <v>4301070963</v>
      </c>
      <c r="D205" s="213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0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0</v>
      </c>
      <c r="X205" s="196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4301070959</v>
      </c>
      <c r="D206" s="213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4301070960</v>
      </c>
      <c r="D207" s="213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4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idden="1" x14ac:dyDescent="0.2">
      <c r="A208" s="226"/>
      <c r="B208" s="212"/>
      <c r="C208" s="212"/>
      <c r="D208" s="212"/>
      <c r="E208" s="212"/>
      <c r="F208" s="212"/>
      <c r="G208" s="212"/>
      <c r="H208" s="212"/>
      <c r="I208" s="212"/>
      <c r="J208" s="212"/>
      <c r="K208" s="212"/>
      <c r="L208" s="212"/>
      <c r="M208" s="212"/>
      <c r="N208" s="227"/>
      <c r="O208" s="202" t="s">
        <v>66</v>
      </c>
      <c r="P208" s="203"/>
      <c r="Q208" s="203"/>
      <c r="R208" s="203"/>
      <c r="S208" s="203"/>
      <c r="T208" s="203"/>
      <c r="U208" s="204"/>
      <c r="V208" s="37" t="s">
        <v>65</v>
      </c>
      <c r="W208" s="197">
        <f>IFERROR(SUM(W202:W207),"0")</f>
        <v>0</v>
      </c>
      <c r="X208" s="197">
        <f>IFERROR(SUM(X202:X207),"0")</f>
        <v>0</v>
      </c>
      <c r="Y208" s="197">
        <f>IFERROR(IF(Y202="",0,Y202),"0")+IFERROR(IF(Y203="",0,Y203),"0")+IFERROR(IF(Y204="",0,Y204),"0")+IFERROR(IF(Y205="",0,Y205),"0")+IFERROR(IF(Y206="",0,Y206),"0")+IFERROR(IF(Y207="",0,Y207),"0")</f>
        <v>0</v>
      </c>
      <c r="Z208" s="198"/>
      <c r="AA208" s="198"/>
    </row>
    <row r="209" spans="1:67" hidden="1" x14ac:dyDescent="0.2">
      <c r="A209" s="212"/>
      <c r="B209" s="212"/>
      <c r="C209" s="212"/>
      <c r="D209" s="212"/>
      <c r="E209" s="212"/>
      <c r="F209" s="212"/>
      <c r="G209" s="212"/>
      <c r="H209" s="212"/>
      <c r="I209" s="212"/>
      <c r="J209" s="212"/>
      <c r="K209" s="212"/>
      <c r="L209" s="212"/>
      <c r="M209" s="212"/>
      <c r="N209" s="227"/>
      <c r="O209" s="202" t="s">
        <v>66</v>
      </c>
      <c r="P209" s="203"/>
      <c r="Q209" s="203"/>
      <c r="R209" s="203"/>
      <c r="S209" s="203"/>
      <c r="T209" s="203"/>
      <c r="U209" s="204"/>
      <c r="V209" s="37" t="s">
        <v>67</v>
      </c>
      <c r="W209" s="197">
        <f>IFERROR(SUMPRODUCT(W202:W207*H202:H207),"0")</f>
        <v>0</v>
      </c>
      <c r="X209" s="197">
        <f>IFERROR(SUMPRODUCT(X202:X207*H202:H207),"0")</f>
        <v>0</v>
      </c>
      <c r="Y209" s="37"/>
      <c r="Z209" s="198"/>
      <c r="AA209" s="198"/>
    </row>
    <row r="210" spans="1:67" ht="16.5" hidden="1" customHeight="1" x14ac:dyDescent="0.25">
      <c r="A210" s="230" t="s">
        <v>266</v>
      </c>
      <c r="B210" s="212"/>
      <c r="C210" s="212"/>
      <c r="D210" s="212"/>
      <c r="E210" s="212"/>
      <c r="F210" s="212"/>
      <c r="G210" s="212"/>
      <c r="H210" s="212"/>
      <c r="I210" s="212"/>
      <c r="J210" s="212"/>
      <c r="K210" s="212"/>
      <c r="L210" s="212"/>
      <c r="M210" s="212"/>
      <c r="N210" s="212"/>
      <c r="O210" s="212"/>
      <c r="P210" s="212"/>
      <c r="Q210" s="212"/>
      <c r="R210" s="212"/>
      <c r="S210" s="212"/>
      <c r="T210" s="212"/>
      <c r="U210" s="212"/>
      <c r="V210" s="212"/>
      <c r="W210" s="212"/>
      <c r="X210" s="212"/>
      <c r="Y210" s="212"/>
      <c r="Z210" s="189"/>
      <c r="AA210" s="189"/>
    </row>
    <row r="211" spans="1:67" ht="14.25" hidden="1" customHeight="1" x14ac:dyDescent="0.25">
      <c r="A211" s="211" t="s">
        <v>60</v>
      </c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212"/>
      <c r="Z211" s="188"/>
      <c r="AA211" s="188"/>
    </row>
    <row r="212" spans="1:67" ht="27" hidden="1" customHeight="1" x14ac:dyDescent="0.25">
      <c r="A212" s="54" t="s">
        <v>267</v>
      </c>
      <c r="B212" s="54" t="s">
        <v>268</v>
      </c>
      <c r="C212" s="31">
        <v>4301070915</v>
      </c>
      <c r="D212" s="213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269</v>
      </c>
      <c r="B213" s="54" t="s">
        <v>270</v>
      </c>
      <c r="C213" s="31">
        <v>4301070921</v>
      </c>
      <c r="D213" s="213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0</v>
      </c>
      <c r="X213" s="196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4301070917</v>
      </c>
      <c r="D214" s="213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4301070920</v>
      </c>
      <c r="D215" s="213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idden="1" x14ac:dyDescent="0.2">
      <c r="A216" s="226"/>
      <c r="B216" s="212"/>
      <c r="C216" s="212"/>
      <c r="D216" s="212"/>
      <c r="E216" s="212"/>
      <c r="F216" s="212"/>
      <c r="G216" s="212"/>
      <c r="H216" s="212"/>
      <c r="I216" s="212"/>
      <c r="J216" s="212"/>
      <c r="K216" s="212"/>
      <c r="L216" s="212"/>
      <c r="M216" s="212"/>
      <c r="N216" s="227"/>
      <c r="O216" s="202" t="s">
        <v>66</v>
      </c>
      <c r="P216" s="203"/>
      <c r="Q216" s="203"/>
      <c r="R216" s="203"/>
      <c r="S216" s="203"/>
      <c r="T216" s="203"/>
      <c r="U216" s="204"/>
      <c r="V216" s="37" t="s">
        <v>65</v>
      </c>
      <c r="W216" s="197">
        <f>IFERROR(SUM(W212:W215),"0")</f>
        <v>0</v>
      </c>
      <c r="X216" s="197">
        <f>IFERROR(SUM(X212:X215),"0")</f>
        <v>0</v>
      </c>
      <c r="Y216" s="197">
        <f>IFERROR(IF(Y212="",0,Y212),"0")+IFERROR(IF(Y213="",0,Y213),"0")+IFERROR(IF(Y214="",0,Y214),"0")+IFERROR(IF(Y215="",0,Y215),"0")</f>
        <v>0</v>
      </c>
      <c r="Z216" s="198"/>
      <c r="AA216" s="198"/>
    </row>
    <row r="217" spans="1:67" hidden="1" x14ac:dyDescent="0.2">
      <c r="A217" s="212"/>
      <c r="B217" s="212"/>
      <c r="C217" s="212"/>
      <c r="D217" s="212"/>
      <c r="E217" s="212"/>
      <c r="F217" s="212"/>
      <c r="G217" s="212"/>
      <c r="H217" s="212"/>
      <c r="I217" s="212"/>
      <c r="J217" s="212"/>
      <c r="K217" s="212"/>
      <c r="L217" s="212"/>
      <c r="M217" s="212"/>
      <c r="N217" s="227"/>
      <c r="O217" s="202" t="s">
        <v>66</v>
      </c>
      <c r="P217" s="203"/>
      <c r="Q217" s="203"/>
      <c r="R217" s="203"/>
      <c r="S217" s="203"/>
      <c r="T217" s="203"/>
      <c r="U217" s="204"/>
      <c r="V217" s="37" t="s">
        <v>67</v>
      </c>
      <c r="W217" s="197">
        <f>IFERROR(SUMPRODUCT(W212:W215*H212:H215),"0")</f>
        <v>0</v>
      </c>
      <c r="X217" s="197">
        <f>IFERROR(SUMPRODUCT(X212:X215*H212:H215),"0")</f>
        <v>0</v>
      </c>
      <c r="Y217" s="37"/>
      <c r="Z217" s="198"/>
      <c r="AA217" s="198"/>
    </row>
    <row r="218" spans="1:67" ht="16.5" hidden="1" customHeight="1" x14ac:dyDescent="0.25">
      <c r="A218" s="230" t="s">
        <v>275</v>
      </c>
      <c r="B218" s="212"/>
      <c r="C218" s="212"/>
      <c r="D218" s="212"/>
      <c r="E218" s="212"/>
      <c r="F218" s="212"/>
      <c r="G218" s="212"/>
      <c r="H218" s="212"/>
      <c r="I218" s="212"/>
      <c r="J218" s="212"/>
      <c r="K218" s="212"/>
      <c r="L218" s="212"/>
      <c r="M218" s="212"/>
      <c r="N218" s="212"/>
      <c r="O218" s="212"/>
      <c r="P218" s="212"/>
      <c r="Q218" s="212"/>
      <c r="R218" s="212"/>
      <c r="S218" s="212"/>
      <c r="T218" s="212"/>
      <c r="U218" s="212"/>
      <c r="V218" s="212"/>
      <c r="W218" s="212"/>
      <c r="X218" s="212"/>
      <c r="Y218" s="212"/>
      <c r="Z218" s="189"/>
      <c r="AA218" s="189"/>
    </row>
    <row r="219" spans="1:67" ht="14.25" hidden="1" customHeight="1" x14ac:dyDescent="0.25">
      <c r="A219" s="211" t="s">
        <v>232</v>
      </c>
      <c r="B219" s="212"/>
      <c r="C219" s="212"/>
      <c r="D219" s="212"/>
      <c r="E219" s="212"/>
      <c r="F219" s="212"/>
      <c r="G219" s="212"/>
      <c r="H219" s="212"/>
      <c r="I219" s="212"/>
      <c r="J219" s="212"/>
      <c r="K219" s="212"/>
      <c r="L219" s="212"/>
      <c r="M219" s="212"/>
      <c r="N219" s="212"/>
      <c r="O219" s="212"/>
      <c r="P219" s="212"/>
      <c r="Q219" s="212"/>
      <c r="R219" s="212"/>
      <c r="S219" s="212"/>
      <c r="T219" s="212"/>
      <c r="U219" s="212"/>
      <c r="V219" s="212"/>
      <c r="W219" s="212"/>
      <c r="X219" s="212"/>
      <c r="Y219" s="212"/>
      <c r="Z219" s="188"/>
      <c r="AA219" s="188"/>
    </row>
    <row r="220" spans="1:67" ht="27" hidden="1" customHeight="1" x14ac:dyDescent="0.25">
      <c r="A220" s="54" t="s">
        <v>276</v>
      </c>
      <c r="B220" s="54" t="s">
        <v>277</v>
      </c>
      <c r="C220" s="31">
        <v>4301051320</v>
      </c>
      <c r="D220" s="213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36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26"/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227"/>
      <c r="O221" s="202" t="s">
        <v>66</v>
      </c>
      <c r="P221" s="203"/>
      <c r="Q221" s="203"/>
      <c r="R221" s="203"/>
      <c r="S221" s="203"/>
      <c r="T221" s="203"/>
      <c r="U221" s="204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hidden="1" x14ac:dyDescent="0.2">
      <c r="A222" s="212"/>
      <c r="B222" s="212"/>
      <c r="C222" s="212"/>
      <c r="D222" s="212"/>
      <c r="E222" s="212"/>
      <c r="F222" s="212"/>
      <c r="G222" s="212"/>
      <c r="H222" s="212"/>
      <c r="I222" s="212"/>
      <c r="J222" s="212"/>
      <c r="K222" s="212"/>
      <c r="L222" s="212"/>
      <c r="M222" s="212"/>
      <c r="N222" s="227"/>
      <c r="O222" s="202" t="s">
        <v>66</v>
      </c>
      <c r="P222" s="203"/>
      <c r="Q222" s="203"/>
      <c r="R222" s="203"/>
      <c r="S222" s="203"/>
      <c r="T222" s="203"/>
      <c r="U222" s="204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hidden="1" customHeight="1" x14ac:dyDescent="0.25">
      <c r="A223" s="230" t="s">
        <v>278</v>
      </c>
      <c r="B223" s="212"/>
      <c r="C223" s="212"/>
      <c r="D223" s="212"/>
      <c r="E223" s="212"/>
      <c r="F223" s="212"/>
      <c r="G223" s="212"/>
      <c r="H223" s="212"/>
      <c r="I223" s="212"/>
      <c r="J223" s="212"/>
      <c r="K223" s="212"/>
      <c r="L223" s="212"/>
      <c r="M223" s="212"/>
      <c r="N223" s="212"/>
      <c r="O223" s="212"/>
      <c r="P223" s="212"/>
      <c r="Q223" s="212"/>
      <c r="R223" s="212"/>
      <c r="S223" s="212"/>
      <c r="T223" s="212"/>
      <c r="U223" s="212"/>
      <c r="V223" s="212"/>
      <c r="W223" s="212"/>
      <c r="X223" s="212"/>
      <c r="Y223" s="212"/>
      <c r="Z223" s="189"/>
      <c r="AA223" s="189"/>
    </row>
    <row r="224" spans="1:67" ht="14.25" hidden="1" customHeight="1" x14ac:dyDescent="0.25">
      <c r="A224" s="211" t="s">
        <v>60</v>
      </c>
      <c r="B224" s="212"/>
      <c r="C224" s="212"/>
      <c r="D224" s="212"/>
      <c r="E224" s="212"/>
      <c r="F224" s="212"/>
      <c r="G224" s="212"/>
      <c r="H224" s="212"/>
      <c r="I224" s="212"/>
      <c r="J224" s="212"/>
      <c r="K224" s="212"/>
      <c r="L224" s="212"/>
      <c r="M224" s="212"/>
      <c r="N224" s="212"/>
      <c r="O224" s="212"/>
      <c r="P224" s="212"/>
      <c r="Q224" s="212"/>
      <c r="R224" s="212"/>
      <c r="S224" s="212"/>
      <c r="T224" s="212"/>
      <c r="U224" s="212"/>
      <c r="V224" s="212"/>
      <c r="W224" s="212"/>
      <c r="X224" s="212"/>
      <c r="Y224" s="212"/>
      <c r="Z224" s="188"/>
      <c r="AA224" s="188"/>
    </row>
    <row r="225" spans="1:67" ht="16.5" hidden="1" customHeight="1" x14ac:dyDescent="0.25">
      <c r="A225" s="54" t="s">
        <v>279</v>
      </c>
      <c r="B225" s="54" t="s">
        <v>280</v>
      </c>
      <c r="C225" s="31">
        <v>4301070874</v>
      </c>
      <c r="D225" s="213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281</v>
      </c>
      <c r="B226" s="54" t="s">
        <v>282</v>
      </c>
      <c r="C226" s="31">
        <v>4301071000</v>
      </c>
      <c r="D226" s="213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26"/>
      <c r="B227" s="212"/>
      <c r="C227" s="212"/>
      <c r="D227" s="212"/>
      <c r="E227" s="212"/>
      <c r="F227" s="212"/>
      <c r="G227" s="212"/>
      <c r="H227" s="212"/>
      <c r="I227" s="212"/>
      <c r="J227" s="212"/>
      <c r="K227" s="212"/>
      <c r="L227" s="212"/>
      <c r="M227" s="212"/>
      <c r="N227" s="227"/>
      <c r="O227" s="202" t="s">
        <v>66</v>
      </c>
      <c r="P227" s="203"/>
      <c r="Q227" s="203"/>
      <c r="R227" s="203"/>
      <c r="S227" s="203"/>
      <c r="T227" s="203"/>
      <c r="U227" s="204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hidden="1" x14ac:dyDescent="0.2">
      <c r="A228" s="212"/>
      <c r="B228" s="212"/>
      <c r="C228" s="212"/>
      <c r="D228" s="212"/>
      <c r="E228" s="212"/>
      <c r="F228" s="212"/>
      <c r="G228" s="212"/>
      <c r="H228" s="212"/>
      <c r="I228" s="212"/>
      <c r="J228" s="212"/>
      <c r="K228" s="212"/>
      <c r="L228" s="212"/>
      <c r="M228" s="212"/>
      <c r="N228" s="227"/>
      <c r="O228" s="202" t="s">
        <v>66</v>
      </c>
      <c r="P228" s="203"/>
      <c r="Q228" s="203"/>
      <c r="R228" s="203"/>
      <c r="S228" s="203"/>
      <c r="T228" s="203"/>
      <c r="U228" s="204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hidden="1" customHeight="1" x14ac:dyDescent="0.2">
      <c r="A229" s="288" t="s">
        <v>283</v>
      </c>
      <c r="B229" s="289"/>
      <c r="C229" s="289"/>
      <c r="D229" s="289"/>
      <c r="E229" s="289"/>
      <c r="F229" s="289"/>
      <c r="G229" s="289"/>
      <c r="H229" s="289"/>
      <c r="I229" s="289"/>
      <c r="J229" s="289"/>
      <c r="K229" s="289"/>
      <c r="L229" s="289"/>
      <c r="M229" s="289"/>
      <c r="N229" s="289"/>
      <c r="O229" s="289"/>
      <c r="P229" s="289"/>
      <c r="Q229" s="289"/>
      <c r="R229" s="289"/>
      <c r="S229" s="289"/>
      <c r="T229" s="289"/>
      <c r="U229" s="289"/>
      <c r="V229" s="289"/>
      <c r="W229" s="289"/>
      <c r="X229" s="289"/>
      <c r="Y229" s="289"/>
      <c r="Z229" s="48"/>
      <c r="AA229" s="48"/>
    </row>
    <row r="230" spans="1:67" ht="16.5" hidden="1" customHeight="1" x14ac:dyDescent="0.25">
      <c r="A230" s="230" t="s">
        <v>284</v>
      </c>
      <c r="B230" s="212"/>
      <c r="C230" s="212"/>
      <c r="D230" s="212"/>
      <c r="E230" s="212"/>
      <c r="F230" s="212"/>
      <c r="G230" s="212"/>
      <c r="H230" s="212"/>
      <c r="I230" s="212"/>
      <c r="J230" s="212"/>
      <c r="K230" s="212"/>
      <c r="L230" s="212"/>
      <c r="M230" s="212"/>
      <c r="N230" s="212"/>
      <c r="O230" s="212"/>
      <c r="P230" s="212"/>
      <c r="Q230" s="212"/>
      <c r="R230" s="212"/>
      <c r="S230" s="212"/>
      <c r="T230" s="212"/>
      <c r="U230" s="212"/>
      <c r="V230" s="212"/>
      <c r="W230" s="212"/>
      <c r="X230" s="212"/>
      <c r="Y230" s="212"/>
      <c r="Z230" s="189"/>
      <c r="AA230" s="189"/>
    </row>
    <row r="231" spans="1:67" ht="14.25" hidden="1" customHeight="1" x14ac:dyDescent="0.25">
      <c r="A231" s="211" t="s">
        <v>60</v>
      </c>
      <c r="B231" s="212"/>
      <c r="C231" s="212"/>
      <c r="D231" s="212"/>
      <c r="E231" s="212"/>
      <c r="F231" s="212"/>
      <c r="G231" s="212"/>
      <c r="H231" s="212"/>
      <c r="I231" s="212"/>
      <c r="J231" s="212"/>
      <c r="K231" s="212"/>
      <c r="L231" s="212"/>
      <c r="M231" s="212"/>
      <c r="N231" s="212"/>
      <c r="O231" s="212"/>
      <c r="P231" s="212"/>
      <c r="Q231" s="212"/>
      <c r="R231" s="212"/>
      <c r="S231" s="212"/>
      <c r="T231" s="212"/>
      <c r="U231" s="212"/>
      <c r="V231" s="212"/>
      <c r="W231" s="212"/>
      <c r="X231" s="212"/>
      <c r="Y231" s="212"/>
      <c r="Z231" s="188"/>
      <c r="AA231" s="188"/>
    </row>
    <row r="232" spans="1:67" ht="27" hidden="1" customHeight="1" x14ac:dyDescent="0.25">
      <c r="A232" s="54" t="s">
        <v>285</v>
      </c>
      <c r="B232" s="54" t="s">
        <v>286</v>
      </c>
      <c r="C232" s="31">
        <v>4301070941</v>
      </c>
      <c r="D232" s="213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1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hidden="1" x14ac:dyDescent="0.2">
      <c r="A233" s="226"/>
      <c r="B233" s="212"/>
      <c r="C233" s="212"/>
      <c r="D233" s="212"/>
      <c r="E233" s="212"/>
      <c r="F233" s="212"/>
      <c r="G233" s="212"/>
      <c r="H233" s="212"/>
      <c r="I233" s="212"/>
      <c r="J233" s="212"/>
      <c r="K233" s="212"/>
      <c r="L233" s="212"/>
      <c r="M233" s="212"/>
      <c r="N233" s="227"/>
      <c r="O233" s="202" t="s">
        <v>66</v>
      </c>
      <c r="P233" s="203"/>
      <c r="Q233" s="203"/>
      <c r="R233" s="203"/>
      <c r="S233" s="203"/>
      <c r="T233" s="203"/>
      <c r="U233" s="204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hidden="1" x14ac:dyDescent="0.2">
      <c r="A234" s="212"/>
      <c r="B234" s="212"/>
      <c r="C234" s="212"/>
      <c r="D234" s="212"/>
      <c r="E234" s="212"/>
      <c r="F234" s="212"/>
      <c r="G234" s="212"/>
      <c r="H234" s="212"/>
      <c r="I234" s="212"/>
      <c r="J234" s="212"/>
      <c r="K234" s="212"/>
      <c r="L234" s="212"/>
      <c r="M234" s="212"/>
      <c r="N234" s="227"/>
      <c r="O234" s="202" t="s">
        <v>66</v>
      </c>
      <c r="P234" s="203"/>
      <c r="Q234" s="203"/>
      <c r="R234" s="203"/>
      <c r="S234" s="203"/>
      <c r="T234" s="203"/>
      <c r="U234" s="204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hidden="1" customHeight="1" x14ac:dyDescent="0.2">
      <c r="A235" s="288" t="s">
        <v>287</v>
      </c>
      <c r="B235" s="289"/>
      <c r="C235" s="289"/>
      <c r="D235" s="289"/>
      <c r="E235" s="289"/>
      <c r="F235" s="289"/>
      <c r="G235" s="289"/>
      <c r="H235" s="289"/>
      <c r="I235" s="289"/>
      <c r="J235" s="289"/>
      <c r="K235" s="289"/>
      <c r="L235" s="289"/>
      <c r="M235" s="289"/>
      <c r="N235" s="289"/>
      <c r="O235" s="289"/>
      <c r="P235" s="289"/>
      <c r="Q235" s="289"/>
      <c r="R235" s="289"/>
      <c r="S235" s="289"/>
      <c r="T235" s="289"/>
      <c r="U235" s="289"/>
      <c r="V235" s="289"/>
      <c r="W235" s="289"/>
      <c r="X235" s="289"/>
      <c r="Y235" s="289"/>
      <c r="Z235" s="48"/>
      <c r="AA235" s="48"/>
    </row>
    <row r="236" spans="1:67" ht="16.5" hidden="1" customHeight="1" x14ac:dyDescent="0.25">
      <c r="A236" s="230" t="s">
        <v>288</v>
      </c>
      <c r="B236" s="212"/>
      <c r="C236" s="212"/>
      <c r="D236" s="212"/>
      <c r="E236" s="212"/>
      <c r="F236" s="212"/>
      <c r="G236" s="212"/>
      <c r="H236" s="212"/>
      <c r="I236" s="212"/>
      <c r="J236" s="212"/>
      <c r="K236" s="212"/>
      <c r="L236" s="212"/>
      <c r="M236" s="212"/>
      <c r="N236" s="212"/>
      <c r="O236" s="212"/>
      <c r="P236" s="212"/>
      <c r="Q236" s="212"/>
      <c r="R236" s="212"/>
      <c r="S236" s="212"/>
      <c r="T236" s="212"/>
      <c r="U236" s="212"/>
      <c r="V236" s="212"/>
      <c r="W236" s="212"/>
      <c r="X236" s="212"/>
      <c r="Y236" s="212"/>
      <c r="Z236" s="189"/>
      <c r="AA236" s="189"/>
    </row>
    <row r="237" spans="1:67" ht="14.25" hidden="1" customHeight="1" x14ac:dyDescent="0.25">
      <c r="A237" s="211" t="s">
        <v>60</v>
      </c>
      <c r="B237" s="212"/>
      <c r="C237" s="212"/>
      <c r="D237" s="212"/>
      <c r="E237" s="212"/>
      <c r="F237" s="212"/>
      <c r="G237" s="212"/>
      <c r="H237" s="212"/>
      <c r="I237" s="212"/>
      <c r="J237" s="212"/>
      <c r="K237" s="212"/>
      <c r="L237" s="212"/>
      <c r="M237" s="212"/>
      <c r="N237" s="212"/>
      <c r="O237" s="212"/>
      <c r="P237" s="212"/>
      <c r="Q237" s="212"/>
      <c r="R237" s="212"/>
      <c r="S237" s="212"/>
      <c r="T237" s="212"/>
      <c r="U237" s="212"/>
      <c r="V237" s="212"/>
      <c r="W237" s="212"/>
      <c r="X237" s="212"/>
      <c r="Y237" s="212"/>
      <c r="Z237" s="188"/>
      <c r="AA237" s="188"/>
    </row>
    <row r="238" spans="1:67" ht="27" hidden="1" customHeight="1" x14ac:dyDescent="0.25">
      <c r="A238" s="54" t="s">
        <v>289</v>
      </c>
      <c r="B238" s="54" t="s">
        <v>290</v>
      </c>
      <c r="C238" s="31">
        <v>4301070965</v>
      </c>
      <c r="D238" s="213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1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idden="1" x14ac:dyDescent="0.2">
      <c r="A239" s="226"/>
      <c r="B239" s="212"/>
      <c r="C239" s="212"/>
      <c r="D239" s="212"/>
      <c r="E239" s="212"/>
      <c r="F239" s="212"/>
      <c r="G239" s="212"/>
      <c r="H239" s="212"/>
      <c r="I239" s="212"/>
      <c r="J239" s="212"/>
      <c r="K239" s="212"/>
      <c r="L239" s="212"/>
      <c r="M239" s="212"/>
      <c r="N239" s="227"/>
      <c r="O239" s="202" t="s">
        <v>66</v>
      </c>
      <c r="P239" s="203"/>
      <c r="Q239" s="203"/>
      <c r="R239" s="203"/>
      <c r="S239" s="203"/>
      <c r="T239" s="203"/>
      <c r="U239" s="204"/>
      <c r="V239" s="37" t="s">
        <v>65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67" hidden="1" x14ac:dyDescent="0.2">
      <c r="A240" s="212"/>
      <c r="B240" s="212"/>
      <c r="C240" s="212"/>
      <c r="D240" s="212"/>
      <c r="E240" s="212"/>
      <c r="F240" s="212"/>
      <c r="G240" s="212"/>
      <c r="H240" s="212"/>
      <c r="I240" s="212"/>
      <c r="J240" s="212"/>
      <c r="K240" s="212"/>
      <c r="L240" s="212"/>
      <c r="M240" s="212"/>
      <c r="N240" s="227"/>
      <c r="O240" s="202" t="s">
        <v>66</v>
      </c>
      <c r="P240" s="203"/>
      <c r="Q240" s="203"/>
      <c r="R240" s="203"/>
      <c r="S240" s="203"/>
      <c r="T240" s="203"/>
      <c r="U240" s="204"/>
      <c r="V240" s="37" t="s">
        <v>67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67" ht="16.5" hidden="1" customHeight="1" x14ac:dyDescent="0.25">
      <c r="A241" s="230" t="s">
        <v>291</v>
      </c>
      <c r="B241" s="212"/>
      <c r="C241" s="212"/>
      <c r="D241" s="212"/>
      <c r="E241" s="212"/>
      <c r="F241" s="212"/>
      <c r="G241" s="212"/>
      <c r="H241" s="212"/>
      <c r="I241" s="212"/>
      <c r="J241" s="212"/>
      <c r="K241" s="212"/>
      <c r="L241" s="212"/>
      <c r="M241" s="212"/>
      <c r="N241" s="212"/>
      <c r="O241" s="212"/>
      <c r="P241" s="212"/>
      <c r="Q241" s="212"/>
      <c r="R241" s="212"/>
      <c r="S241" s="212"/>
      <c r="T241" s="212"/>
      <c r="U241" s="212"/>
      <c r="V241" s="212"/>
      <c r="W241" s="212"/>
      <c r="X241" s="212"/>
      <c r="Y241" s="212"/>
      <c r="Z241" s="189"/>
      <c r="AA241" s="189"/>
    </row>
    <row r="242" spans="1:67" ht="14.25" hidden="1" customHeight="1" x14ac:dyDescent="0.25">
      <c r="A242" s="211" t="s">
        <v>60</v>
      </c>
      <c r="B242" s="212"/>
      <c r="C242" s="212"/>
      <c r="D242" s="212"/>
      <c r="E242" s="212"/>
      <c r="F242" s="212"/>
      <c r="G242" s="212"/>
      <c r="H242" s="212"/>
      <c r="I242" s="212"/>
      <c r="J242" s="212"/>
      <c r="K242" s="212"/>
      <c r="L242" s="212"/>
      <c r="M242" s="212"/>
      <c r="N242" s="212"/>
      <c r="O242" s="212"/>
      <c r="P242" s="212"/>
      <c r="Q242" s="212"/>
      <c r="R242" s="212"/>
      <c r="S242" s="212"/>
      <c r="T242" s="212"/>
      <c r="U242" s="212"/>
      <c r="V242" s="212"/>
      <c r="W242" s="212"/>
      <c r="X242" s="212"/>
      <c r="Y242" s="212"/>
      <c r="Z242" s="188"/>
      <c r="AA242" s="188"/>
    </row>
    <row r="243" spans="1:67" ht="27" hidden="1" customHeight="1" x14ac:dyDescent="0.25">
      <c r="A243" s="54" t="s">
        <v>292</v>
      </c>
      <c r="B243" s="54" t="s">
        <v>293</v>
      </c>
      <c r="C243" s="31">
        <v>4301070870</v>
      </c>
      <c r="D243" s="213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idden="1" x14ac:dyDescent="0.2">
      <c r="A244" s="226"/>
      <c r="B244" s="212"/>
      <c r="C244" s="212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  <c r="N244" s="227"/>
      <c r="O244" s="202" t="s">
        <v>66</v>
      </c>
      <c r="P244" s="203"/>
      <c r="Q244" s="203"/>
      <c r="R244" s="203"/>
      <c r="S244" s="203"/>
      <c r="T244" s="203"/>
      <c r="U244" s="204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hidden="1" x14ac:dyDescent="0.2">
      <c r="A245" s="212"/>
      <c r="B245" s="212"/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  <c r="N245" s="227"/>
      <c r="O245" s="202" t="s">
        <v>66</v>
      </c>
      <c r="P245" s="203"/>
      <c r="Q245" s="203"/>
      <c r="R245" s="203"/>
      <c r="S245" s="203"/>
      <c r="T245" s="203"/>
      <c r="U245" s="204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hidden="1" customHeight="1" x14ac:dyDescent="0.2">
      <c r="A246" s="288" t="s">
        <v>294</v>
      </c>
      <c r="B246" s="289"/>
      <c r="C246" s="289"/>
      <c r="D246" s="289"/>
      <c r="E246" s="289"/>
      <c r="F246" s="289"/>
      <c r="G246" s="289"/>
      <c r="H246" s="289"/>
      <c r="I246" s="289"/>
      <c r="J246" s="289"/>
      <c r="K246" s="289"/>
      <c r="L246" s="289"/>
      <c r="M246" s="289"/>
      <c r="N246" s="289"/>
      <c r="O246" s="289"/>
      <c r="P246" s="289"/>
      <c r="Q246" s="289"/>
      <c r="R246" s="289"/>
      <c r="S246" s="289"/>
      <c r="T246" s="289"/>
      <c r="U246" s="289"/>
      <c r="V246" s="289"/>
      <c r="W246" s="289"/>
      <c r="X246" s="289"/>
      <c r="Y246" s="289"/>
      <c r="Z246" s="48"/>
      <c r="AA246" s="48"/>
    </row>
    <row r="247" spans="1:67" ht="16.5" hidden="1" customHeight="1" x14ac:dyDescent="0.25">
      <c r="A247" s="230" t="s">
        <v>295</v>
      </c>
      <c r="B247" s="212"/>
      <c r="C247" s="212"/>
      <c r="D247" s="212"/>
      <c r="E247" s="212"/>
      <c r="F247" s="212"/>
      <c r="G247" s="212"/>
      <c r="H247" s="212"/>
      <c r="I247" s="212"/>
      <c r="J247" s="212"/>
      <c r="K247" s="212"/>
      <c r="L247" s="212"/>
      <c r="M247" s="212"/>
      <c r="N247" s="212"/>
      <c r="O247" s="212"/>
      <c r="P247" s="212"/>
      <c r="Q247" s="212"/>
      <c r="R247" s="212"/>
      <c r="S247" s="212"/>
      <c r="T247" s="212"/>
      <c r="U247" s="212"/>
      <c r="V247" s="212"/>
      <c r="W247" s="212"/>
      <c r="X247" s="212"/>
      <c r="Y247" s="212"/>
      <c r="Z247" s="189"/>
      <c r="AA247" s="189"/>
    </row>
    <row r="248" spans="1:67" ht="14.25" hidden="1" customHeight="1" x14ac:dyDescent="0.25">
      <c r="A248" s="211" t="s">
        <v>60</v>
      </c>
      <c r="B248" s="212"/>
      <c r="C248" s="212"/>
      <c r="D248" s="212"/>
      <c r="E248" s="212"/>
      <c r="F248" s="212"/>
      <c r="G248" s="212"/>
      <c r="H248" s="212"/>
      <c r="I248" s="212"/>
      <c r="J248" s="212"/>
      <c r="K248" s="212"/>
      <c r="L248" s="212"/>
      <c r="M248" s="212"/>
      <c r="N248" s="212"/>
      <c r="O248" s="212"/>
      <c r="P248" s="212"/>
      <c r="Q248" s="212"/>
      <c r="R248" s="212"/>
      <c r="S248" s="212"/>
      <c r="T248" s="212"/>
      <c r="U248" s="212"/>
      <c r="V248" s="212"/>
      <c r="W248" s="212"/>
      <c r="X248" s="212"/>
      <c r="Y248" s="212"/>
      <c r="Z248" s="188"/>
      <c r="AA248" s="188"/>
    </row>
    <row r="249" spans="1:67" ht="27" hidden="1" customHeight="1" x14ac:dyDescent="0.25">
      <c r="A249" s="54" t="s">
        <v>296</v>
      </c>
      <c r="B249" s="54" t="s">
        <v>297</v>
      </c>
      <c r="C249" s="31">
        <v>4301071014</v>
      </c>
      <c r="D249" s="213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408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hidden="1" customHeight="1" x14ac:dyDescent="0.25">
      <c r="A250" s="54" t="s">
        <v>299</v>
      </c>
      <c r="B250" s="54" t="s">
        <v>300</v>
      </c>
      <c r="C250" s="31">
        <v>4301071021</v>
      </c>
      <c r="D250" s="213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0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302</v>
      </c>
      <c r="B251" s="54" t="s">
        <v>303</v>
      </c>
      <c r="C251" s="31">
        <v>4301070993</v>
      </c>
      <c r="D251" s="213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5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26"/>
      <c r="B252" s="212"/>
      <c r="C252" s="212"/>
      <c r="D252" s="212"/>
      <c r="E252" s="212"/>
      <c r="F252" s="212"/>
      <c r="G252" s="212"/>
      <c r="H252" s="212"/>
      <c r="I252" s="212"/>
      <c r="J252" s="212"/>
      <c r="K252" s="212"/>
      <c r="L252" s="212"/>
      <c r="M252" s="212"/>
      <c r="N252" s="227"/>
      <c r="O252" s="202" t="s">
        <v>66</v>
      </c>
      <c r="P252" s="203"/>
      <c r="Q252" s="203"/>
      <c r="R252" s="203"/>
      <c r="S252" s="203"/>
      <c r="T252" s="203"/>
      <c r="U252" s="204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hidden="1" x14ac:dyDescent="0.2">
      <c r="A253" s="212"/>
      <c r="B253" s="212"/>
      <c r="C253" s="212"/>
      <c r="D253" s="212"/>
      <c r="E253" s="212"/>
      <c r="F253" s="212"/>
      <c r="G253" s="212"/>
      <c r="H253" s="212"/>
      <c r="I253" s="212"/>
      <c r="J253" s="212"/>
      <c r="K253" s="212"/>
      <c r="L253" s="212"/>
      <c r="M253" s="212"/>
      <c r="N253" s="227"/>
      <c r="O253" s="202" t="s">
        <v>66</v>
      </c>
      <c r="P253" s="203"/>
      <c r="Q253" s="203"/>
      <c r="R253" s="203"/>
      <c r="S253" s="203"/>
      <c r="T253" s="203"/>
      <c r="U253" s="204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hidden="1" customHeight="1" x14ac:dyDescent="0.25">
      <c r="A254" s="230" t="s">
        <v>305</v>
      </c>
      <c r="B254" s="212"/>
      <c r="C254" s="212"/>
      <c r="D254" s="212"/>
      <c r="E254" s="212"/>
      <c r="F254" s="212"/>
      <c r="G254" s="212"/>
      <c r="H254" s="212"/>
      <c r="I254" s="212"/>
      <c r="J254" s="212"/>
      <c r="K254" s="212"/>
      <c r="L254" s="212"/>
      <c r="M254" s="212"/>
      <c r="N254" s="212"/>
      <c r="O254" s="212"/>
      <c r="P254" s="212"/>
      <c r="Q254" s="212"/>
      <c r="R254" s="212"/>
      <c r="S254" s="212"/>
      <c r="T254" s="212"/>
      <c r="U254" s="212"/>
      <c r="V254" s="212"/>
      <c r="W254" s="212"/>
      <c r="X254" s="212"/>
      <c r="Y254" s="212"/>
      <c r="Z254" s="189"/>
      <c r="AA254" s="189"/>
    </row>
    <row r="255" spans="1:67" ht="14.25" hidden="1" customHeight="1" x14ac:dyDescent="0.25">
      <c r="A255" s="211" t="s">
        <v>130</v>
      </c>
      <c r="B255" s="212"/>
      <c r="C255" s="212"/>
      <c r="D255" s="212"/>
      <c r="E255" s="212"/>
      <c r="F255" s="212"/>
      <c r="G255" s="212"/>
      <c r="H255" s="212"/>
      <c r="I255" s="212"/>
      <c r="J255" s="212"/>
      <c r="K255" s="212"/>
      <c r="L255" s="212"/>
      <c r="M255" s="212"/>
      <c r="N255" s="212"/>
      <c r="O255" s="212"/>
      <c r="P255" s="212"/>
      <c r="Q255" s="212"/>
      <c r="R255" s="212"/>
      <c r="S255" s="212"/>
      <c r="T255" s="212"/>
      <c r="U255" s="212"/>
      <c r="V255" s="212"/>
      <c r="W255" s="212"/>
      <c r="X255" s="212"/>
      <c r="Y255" s="212"/>
      <c r="Z255" s="188"/>
      <c r="AA255" s="188"/>
    </row>
    <row r="256" spans="1:67" ht="27" hidden="1" customHeight="1" x14ac:dyDescent="0.25">
      <c r="A256" s="54" t="s">
        <v>306</v>
      </c>
      <c r="B256" s="54" t="s">
        <v>307</v>
      </c>
      <c r="C256" s="31">
        <v>4301131019</v>
      </c>
      <c r="D256" s="213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4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0</v>
      </c>
      <c r="X256" s="196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6" t="s">
        <v>74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hidden="1" x14ac:dyDescent="0.2">
      <c r="A257" s="226"/>
      <c r="B257" s="212"/>
      <c r="C257" s="212"/>
      <c r="D257" s="212"/>
      <c r="E257" s="212"/>
      <c r="F257" s="212"/>
      <c r="G257" s="212"/>
      <c r="H257" s="212"/>
      <c r="I257" s="212"/>
      <c r="J257" s="212"/>
      <c r="K257" s="212"/>
      <c r="L257" s="212"/>
      <c r="M257" s="212"/>
      <c r="N257" s="227"/>
      <c r="O257" s="202" t="s">
        <v>66</v>
      </c>
      <c r="P257" s="203"/>
      <c r="Q257" s="203"/>
      <c r="R257" s="203"/>
      <c r="S257" s="203"/>
      <c r="T257" s="203"/>
      <c r="U257" s="204"/>
      <c r="V257" s="37" t="s">
        <v>65</v>
      </c>
      <c r="W257" s="197">
        <f>IFERROR(SUM(W256:W256),"0")</f>
        <v>0</v>
      </c>
      <c r="X257" s="197">
        <f>IFERROR(SUM(X256:X256),"0")</f>
        <v>0</v>
      </c>
      <c r="Y257" s="197">
        <f>IFERROR(IF(Y256="",0,Y256),"0")</f>
        <v>0</v>
      </c>
      <c r="Z257" s="198"/>
      <c r="AA257" s="198"/>
    </row>
    <row r="258" spans="1:67" hidden="1" x14ac:dyDescent="0.2">
      <c r="A258" s="212"/>
      <c r="B258" s="212"/>
      <c r="C258" s="212"/>
      <c r="D258" s="212"/>
      <c r="E258" s="212"/>
      <c r="F258" s="212"/>
      <c r="G258" s="212"/>
      <c r="H258" s="212"/>
      <c r="I258" s="212"/>
      <c r="J258" s="212"/>
      <c r="K258" s="212"/>
      <c r="L258" s="212"/>
      <c r="M258" s="212"/>
      <c r="N258" s="227"/>
      <c r="O258" s="202" t="s">
        <v>66</v>
      </c>
      <c r="P258" s="203"/>
      <c r="Q258" s="203"/>
      <c r="R258" s="203"/>
      <c r="S258" s="203"/>
      <c r="T258" s="203"/>
      <c r="U258" s="204"/>
      <c r="V258" s="37" t="s">
        <v>67</v>
      </c>
      <c r="W258" s="197">
        <f>IFERROR(SUMPRODUCT(W256:W256*H256:H256),"0")</f>
        <v>0</v>
      </c>
      <c r="X258" s="197">
        <f>IFERROR(SUMPRODUCT(X256:X256*H256:H256),"0")</f>
        <v>0</v>
      </c>
      <c r="Y258" s="37"/>
      <c r="Z258" s="198"/>
      <c r="AA258" s="198"/>
    </row>
    <row r="259" spans="1:67" ht="14.25" hidden="1" customHeight="1" x14ac:dyDescent="0.25">
      <c r="A259" s="211" t="s">
        <v>70</v>
      </c>
      <c r="B259" s="212"/>
      <c r="C259" s="212"/>
      <c r="D259" s="212"/>
      <c r="E259" s="212"/>
      <c r="F259" s="212"/>
      <c r="G259" s="212"/>
      <c r="H259" s="212"/>
      <c r="I259" s="212"/>
      <c r="J259" s="212"/>
      <c r="K259" s="212"/>
      <c r="L259" s="212"/>
      <c r="M259" s="212"/>
      <c r="N259" s="212"/>
      <c r="O259" s="212"/>
      <c r="P259" s="212"/>
      <c r="Q259" s="212"/>
      <c r="R259" s="212"/>
      <c r="S259" s="212"/>
      <c r="T259" s="212"/>
      <c r="U259" s="212"/>
      <c r="V259" s="212"/>
      <c r="W259" s="212"/>
      <c r="X259" s="212"/>
      <c r="Y259" s="212"/>
      <c r="Z259" s="188"/>
      <c r="AA259" s="188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13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7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84</v>
      </c>
      <c r="X260" s="196">
        <f>IFERROR(IF(W260="","",W260),"")</f>
        <v>84</v>
      </c>
      <c r="Y260" s="36">
        <f>IFERROR(IF(W260="","",W260*0.0155),"")</f>
        <v>1.302</v>
      </c>
      <c r="Z260" s="56"/>
      <c r="AA260" s="57"/>
      <c r="AE260" s="67"/>
      <c r="BB260" s="157" t="s">
        <v>74</v>
      </c>
      <c r="BL260" s="67">
        <f>IFERROR(W260*I260,"0")</f>
        <v>525.84</v>
      </c>
      <c r="BM260" s="67">
        <f>IFERROR(X260*I260,"0")</f>
        <v>525.84</v>
      </c>
      <c r="BN260" s="67">
        <f>IFERROR(W260/J260,"0")</f>
        <v>1</v>
      </c>
      <c r="BO260" s="67">
        <f>IFERROR(X260/J260,"0")</f>
        <v>1</v>
      </c>
    </row>
    <row r="261" spans="1:67" ht="27" hidden="1" customHeight="1" x14ac:dyDescent="0.25">
      <c r="A261" s="54" t="s">
        <v>312</v>
      </c>
      <c r="B261" s="54" t="s">
        <v>313</v>
      </c>
      <c r="C261" s="31">
        <v>4301132104</v>
      </c>
      <c r="D261" s="213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26"/>
      <c r="B262" s="212"/>
      <c r="C262" s="212"/>
      <c r="D262" s="212"/>
      <c r="E262" s="212"/>
      <c r="F262" s="212"/>
      <c r="G262" s="212"/>
      <c r="H262" s="212"/>
      <c r="I262" s="212"/>
      <c r="J262" s="212"/>
      <c r="K262" s="212"/>
      <c r="L262" s="212"/>
      <c r="M262" s="212"/>
      <c r="N262" s="227"/>
      <c r="O262" s="202" t="s">
        <v>66</v>
      </c>
      <c r="P262" s="203"/>
      <c r="Q262" s="203"/>
      <c r="R262" s="203"/>
      <c r="S262" s="203"/>
      <c r="T262" s="203"/>
      <c r="U262" s="204"/>
      <c r="V262" s="37" t="s">
        <v>65</v>
      </c>
      <c r="W262" s="197">
        <f>IFERROR(SUM(W260:W261),"0")</f>
        <v>84</v>
      </c>
      <c r="X262" s="197">
        <f>IFERROR(SUM(X260:X261),"0")</f>
        <v>84</v>
      </c>
      <c r="Y262" s="197">
        <f>IFERROR(IF(Y260="",0,Y260),"0")+IFERROR(IF(Y261="",0,Y261),"0")</f>
        <v>1.302</v>
      </c>
      <c r="Z262" s="198"/>
      <c r="AA262" s="198"/>
    </row>
    <row r="263" spans="1:67" x14ac:dyDescent="0.2">
      <c r="A263" s="212"/>
      <c r="B263" s="212"/>
      <c r="C263" s="212"/>
      <c r="D263" s="212"/>
      <c r="E263" s="212"/>
      <c r="F263" s="212"/>
      <c r="G263" s="212"/>
      <c r="H263" s="212"/>
      <c r="I263" s="212"/>
      <c r="J263" s="212"/>
      <c r="K263" s="212"/>
      <c r="L263" s="212"/>
      <c r="M263" s="212"/>
      <c r="N263" s="227"/>
      <c r="O263" s="202" t="s">
        <v>66</v>
      </c>
      <c r="P263" s="203"/>
      <c r="Q263" s="203"/>
      <c r="R263" s="203"/>
      <c r="S263" s="203"/>
      <c r="T263" s="203"/>
      <c r="U263" s="204"/>
      <c r="V263" s="37" t="s">
        <v>67</v>
      </c>
      <c r="W263" s="197">
        <f>IFERROR(SUMPRODUCT(W260:W261*H260:H261),"0")</f>
        <v>504</v>
      </c>
      <c r="X263" s="197">
        <f>IFERROR(SUMPRODUCT(X260:X261*H260:H261),"0")</f>
        <v>504</v>
      </c>
      <c r="Y263" s="37"/>
      <c r="Z263" s="198"/>
      <c r="AA263" s="198"/>
    </row>
    <row r="264" spans="1:67" ht="14.25" hidden="1" customHeight="1" x14ac:dyDescent="0.25">
      <c r="A264" s="211" t="s">
        <v>148</v>
      </c>
      <c r="B264" s="212"/>
      <c r="C264" s="212"/>
      <c r="D264" s="212"/>
      <c r="E264" s="212"/>
      <c r="F264" s="212"/>
      <c r="G264" s="212"/>
      <c r="H264" s="212"/>
      <c r="I264" s="212"/>
      <c r="J264" s="212"/>
      <c r="K264" s="212"/>
      <c r="L264" s="212"/>
      <c r="M264" s="212"/>
      <c r="N264" s="212"/>
      <c r="O264" s="212"/>
      <c r="P264" s="212"/>
      <c r="Q264" s="212"/>
      <c r="R264" s="212"/>
      <c r="S264" s="212"/>
      <c r="T264" s="212"/>
      <c r="U264" s="212"/>
      <c r="V264" s="212"/>
      <c r="W264" s="212"/>
      <c r="X264" s="212"/>
      <c r="Y264" s="212"/>
      <c r="Z264" s="188"/>
      <c r="AA264" s="188"/>
    </row>
    <row r="265" spans="1:67" ht="27" hidden="1" customHeight="1" x14ac:dyDescent="0.25">
      <c r="A265" s="54" t="s">
        <v>315</v>
      </c>
      <c r="B265" s="54" t="s">
        <v>316</v>
      </c>
      <c r="C265" s="31">
        <v>4301136028</v>
      </c>
      <c r="D265" s="213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19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hidden="1" customHeight="1" x14ac:dyDescent="0.25">
      <c r="A266" s="54" t="s">
        <v>318</v>
      </c>
      <c r="B266" s="54" t="s">
        <v>319</v>
      </c>
      <c r="C266" s="31">
        <v>4301136027</v>
      </c>
      <c r="D266" s="213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13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5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84</v>
      </c>
      <c r="X267" s="196">
        <f>IFERROR(IF(W267="","",W267),"")</f>
        <v>84</v>
      </c>
      <c r="Y267" s="36">
        <f>IFERROR(IF(W267="","",W267*0.0155),"")</f>
        <v>1.302</v>
      </c>
      <c r="Z267" s="56"/>
      <c r="AA267" s="57"/>
      <c r="AE267" s="67"/>
      <c r="BB267" s="161" t="s">
        <v>74</v>
      </c>
      <c r="BL267" s="67">
        <f>IFERROR(W267*I267,"0")</f>
        <v>439.74</v>
      </c>
      <c r="BM267" s="67">
        <f>IFERROR(X267*I267,"0")</f>
        <v>439.74</v>
      </c>
      <c r="BN267" s="67">
        <f>IFERROR(W267/J267,"0")</f>
        <v>1</v>
      </c>
      <c r="BO267" s="67">
        <f>IFERROR(X267/J267,"0")</f>
        <v>1</v>
      </c>
    </row>
    <row r="268" spans="1:67" ht="27" hidden="1" customHeight="1" x14ac:dyDescent="0.25">
      <c r="A268" s="54" t="s">
        <v>323</v>
      </c>
      <c r="B268" s="54" t="s">
        <v>324</v>
      </c>
      <c r="C268" s="31">
        <v>4301136029</v>
      </c>
      <c r="D268" s="213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3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26"/>
      <c r="B269" s="212"/>
      <c r="C269" s="212"/>
      <c r="D269" s="212"/>
      <c r="E269" s="212"/>
      <c r="F269" s="212"/>
      <c r="G269" s="212"/>
      <c r="H269" s="212"/>
      <c r="I269" s="212"/>
      <c r="J269" s="212"/>
      <c r="K269" s="212"/>
      <c r="L269" s="212"/>
      <c r="M269" s="212"/>
      <c r="N269" s="227"/>
      <c r="O269" s="202" t="s">
        <v>66</v>
      </c>
      <c r="P269" s="203"/>
      <c r="Q269" s="203"/>
      <c r="R269" s="203"/>
      <c r="S269" s="203"/>
      <c r="T269" s="203"/>
      <c r="U269" s="204"/>
      <c r="V269" s="37" t="s">
        <v>65</v>
      </c>
      <c r="W269" s="197">
        <f>IFERROR(SUM(W265:W268),"0")</f>
        <v>84</v>
      </c>
      <c r="X269" s="197">
        <f>IFERROR(SUM(X265:X268),"0")</f>
        <v>84</v>
      </c>
      <c r="Y269" s="197">
        <f>IFERROR(IF(Y265="",0,Y265),"0")+IFERROR(IF(Y266="",0,Y266),"0")+IFERROR(IF(Y267="",0,Y267),"0")+IFERROR(IF(Y268="",0,Y268),"0")</f>
        <v>1.302</v>
      </c>
      <c r="Z269" s="198"/>
      <c r="AA269" s="198"/>
    </row>
    <row r="270" spans="1:67" x14ac:dyDescent="0.2">
      <c r="A270" s="212"/>
      <c r="B270" s="212"/>
      <c r="C270" s="212"/>
      <c r="D270" s="212"/>
      <c r="E270" s="212"/>
      <c r="F270" s="212"/>
      <c r="G270" s="212"/>
      <c r="H270" s="212"/>
      <c r="I270" s="212"/>
      <c r="J270" s="212"/>
      <c r="K270" s="212"/>
      <c r="L270" s="212"/>
      <c r="M270" s="212"/>
      <c r="N270" s="227"/>
      <c r="O270" s="202" t="s">
        <v>66</v>
      </c>
      <c r="P270" s="203"/>
      <c r="Q270" s="203"/>
      <c r="R270" s="203"/>
      <c r="S270" s="203"/>
      <c r="T270" s="203"/>
      <c r="U270" s="204"/>
      <c r="V270" s="37" t="s">
        <v>67</v>
      </c>
      <c r="W270" s="197">
        <f>IFERROR(SUMPRODUCT(W265:W268*H265:H268),"0")</f>
        <v>420</v>
      </c>
      <c r="X270" s="197">
        <f>IFERROR(SUMPRODUCT(X265:X268*H265:H268),"0")</f>
        <v>420</v>
      </c>
      <c r="Y270" s="37"/>
      <c r="Z270" s="198"/>
      <c r="AA270" s="198"/>
    </row>
    <row r="271" spans="1:67" ht="14.25" hidden="1" customHeight="1" x14ac:dyDescent="0.25">
      <c r="A271" s="211" t="s">
        <v>126</v>
      </c>
      <c r="B271" s="212"/>
      <c r="C271" s="212"/>
      <c r="D271" s="212"/>
      <c r="E271" s="212"/>
      <c r="F271" s="212"/>
      <c r="G271" s="212"/>
      <c r="H271" s="212"/>
      <c r="I271" s="212"/>
      <c r="J271" s="212"/>
      <c r="K271" s="212"/>
      <c r="L271" s="212"/>
      <c r="M271" s="212"/>
      <c r="N271" s="212"/>
      <c r="O271" s="212"/>
      <c r="P271" s="212"/>
      <c r="Q271" s="212"/>
      <c r="R271" s="212"/>
      <c r="S271" s="212"/>
      <c r="T271" s="212"/>
      <c r="U271" s="212"/>
      <c r="V271" s="212"/>
      <c r="W271" s="212"/>
      <c r="X271" s="212"/>
      <c r="Y271" s="212"/>
      <c r="Z271" s="188"/>
      <c r="AA271" s="188"/>
    </row>
    <row r="272" spans="1:67" ht="27" hidden="1" customHeight="1" x14ac:dyDescent="0.25">
      <c r="A272" s="54" t="s">
        <v>325</v>
      </c>
      <c r="B272" s="54" t="s">
        <v>326</v>
      </c>
      <c r="C272" s="31">
        <v>4301135320</v>
      </c>
      <c r="D272" s="213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406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hidden="1" customHeight="1" x14ac:dyDescent="0.25">
      <c r="A273" s="54" t="s">
        <v>329</v>
      </c>
      <c r="B273" s="54" t="s">
        <v>330</v>
      </c>
      <c r="C273" s="31">
        <v>4301135191</v>
      </c>
      <c r="D273" s="213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7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hidden="1" customHeight="1" x14ac:dyDescent="0.25">
      <c r="A274" s="54" t="s">
        <v>332</v>
      </c>
      <c r="B274" s="54" t="s">
        <v>333</v>
      </c>
      <c r="C274" s="31">
        <v>4301135195</v>
      </c>
      <c r="D274" s="213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407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13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1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126</v>
      </c>
      <c r="X275" s="196">
        <f t="shared" si="24"/>
        <v>126</v>
      </c>
      <c r="Y275" s="36">
        <f t="shared" si="25"/>
        <v>1.17936</v>
      </c>
      <c r="Z275" s="56"/>
      <c r="AA275" s="57"/>
      <c r="AE275" s="67"/>
      <c r="BB275" s="166" t="s">
        <v>74</v>
      </c>
      <c r="BL275" s="67">
        <f t="shared" si="26"/>
        <v>490.392</v>
      </c>
      <c r="BM275" s="67">
        <f t="shared" si="27"/>
        <v>490.392</v>
      </c>
      <c r="BN275" s="67">
        <f t="shared" si="28"/>
        <v>1</v>
      </c>
      <c r="BO275" s="67">
        <f t="shared" si="29"/>
        <v>1</v>
      </c>
    </row>
    <row r="276" spans="1:67" ht="37.5" hidden="1" customHeight="1" x14ac:dyDescent="0.25">
      <c r="A276" s="54" t="s">
        <v>338</v>
      </c>
      <c r="B276" s="54" t="s">
        <v>339</v>
      </c>
      <c r="C276" s="31">
        <v>4301135189</v>
      </c>
      <c r="D276" s="213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4301135190</v>
      </c>
      <c r="D277" s="213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3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343</v>
      </c>
      <c r="B278" s="54" t="s">
        <v>344</v>
      </c>
      <c r="C278" s="31">
        <v>4301135187</v>
      </c>
      <c r="D278" s="213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3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346</v>
      </c>
      <c r="B279" s="54" t="s">
        <v>347</v>
      </c>
      <c r="C279" s="31">
        <v>4301135186</v>
      </c>
      <c r="D279" s="213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0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0</v>
      </c>
      <c r="X279" s="196">
        <f t="shared" si="24"/>
        <v>0</v>
      </c>
      <c r="Y279" s="36">
        <f>IFERROR(IF(W279="","",W279*0.0155),"")</f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349</v>
      </c>
      <c r="B280" s="54" t="s">
        <v>350</v>
      </c>
      <c r="C280" s="31">
        <v>4301135194</v>
      </c>
      <c r="D280" s="213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2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352</v>
      </c>
      <c r="B281" s="54" t="s">
        <v>353</v>
      </c>
      <c r="C281" s="31">
        <v>4301135192</v>
      </c>
      <c r="D281" s="213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3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0</v>
      </c>
      <c r="X281" s="196">
        <f t="shared" si="24"/>
        <v>0</v>
      </c>
      <c r="Y281" s="36">
        <f>IFERROR(IF(W281="","",W281*0.00936),"")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355</v>
      </c>
      <c r="B282" s="54" t="s">
        <v>356</v>
      </c>
      <c r="C282" s="31">
        <v>4301135193</v>
      </c>
      <c r="D282" s="213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05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358</v>
      </c>
      <c r="B283" s="54" t="s">
        <v>359</v>
      </c>
      <c r="C283" s="31">
        <v>4301135304</v>
      </c>
      <c r="D283" s="213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46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361</v>
      </c>
      <c r="B284" s="54" t="s">
        <v>362</v>
      </c>
      <c r="C284" s="31">
        <v>4301135310</v>
      </c>
      <c r="D284" s="213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62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364</v>
      </c>
      <c r="B285" s="54" t="s">
        <v>365</v>
      </c>
      <c r="C285" s="31">
        <v>4301135306</v>
      </c>
      <c r="D285" s="213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0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367</v>
      </c>
      <c r="B286" s="54" t="s">
        <v>368</v>
      </c>
      <c r="C286" s="31">
        <v>4301135305</v>
      </c>
      <c r="D286" s="213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4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370</v>
      </c>
      <c r="B287" s="54" t="s">
        <v>371</v>
      </c>
      <c r="C287" s="31">
        <v>4301135309</v>
      </c>
      <c r="D287" s="213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7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373</v>
      </c>
      <c r="B288" s="54" t="s">
        <v>374</v>
      </c>
      <c r="C288" s="31">
        <v>4301135308</v>
      </c>
      <c r="D288" s="213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47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376</v>
      </c>
      <c r="B289" s="54" t="s">
        <v>377</v>
      </c>
      <c r="C289" s="31">
        <v>4301135307</v>
      </c>
      <c r="D289" s="213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379</v>
      </c>
      <c r="B290" s="54" t="s">
        <v>380</v>
      </c>
      <c r="C290" s="31">
        <v>4301135153</v>
      </c>
      <c r="D290" s="213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29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379</v>
      </c>
      <c r="B291" s="54" t="s">
        <v>381</v>
      </c>
      <c r="C291" s="31">
        <v>4301135318</v>
      </c>
      <c r="D291" s="213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309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383</v>
      </c>
      <c r="B292" s="54" t="s">
        <v>384</v>
      </c>
      <c r="C292" s="31">
        <v>4301135152</v>
      </c>
      <c r="D292" s="213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383</v>
      </c>
      <c r="B293" s="54" t="s">
        <v>385</v>
      </c>
      <c r="C293" s="31">
        <v>4301135319</v>
      </c>
      <c r="D293" s="213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362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387</v>
      </c>
      <c r="B294" s="54" t="s">
        <v>388</v>
      </c>
      <c r="C294" s="31">
        <v>4301135198</v>
      </c>
      <c r="D294" s="213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8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26"/>
      <c r="B295" s="212"/>
      <c r="C295" s="212"/>
      <c r="D295" s="212"/>
      <c r="E295" s="212"/>
      <c r="F295" s="212"/>
      <c r="G295" s="212"/>
      <c r="H295" s="212"/>
      <c r="I295" s="212"/>
      <c r="J295" s="212"/>
      <c r="K295" s="212"/>
      <c r="L295" s="212"/>
      <c r="M295" s="212"/>
      <c r="N295" s="227"/>
      <c r="O295" s="202" t="s">
        <v>66</v>
      </c>
      <c r="P295" s="203"/>
      <c r="Q295" s="203"/>
      <c r="R295" s="203"/>
      <c r="S295" s="203"/>
      <c r="T295" s="203"/>
      <c r="U295" s="204"/>
      <c r="V295" s="37" t="s">
        <v>65</v>
      </c>
      <c r="W295" s="197">
        <f>IFERROR(SUM(W272:W294),"0")</f>
        <v>126</v>
      </c>
      <c r="X295" s="197">
        <f>IFERROR(SUM(X272:X294),"0")</f>
        <v>126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1.17936</v>
      </c>
      <c r="Z295" s="198"/>
      <c r="AA295" s="198"/>
    </row>
    <row r="296" spans="1:67" x14ac:dyDescent="0.2">
      <c r="A296" s="212"/>
      <c r="B296" s="212"/>
      <c r="C296" s="212"/>
      <c r="D296" s="212"/>
      <c r="E296" s="212"/>
      <c r="F296" s="212"/>
      <c r="G296" s="212"/>
      <c r="H296" s="212"/>
      <c r="I296" s="212"/>
      <c r="J296" s="212"/>
      <c r="K296" s="212"/>
      <c r="L296" s="212"/>
      <c r="M296" s="212"/>
      <c r="N296" s="227"/>
      <c r="O296" s="202" t="s">
        <v>66</v>
      </c>
      <c r="P296" s="203"/>
      <c r="Q296" s="203"/>
      <c r="R296" s="203"/>
      <c r="S296" s="203"/>
      <c r="T296" s="203"/>
      <c r="U296" s="204"/>
      <c r="V296" s="37" t="s">
        <v>67</v>
      </c>
      <c r="W296" s="197">
        <f>IFERROR(SUMPRODUCT(W272:W294*H272:H294),"0")</f>
        <v>466.20000000000005</v>
      </c>
      <c r="X296" s="197">
        <f>IFERROR(SUMPRODUCT(X272:X294*H272:H294),"0")</f>
        <v>466.20000000000005</v>
      </c>
      <c r="Y296" s="37"/>
      <c r="Z296" s="198"/>
      <c r="AA296" s="198"/>
    </row>
    <row r="297" spans="1:67" ht="15" customHeight="1" x14ac:dyDescent="0.2">
      <c r="A297" s="283"/>
      <c r="B297" s="212"/>
      <c r="C297" s="212"/>
      <c r="D297" s="212"/>
      <c r="E297" s="212"/>
      <c r="F297" s="212"/>
      <c r="G297" s="212"/>
      <c r="H297" s="212"/>
      <c r="I297" s="212"/>
      <c r="J297" s="212"/>
      <c r="K297" s="212"/>
      <c r="L297" s="212"/>
      <c r="M297" s="212"/>
      <c r="N297" s="242"/>
      <c r="O297" s="284" t="s">
        <v>390</v>
      </c>
      <c r="P297" s="207"/>
      <c r="Q297" s="207"/>
      <c r="R297" s="207"/>
      <c r="S297" s="207"/>
      <c r="T297" s="207"/>
      <c r="U297" s="208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4758</v>
      </c>
      <c r="X297" s="197">
        <f>IFERROR(X24+X33+X41+X51+X61+X67+X72+X78+X88+X95+X103+X109+X114+X122+X127+X133+X138+X145+X150+X158+X163+X170+X175+X180+X185+X192+X199+X209+X217+X222+X228+X234+X240+X245+X253+X258+X263+X270+X296,"0")</f>
        <v>4758</v>
      </c>
      <c r="Y297" s="37"/>
      <c r="Z297" s="198"/>
      <c r="AA297" s="198"/>
    </row>
    <row r="298" spans="1:67" x14ac:dyDescent="0.2">
      <c r="A298" s="212"/>
      <c r="B298" s="212"/>
      <c r="C298" s="212"/>
      <c r="D298" s="212"/>
      <c r="E298" s="212"/>
      <c r="F298" s="212"/>
      <c r="G298" s="212"/>
      <c r="H298" s="212"/>
      <c r="I298" s="212"/>
      <c r="J298" s="212"/>
      <c r="K298" s="212"/>
      <c r="L298" s="212"/>
      <c r="M298" s="212"/>
      <c r="N298" s="242"/>
      <c r="O298" s="284" t="s">
        <v>391</v>
      </c>
      <c r="P298" s="207"/>
      <c r="Q298" s="207"/>
      <c r="R298" s="207"/>
      <c r="S298" s="207"/>
      <c r="T298" s="207"/>
      <c r="U298" s="208"/>
      <c r="V298" s="37" t="s">
        <v>67</v>
      </c>
      <c r="W298" s="197">
        <f>IFERROR(SUM(BL22:BL294),"0")</f>
        <v>5118.2915999999996</v>
      </c>
      <c r="X298" s="197">
        <f>IFERROR(SUM(BM22:BM294),"0")</f>
        <v>5118.2915999999996</v>
      </c>
      <c r="Y298" s="37"/>
      <c r="Z298" s="198"/>
      <c r="AA298" s="198"/>
    </row>
    <row r="299" spans="1:67" x14ac:dyDescent="0.2">
      <c r="A299" s="212"/>
      <c r="B299" s="212"/>
      <c r="C299" s="212"/>
      <c r="D299" s="212"/>
      <c r="E299" s="212"/>
      <c r="F299" s="212"/>
      <c r="G299" s="212"/>
      <c r="H299" s="212"/>
      <c r="I299" s="212"/>
      <c r="J299" s="212"/>
      <c r="K299" s="212"/>
      <c r="L299" s="212"/>
      <c r="M299" s="212"/>
      <c r="N299" s="242"/>
      <c r="O299" s="284" t="s">
        <v>392</v>
      </c>
      <c r="P299" s="207"/>
      <c r="Q299" s="207"/>
      <c r="R299" s="207"/>
      <c r="S299" s="207"/>
      <c r="T299" s="207"/>
      <c r="U299" s="208"/>
      <c r="V299" s="37" t="s">
        <v>393</v>
      </c>
      <c r="W299" s="38">
        <f>ROUNDUP(SUM(BN22:BN294),0)</f>
        <v>11</v>
      </c>
      <c r="X299" s="38">
        <f>ROUNDUP(SUM(BO22:BO294),0)</f>
        <v>11</v>
      </c>
      <c r="Y299" s="37"/>
      <c r="Z299" s="198"/>
      <c r="AA299" s="198"/>
    </row>
    <row r="300" spans="1:67" x14ac:dyDescent="0.2">
      <c r="A300" s="212"/>
      <c r="B300" s="212"/>
      <c r="C300" s="212"/>
      <c r="D300" s="212"/>
      <c r="E300" s="212"/>
      <c r="F300" s="212"/>
      <c r="G300" s="212"/>
      <c r="H300" s="212"/>
      <c r="I300" s="212"/>
      <c r="J300" s="212"/>
      <c r="K300" s="212"/>
      <c r="L300" s="212"/>
      <c r="M300" s="212"/>
      <c r="N300" s="242"/>
      <c r="O300" s="284" t="s">
        <v>394</v>
      </c>
      <c r="P300" s="207"/>
      <c r="Q300" s="207"/>
      <c r="R300" s="207"/>
      <c r="S300" s="207"/>
      <c r="T300" s="207"/>
      <c r="U300" s="208"/>
      <c r="V300" s="37" t="s">
        <v>67</v>
      </c>
      <c r="W300" s="197">
        <f>GrossWeightTotal+PalletQtyTotal*25</f>
        <v>5393.2915999999996</v>
      </c>
      <c r="X300" s="197">
        <f>GrossWeightTotalR+PalletQtyTotalR*25</f>
        <v>5393.2915999999996</v>
      </c>
      <c r="Y300" s="37"/>
      <c r="Z300" s="198"/>
      <c r="AA300" s="198"/>
    </row>
    <row r="301" spans="1:67" x14ac:dyDescent="0.2">
      <c r="A301" s="212"/>
      <c r="B301" s="212"/>
      <c r="C301" s="212"/>
      <c r="D301" s="212"/>
      <c r="E301" s="212"/>
      <c r="F301" s="212"/>
      <c r="G301" s="212"/>
      <c r="H301" s="212"/>
      <c r="I301" s="212"/>
      <c r="J301" s="212"/>
      <c r="K301" s="212"/>
      <c r="L301" s="212"/>
      <c r="M301" s="212"/>
      <c r="N301" s="242"/>
      <c r="O301" s="284" t="s">
        <v>395</v>
      </c>
      <c r="P301" s="207"/>
      <c r="Q301" s="207"/>
      <c r="R301" s="207"/>
      <c r="S301" s="207"/>
      <c r="T301" s="207"/>
      <c r="U301" s="208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1086</v>
      </c>
      <c r="X301" s="197">
        <f>IFERROR(X23+X32+X40+X50+X60+X66+X71+X77+X87+X94+X102+X108+X113+X121+X126+X132+X137+X144+X149+X157+X162+X169+X174+X179+X184+X191+X198+X208+X216+X221+X227+X233+X239+X244+X252+X257+X262+X269+X295,"0")</f>
        <v>1086</v>
      </c>
      <c r="Y301" s="37"/>
      <c r="Z301" s="198"/>
      <c r="AA301" s="198"/>
    </row>
    <row r="302" spans="1:67" ht="14.25" hidden="1" customHeight="1" x14ac:dyDescent="0.2">
      <c r="A302" s="212"/>
      <c r="B302" s="212"/>
      <c r="C302" s="212"/>
      <c r="D302" s="212"/>
      <c r="E302" s="212"/>
      <c r="F302" s="212"/>
      <c r="G302" s="212"/>
      <c r="H302" s="212"/>
      <c r="I302" s="212"/>
      <c r="J302" s="212"/>
      <c r="K302" s="212"/>
      <c r="L302" s="212"/>
      <c r="M302" s="212"/>
      <c r="N302" s="242"/>
      <c r="O302" s="284" t="s">
        <v>396</v>
      </c>
      <c r="P302" s="207"/>
      <c r="Q302" s="207"/>
      <c r="R302" s="207"/>
      <c r="S302" s="207"/>
      <c r="T302" s="207"/>
      <c r="U302" s="208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13.8156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86" t="s">
        <v>59</v>
      </c>
      <c r="C304" s="257" t="s">
        <v>68</v>
      </c>
      <c r="D304" s="258"/>
      <c r="E304" s="258"/>
      <c r="F304" s="258"/>
      <c r="G304" s="258"/>
      <c r="H304" s="258"/>
      <c r="I304" s="258"/>
      <c r="J304" s="258"/>
      <c r="K304" s="258"/>
      <c r="L304" s="258"/>
      <c r="M304" s="258"/>
      <c r="N304" s="258"/>
      <c r="O304" s="258"/>
      <c r="P304" s="258"/>
      <c r="Q304" s="258"/>
      <c r="R304" s="258"/>
      <c r="S304" s="259"/>
      <c r="T304" s="257" t="s">
        <v>196</v>
      </c>
      <c r="U304" s="258"/>
      <c r="V304" s="259"/>
      <c r="W304" s="257" t="s">
        <v>223</v>
      </c>
      <c r="X304" s="258"/>
      <c r="Y304" s="258"/>
      <c r="Z304" s="259"/>
      <c r="AA304" s="257" t="s">
        <v>240</v>
      </c>
      <c r="AB304" s="258"/>
      <c r="AC304" s="258"/>
      <c r="AD304" s="258"/>
      <c r="AE304" s="258"/>
      <c r="AF304" s="259"/>
      <c r="AG304" s="186" t="s">
        <v>283</v>
      </c>
      <c r="AH304" s="257" t="s">
        <v>287</v>
      </c>
      <c r="AI304" s="259"/>
      <c r="AJ304" s="257" t="s">
        <v>294</v>
      </c>
      <c r="AK304" s="259"/>
    </row>
    <row r="305" spans="1:37" ht="14.25" customHeight="1" thickTop="1" x14ac:dyDescent="0.2">
      <c r="A305" s="343" t="s">
        <v>399</v>
      </c>
      <c r="B305" s="257" t="s">
        <v>59</v>
      </c>
      <c r="C305" s="257" t="s">
        <v>69</v>
      </c>
      <c r="D305" s="257" t="s">
        <v>81</v>
      </c>
      <c r="E305" s="257" t="s">
        <v>91</v>
      </c>
      <c r="F305" s="257" t="s">
        <v>106</v>
      </c>
      <c r="G305" s="257" t="s">
        <v>119</v>
      </c>
      <c r="H305" s="257" t="s">
        <v>125</v>
      </c>
      <c r="I305" s="257" t="s">
        <v>129</v>
      </c>
      <c r="J305" s="257" t="s">
        <v>135</v>
      </c>
      <c r="K305" s="257" t="s">
        <v>148</v>
      </c>
      <c r="L305" s="257" t="s">
        <v>155</v>
      </c>
      <c r="M305" s="187"/>
      <c r="N305" s="257" t="s">
        <v>164</v>
      </c>
      <c r="O305" s="257" t="s">
        <v>169</v>
      </c>
      <c r="P305" s="257" t="s">
        <v>172</v>
      </c>
      <c r="Q305" s="257" t="s">
        <v>182</v>
      </c>
      <c r="R305" s="257" t="s">
        <v>185</v>
      </c>
      <c r="S305" s="257" t="s">
        <v>193</v>
      </c>
      <c r="T305" s="257" t="s">
        <v>197</v>
      </c>
      <c r="U305" s="257" t="s">
        <v>203</v>
      </c>
      <c r="V305" s="257" t="s">
        <v>206</v>
      </c>
      <c r="W305" s="257" t="s">
        <v>224</v>
      </c>
      <c r="X305" s="257" t="s">
        <v>229</v>
      </c>
      <c r="Y305" s="257" t="s">
        <v>223</v>
      </c>
      <c r="Z305" s="257" t="s">
        <v>237</v>
      </c>
      <c r="AA305" s="257" t="s">
        <v>241</v>
      </c>
      <c r="AB305" s="257" t="s">
        <v>246</v>
      </c>
      <c r="AC305" s="257" t="s">
        <v>253</v>
      </c>
      <c r="AD305" s="257" t="s">
        <v>266</v>
      </c>
      <c r="AE305" s="257" t="s">
        <v>275</v>
      </c>
      <c r="AF305" s="257" t="s">
        <v>278</v>
      </c>
      <c r="AG305" s="257" t="s">
        <v>284</v>
      </c>
      <c r="AH305" s="257" t="s">
        <v>288</v>
      </c>
      <c r="AI305" s="257" t="s">
        <v>291</v>
      </c>
      <c r="AJ305" s="257" t="s">
        <v>295</v>
      </c>
      <c r="AK305" s="257" t="s">
        <v>305</v>
      </c>
    </row>
    <row r="306" spans="1:37" ht="13.5" customHeight="1" thickBot="1" x14ac:dyDescent="0.25">
      <c r="A306" s="344"/>
      <c r="B306" s="261"/>
      <c r="C306" s="261"/>
      <c r="D306" s="261"/>
      <c r="E306" s="261"/>
      <c r="F306" s="261"/>
      <c r="G306" s="261"/>
      <c r="H306" s="261"/>
      <c r="I306" s="261"/>
      <c r="J306" s="261"/>
      <c r="K306" s="261"/>
      <c r="L306" s="261"/>
      <c r="M306" s="187"/>
      <c r="N306" s="261"/>
      <c r="O306" s="261"/>
      <c r="P306" s="261"/>
      <c r="Q306" s="261"/>
      <c r="R306" s="261"/>
      <c r="S306" s="261"/>
      <c r="T306" s="261"/>
      <c r="U306" s="261"/>
      <c r="V306" s="261"/>
      <c r="W306" s="261"/>
      <c r="X306" s="261"/>
      <c r="Y306" s="261"/>
      <c r="Z306" s="261"/>
      <c r="AA306" s="261"/>
      <c r="AB306" s="261"/>
      <c r="AC306" s="261"/>
      <c r="AD306" s="261"/>
      <c r="AE306" s="261"/>
      <c r="AF306" s="261"/>
      <c r="AG306" s="261"/>
      <c r="AH306" s="261"/>
      <c r="AI306" s="261"/>
      <c r="AJ306" s="261"/>
      <c r="AK306" s="261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189</v>
      </c>
      <c r="D307" s="46">
        <f>IFERROR(W36*H36,"0")+IFERROR(W37*H37,"0")+IFERROR(W38*H38,"0")+IFERROR(W39*H39,"0")</f>
        <v>504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0</v>
      </c>
      <c r="G307" s="46">
        <f>IFERROR(W64*H64,"0")+IFERROR(W65*H65,"0")</f>
        <v>720</v>
      </c>
      <c r="H307" s="46">
        <f>IFERROR(W70*H70,"0")</f>
        <v>0</v>
      </c>
      <c r="I307" s="46">
        <f>IFERROR(W75*H75,"0")+IFERROR(W76*H76,"0")</f>
        <v>0</v>
      </c>
      <c r="J307" s="46">
        <f>IFERROR(W81*H81,"0")+IFERROR(W82*H82,"0")+IFERROR(W83*H83,"0")+IFERROR(W84*H84,"0")+IFERROR(W85*H85,"0")+IFERROR(W86*H86,"0")</f>
        <v>0</v>
      </c>
      <c r="K307" s="46">
        <f>IFERROR(W91*H91,"0")+IFERROR(W92*H92,"0")+IFERROR(W93*H93,"0")</f>
        <v>0</v>
      </c>
      <c r="L307" s="46">
        <f>IFERROR(W98*H98,"0")+IFERROR(W99*H99,"0")+IFERROR(W100*H100,"0")+IFERROR(W101*H101,"0")</f>
        <v>604.80000000000007</v>
      </c>
      <c r="M307" s="187"/>
      <c r="N307" s="46">
        <f>IFERROR(W106*H106,"0")+IFERROR(W107*H107,"0")</f>
        <v>420</v>
      </c>
      <c r="O307" s="46">
        <f>IFERROR(W112*H112,"0")</f>
        <v>0</v>
      </c>
      <c r="P307" s="46">
        <f>IFERROR(W117*H117,"0")+IFERROR(W118*H118,"0")+IFERROR(W119*H119,"0")+IFERROR(W120*H120,"0")</f>
        <v>0</v>
      </c>
      <c r="Q307" s="46">
        <f>IFERROR(W125*H125,"0")</f>
        <v>0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720</v>
      </c>
      <c r="W307" s="46">
        <f>IFERROR(W167*H167,"0")+IFERROR(W168*H168,"0")</f>
        <v>210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0</v>
      </c>
      <c r="AC307" s="46">
        <f>IFERROR(W202*H202,"0")+IFERROR(W203*H203,"0")+IFERROR(W204*H204,"0")+IFERROR(W205*H205,"0")+IFERROR(W206*H206,"0")+IFERROR(W207*H207,"0")</f>
        <v>0</v>
      </c>
      <c r="AD307" s="46">
        <f>IFERROR(W212*H212,"0")+IFERROR(W213*H213,"0")+IFERROR(W214*H214,"0")+IFERROR(W215*H215,"0")</f>
        <v>0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1390.2</v>
      </c>
    </row>
    <row r="308" spans="1:37" ht="13.5" customHeight="1" thickTop="1" x14ac:dyDescent="0.2">
      <c r="C308" s="187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2548.8000000000002</v>
      </c>
      <c r="B310" s="60">
        <f>SUMPRODUCT(--(BB:BB="ПГП"),--(V:V="кор"),H:H,X:X)+SUMPRODUCT(--(BB:BB="ПГП"),--(V:V="кг"),X:X)</f>
        <v>2209.1999999999998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86,00"/>
        <filter val="11"/>
        <filter val="126,00"/>
        <filter val="140,00"/>
        <filter val="144,00"/>
        <filter val="189,00"/>
        <filter val="210,00"/>
        <filter val="4 758,00"/>
        <filter val="420,00"/>
        <filter val="466,20"/>
        <filter val="5 118,29"/>
        <filter val="5 393,29"/>
        <filter val="504,00"/>
        <filter val="604,80"/>
        <filter val="70,00"/>
        <filter val="720,00"/>
        <filter val="84,00"/>
      </filters>
    </filterColumn>
  </autoFilter>
  <mergeCells count="550">
    <mergeCell ref="AC305:AC306"/>
    <mergeCell ref="D44:E44"/>
    <mergeCell ref="AE305:AE306"/>
    <mergeCell ref="O40:U40"/>
    <mergeCell ref="P5:Q5"/>
    <mergeCell ref="J9:L9"/>
    <mergeCell ref="A254:Y254"/>
    <mergeCell ref="O126:U126"/>
    <mergeCell ref="O169:U169"/>
    <mergeCell ref="O144:U144"/>
    <mergeCell ref="AD305:AD306"/>
    <mergeCell ref="D279:E279"/>
    <mergeCell ref="O272:S272"/>
    <mergeCell ref="A246:Y246"/>
    <mergeCell ref="D265:E265"/>
    <mergeCell ref="O274:S274"/>
    <mergeCell ref="A248:Y248"/>
    <mergeCell ref="A104:Y104"/>
    <mergeCell ref="O249:S249"/>
    <mergeCell ref="A235:Y235"/>
    <mergeCell ref="A247:Y247"/>
    <mergeCell ref="A9:C9"/>
    <mergeCell ref="D202:E202"/>
    <mergeCell ref="D58:E58"/>
    <mergeCell ref="Q1:S1"/>
    <mergeCell ref="A20:Y20"/>
    <mergeCell ref="D291:E291"/>
    <mergeCell ref="D266:E266"/>
    <mergeCell ref="O208:U208"/>
    <mergeCell ref="Y17:Y18"/>
    <mergeCell ref="U11:V11"/>
    <mergeCell ref="A8:C8"/>
    <mergeCell ref="D57:E57"/>
    <mergeCell ref="P8:Q8"/>
    <mergeCell ref="O275:S275"/>
    <mergeCell ref="O54:S54"/>
    <mergeCell ref="D268:E268"/>
    <mergeCell ref="A186:Y186"/>
    <mergeCell ref="A10:C10"/>
    <mergeCell ref="O277:S277"/>
    <mergeCell ref="O32:U32"/>
    <mergeCell ref="O88:U88"/>
    <mergeCell ref="A13:L13"/>
    <mergeCell ref="D249:E249"/>
    <mergeCell ref="D276:E276"/>
    <mergeCell ref="F5:G5"/>
    <mergeCell ref="A14:L14"/>
    <mergeCell ref="A257:N258"/>
    <mergeCell ref="BB17:BB18"/>
    <mergeCell ref="T17:U17"/>
    <mergeCell ref="A69:Y69"/>
    <mergeCell ref="D196:E196"/>
    <mergeCell ref="A25:Y25"/>
    <mergeCell ref="A15:L15"/>
    <mergeCell ref="O64:S64"/>
    <mergeCell ref="O113:U113"/>
    <mergeCell ref="D54:E54"/>
    <mergeCell ref="O137:U137"/>
    <mergeCell ref="D17:E18"/>
    <mergeCell ref="D173:E173"/>
    <mergeCell ref="A149:N150"/>
    <mergeCell ref="V17:V18"/>
    <mergeCell ref="X17:X18"/>
    <mergeCell ref="A50:N51"/>
    <mergeCell ref="O23:U23"/>
    <mergeCell ref="O121:U121"/>
    <mergeCell ref="A43:Y43"/>
    <mergeCell ref="A191:N192"/>
    <mergeCell ref="O103:U103"/>
    <mergeCell ref="D29:E29"/>
    <mergeCell ref="O38:S38"/>
    <mergeCell ref="O178:S178"/>
    <mergeCell ref="AF305:AF306"/>
    <mergeCell ref="N17:N18"/>
    <mergeCell ref="D49:E49"/>
    <mergeCell ref="F17:F18"/>
    <mergeCell ref="D120:E120"/>
    <mergeCell ref="O87:U87"/>
    <mergeCell ref="O258:U258"/>
    <mergeCell ref="D107:E107"/>
    <mergeCell ref="D278:E278"/>
    <mergeCell ref="A201:Y201"/>
    <mergeCell ref="O24:U24"/>
    <mergeCell ref="O196:S196"/>
    <mergeCell ref="O183:S183"/>
    <mergeCell ref="K305:K306"/>
    <mergeCell ref="D293:E293"/>
    <mergeCell ref="H305:H306"/>
    <mergeCell ref="J305:J306"/>
    <mergeCell ref="D250:E250"/>
    <mergeCell ref="O294:S294"/>
    <mergeCell ref="O125:S125"/>
    <mergeCell ref="A111:Y111"/>
    <mergeCell ref="O112:S112"/>
    <mergeCell ref="O270:U270"/>
    <mergeCell ref="O245:U245"/>
    <mergeCell ref="AK305:AK306"/>
    <mergeCell ref="D215:E215"/>
    <mergeCell ref="A182:Y182"/>
    <mergeCell ref="M17:M18"/>
    <mergeCell ref="O226:S226"/>
    <mergeCell ref="O191:U191"/>
    <mergeCell ref="V305:V306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A116:Y116"/>
    <mergeCell ref="D243:E243"/>
    <mergeCell ref="D99:E99"/>
    <mergeCell ref="O117:S117"/>
    <mergeCell ref="D294:E294"/>
    <mergeCell ref="O238:S238"/>
    <mergeCell ref="U6:V9"/>
    <mergeCell ref="O278:S278"/>
    <mergeCell ref="O82:S82"/>
    <mergeCell ref="A27:Y27"/>
    <mergeCell ref="D6:L6"/>
    <mergeCell ref="O86:S86"/>
    <mergeCell ref="D84:E84"/>
    <mergeCell ref="O244:U244"/>
    <mergeCell ref="D22:E22"/>
    <mergeCell ref="D155:E155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D292:E292"/>
    <mergeCell ref="O239:U239"/>
    <mergeCell ref="D256:E256"/>
    <mergeCell ref="O293:S293"/>
    <mergeCell ref="O220:S220"/>
    <mergeCell ref="O92:S92"/>
    <mergeCell ref="O251:S251"/>
    <mergeCell ref="O189:S189"/>
    <mergeCell ref="A237:Y237"/>
    <mergeCell ref="AG305:AG306"/>
    <mergeCell ref="AI305:AI306"/>
    <mergeCell ref="U12:V12"/>
    <mergeCell ref="O143:S143"/>
    <mergeCell ref="O214:S214"/>
    <mergeCell ref="O276:S276"/>
    <mergeCell ref="O157:U157"/>
    <mergeCell ref="D212:E212"/>
    <mergeCell ref="A146:Y146"/>
    <mergeCell ref="O222:U222"/>
    <mergeCell ref="O234:U234"/>
    <mergeCell ref="D83:E83"/>
    <mergeCell ref="A157:N158"/>
    <mergeCell ref="D143:E143"/>
    <mergeCell ref="O221:U221"/>
    <mergeCell ref="A221:N222"/>
    <mergeCell ref="D85:E85"/>
    <mergeCell ref="D207:E207"/>
    <mergeCell ref="O98:S98"/>
    <mergeCell ref="A224:Y224"/>
    <mergeCell ref="O225:S225"/>
    <mergeCell ref="O285:S285"/>
    <mergeCell ref="O299:U299"/>
    <mergeCell ref="D288:E288"/>
    <mergeCell ref="O288:S288"/>
    <mergeCell ref="AA17:AA18"/>
    <mergeCell ref="A193:Y193"/>
    <mergeCell ref="A264:Y264"/>
    <mergeCell ref="A169:N170"/>
    <mergeCell ref="O50:U50"/>
    <mergeCell ref="A89:Y89"/>
    <mergeCell ref="Z17:Z18"/>
    <mergeCell ref="O213:S213"/>
    <mergeCell ref="O107:S107"/>
    <mergeCell ref="A96:Y96"/>
    <mergeCell ref="A52:Y52"/>
    <mergeCell ref="O49:S49"/>
    <mergeCell ref="O93:S93"/>
    <mergeCell ref="D91:E91"/>
    <mergeCell ref="A68:Y68"/>
    <mergeCell ref="D76:E76"/>
    <mergeCell ref="O95:U95"/>
    <mergeCell ref="O51:U51"/>
    <mergeCell ref="A129:Y129"/>
    <mergeCell ref="A53:Y53"/>
    <mergeCell ref="O83:S83"/>
    <mergeCell ref="D101:E101"/>
    <mergeCell ref="O156:S156"/>
    <mergeCell ref="L305:L306"/>
    <mergeCell ref="N305:N306"/>
    <mergeCell ref="A162:N163"/>
    <mergeCell ref="P305:P306"/>
    <mergeCell ref="A233:N234"/>
    <mergeCell ref="D153:E153"/>
    <mergeCell ref="A227:N228"/>
    <mergeCell ref="D65:E65"/>
    <mergeCell ref="A147:Y147"/>
    <mergeCell ref="O148:S148"/>
    <mergeCell ref="O250:S250"/>
    <mergeCell ref="A211:Y211"/>
    <mergeCell ref="O212:S212"/>
    <mergeCell ref="O206:S206"/>
    <mergeCell ref="O302:U302"/>
    <mergeCell ref="O300:U300"/>
    <mergeCell ref="A305:A306"/>
    <mergeCell ref="O269:U269"/>
    <mergeCell ref="A123:Y123"/>
    <mergeCell ref="D106:E106"/>
    <mergeCell ref="A110:Y110"/>
    <mergeCell ref="D93:E93"/>
    <mergeCell ref="D220:E220"/>
    <mergeCell ref="E305:E306"/>
    <mergeCell ref="AH305:AH306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P10:Q10"/>
    <mergeCell ref="A108:N109"/>
    <mergeCell ref="A179:N180"/>
    <mergeCell ref="O204:S204"/>
    <mergeCell ref="A140:Y140"/>
    <mergeCell ref="D267:E267"/>
    <mergeCell ref="A63:Y63"/>
    <mergeCell ref="H17:H18"/>
    <mergeCell ref="O281:S281"/>
    <mergeCell ref="O256:S256"/>
    <mergeCell ref="D48:E48"/>
    <mergeCell ref="O22:S22"/>
    <mergeCell ref="A295:N296"/>
    <mergeCell ref="D125:E125"/>
    <mergeCell ref="O263:U263"/>
    <mergeCell ref="D112:E112"/>
    <mergeCell ref="D283:E283"/>
    <mergeCell ref="A79:Y79"/>
    <mergeCell ref="O47:S47"/>
    <mergeCell ref="D56:E56"/>
    <mergeCell ref="D285:E285"/>
    <mergeCell ref="O149:U149"/>
    <mergeCell ref="D204:E204"/>
    <mergeCell ref="D75:E75"/>
    <mergeCell ref="D206:E206"/>
    <mergeCell ref="O280:S280"/>
    <mergeCell ref="O59:S59"/>
    <mergeCell ref="D273:E273"/>
    <mergeCell ref="O46:S46"/>
    <mergeCell ref="O94:U94"/>
    <mergeCell ref="O161:S161"/>
    <mergeCell ref="O283:S283"/>
    <mergeCell ref="Z305:Z306"/>
    <mergeCell ref="AB305:AB306"/>
    <mergeCell ref="A200:Y200"/>
    <mergeCell ref="O72:U72"/>
    <mergeCell ref="A134:Y134"/>
    <mergeCell ref="D183:E183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D286:E286"/>
    <mergeCell ref="O252:U252"/>
    <mergeCell ref="A198:N199"/>
    <mergeCell ref="D178:E178"/>
    <mergeCell ref="A151:Y151"/>
    <mergeCell ref="A188:Y188"/>
    <mergeCell ref="A259:Y259"/>
    <mergeCell ref="O279:S279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O45:S45"/>
    <mergeCell ref="O232:S232"/>
    <mergeCell ref="D136:E136"/>
    <mergeCell ref="O78:U78"/>
    <mergeCell ref="D154:E154"/>
    <mergeCell ref="O170:U170"/>
    <mergeCell ref="D225:E225"/>
    <mergeCell ref="O145:U145"/>
    <mergeCell ref="G305:G306"/>
    <mergeCell ref="A187:Y187"/>
    <mergeCell ref="C304:S304"/>
    <mergeCell ref="D282:E282"/>
    <mergeCell ref="O305:O306"/>
    <mergeCell ref="O282:S282"/>
    <mergeCell ref="O296:U296"/>
    <mergeCell ref="O153:S153"/>
    <mergeCell ref="C305:C306"/>
    <mergeCell ref="U305:U306"/>
    <mergeCell ref="W305:W306"/>
    <mergeCell ref="B305:B306"/>
    <mergeCell ref="A269:N270"/>
    <mergeCell ref="A219:Y219"/>
    <mergeCell ref="A194:Y194"/>
    <mergeCell ref="O260:S260"/>
    <mergeCell ref="O185:U185"/>
    <mergeCell ref="O209:U209"/>
    <mergeCell ref="D156:E156"/>
    <mergeCell ref="O205:S205"/>
    <mergeCell ref="O295:U295"/>
    <mergeCell ref="D195:E195"/>
    <mergeCell ref="D289:E289"/>
    <mergeCell ref="O291:S291"/>
    <mergeCell ref="AH304:AI304"/>
    <mergeCell ref="O15:S16"/>
    <mergeCell ref="O108:U108"/>
    <mergeCell ref="AJ304:AK304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O39:S39"/>
    <mergeCell ref="A165:Y165"/>
    <mergeCell ref="A115:Y115"/>
    <mergeCell ref="D1:F1"/>
    <mergeCell ref="O227:U227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D100:E100"/>
    <mergeCell ref="A174:N175"/>
    <mergeCell ref="A239:N240"/>
    <mergeCell ref="O160:S160"/>
    <mergeCell ref="O253:U253"/>
    <mergeCell ref="D31:E31"/>
    <mergeCell ref="A32:N33"/>
    <mergeCell ref="O240:U240"/>
    <mergeCell ref="D160:E160"/>
    <mergeCell ref="I17:I18"/>
    <mergeCell ref="A176:Y176"/>
    <mergeCell ref="A6:C6"/>
    <mergeCell ref="P9:Q9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301:U301"/>
    <mergeCell ref="O289:S289"/>
    <mergeCell ref="O180:U180"/>
    <mergeCell ref="A229:Y229"/>
    <mergeCell ref="O168:S168"/>
    <mergeCell ref="O290:S290"/>
    <mergeCell ref="O118:S118"/>
    <mergeCell ref="A166:Y166"/>
    <mergeCell ref="O167:S167"/>
    <mergeCell ref="A17:A18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A77:N78"/>
    <mergeCell ref="O99:S99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D142:E142"/>
    <mergeCell ref="A216:N217"/>
    <mergeCell ref="O158:U158"/>
    <mergeCell ref="A80:Y80"/>
    <mergeCell ref="O81:S81"/>
    <mergeCell ref="U10:V10"/>
    <mergeCell ref="O91:S91"/>
    <mergeCell ref="O85:S85"/>
    <mergeCell ref="H5:L5"/>
    <mergeCell ref="O57:S57"/>
    <mergeCell ref="P12:Q12"/>
    <mergeCell ref="D251:E251"/>
    <mergeCell ref="O268:S268"/>
    <mergeCell ref="O17:S18"/>
    <mergeCell ref="D28:E28"/>
    <mergeCell ref="D98:E98"/>
    <mergeCell ref="O114:U114"/>
    <mergeCell ref="A21:Y21"/>
    <mergeCell ref="O131:S131"/>
    <mergeCell ref="O109:U109"/>
    <mergeCell ref="O28:S28"/>
    <mergeCell ref="A141:Y141"/>
    <mergeCell ref="A144:N145"/>
    <mergeCell ref="A135:Y135"/>
    <mergeCell ref="A35:Y35"/>
    <mergeCell ref="O136:S136"/>
    <mergeCell ref="A62:Y62"/>
    <mergeCell ref="O207:S207"/>
    <mergeCell ref="D45:E45"/>
    <mergeCell ref="D189:E189"/>
    <mergeCell ref="O119:S119"/>
    <mergeCell ref="O37:S37"/>
    <mergeCell ref="O133:U133"/>
    <mergeCell ref="A208:N209"/>
    <mergeCell ref="O198:U198"/>
    <mergeCell ref="A87:N88"/>
    <mergeCell ref="D281:E281"/>
    <mergeCell ref="O150:U150"/>
    <mergeCell ref="P6:Q6"/>
    <mergeCell ref="O29:S29"/>
    <mergeCell ref="O265:S265"/>
    <mergeCell ref="O65:S65"/>
    <mergeCell ref="D70:E70"/>
    <mergeCell ref="O44:S44"/>
    <mergeCell ref="O31:S31"/>
    <mergeCell ref="O202:S202"/>
    <mergeCell ref="D238:E238"/>
    <mergeCell ref="O216:U216"/>
    <mergeCell ref="D205:E205"/>
    <mergeCell ref="O56:S56"/>
    <mergeCell ref="O154:S154"/>
    <mergeCell ref="A137:N138"/>
    <mergeCell ref="A90:Y90"/>
    <mergeCell ref="O71:U71"/>
    <mergeCell ref="O195:S195"/>
    <mergeCell ref="O163:U163"/>
    <mergeCell ref="B17:B18"/>
    <mergeCell ref="A181:Y181"/>
    <mergeCell ref="O138:U138"/>
    <mergeCell ref="D131:E131"/>
    <mergeCell ref="O36:S36"/>
    <mergeCell ref="O33:U33"/>
    <mergeCell ref="O48:S48"/>
    <mergeCell ref="A5:C5"/>
    <mergeCell ref="C17:C18"/>
    <mergeCell ref="A255:Y255"/>
    <mergeCell ref="O127:U127"/>
    <mergeCell ref="D38:E38"/>
    <mergeCell ref="H9:I9"/>
    <mergeCell ref="O30:S30"/>
    <mergeCell ref="S6:T9"/>
    <mergeCell ref="D36:E36"/>
    <mergeCell ref="D39:E39"/>
    <mergeCell ref="D7:L7"/>
    <mergeCell ref="A19:Y19"/>
    <mergeCell ref="P13:Q13"/>
    <mergeCell ref="G17:G18"/>
    <mergeCell ref="D10:E10"/>
    <mergeCell ref="F10:G10"/>
    <mergeCell ref="A12:L1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2024-07-05T11:41:42Z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