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295B9F-511E-448B-A064-F09F208AC9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W447" i="1"/>
  <c r="W446" i="1"/>
  <c r="BN445" i="1"/>
  <c r="BL445" i="1"/>
  <c r="X445" i="1"/>
  <c r="BN444" i="1"/>
  <c r="BL444" i="1"/>
  <c r="X444" i="1"/>
  <c r="O444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W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BN422" i="1"/>
  <c r="BL422" i="1"/>
  <c r="X422" i="1"/>
  <c r="O422" i="1"/>
  <c r="BN421" i="1"/>
  <c r="BL421" i="1"/>
  <c r="X421" i="1"/>
  <c r="BN420" i="1"/>
  <c r="BL420" i="1"/>
  <c r="X420" i="1"/>
  <c r="O420" i="1"/>
  <c r="BN419" i="1"/>
  <c r="BL419" i="1"/>
  <c r="X419" i="1"/>
  <c r="BN418" i="1"/>
  <c r="BL418" i="1"/>
  <c r="X418" i="1"/>
  <c r="O418" i="1"/>
  <c r="BN417" i="1"/>
  <c r="BL417" i="1"/>
  <c r="X417" i="1"/>
  <c r="BN416" i="1"/>
  <c r="BL416" i="1"/>
  <c r="X416" i="1"/>
  <c r="O416" i="1"/>
  <c r="BN415" i="1"/>
  <c r="BL415" i="1"/>
  <c r="X415" i="1"/>
  <c r="BN414" i="1"/>
  <c r="BL414" i="1"/>
  <c r="X414" i="1"/>
  <c r="O414" i="1"/>
  <c r="BN413" i="1"/>
  <c r="BL413" i="1"/>
  <c r="X413" i="1"/>
  <c r="BN412" i="1"/>
  <c r="BL412" i="1"/>
  <c r="X412" i="1"/>
  <c r="O412" i="1"/>
  <c r="BN411" i="1"/>
  <c r="BL411" i="1"/>
  <c r="X411" i="1"/>
  <c r="BN410" i="1"/>
  <c r="BL410" i="1"/>
  <c r="X410" i="1"/>
  <c r="O410" i="1"/>
  <c r="BN409" i="1"/>
  <c r="BL409" i="1"/>
  <c r="X409" i="1"/>
  <c r="BN408" i="1"/>
  <c r="BL408" i="1"/>
  <c r="X408" i="1"/>
  <c r="O408" i="1"/>
  <c r="BN407" i="1"/>
  <c r="BL407" i="1"/>
  <c r="X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O401" i="1"/>
  <c r="BN400" i="1"/>
  <c r="BL400" i="1"/>
  <c r="X400" i="1"/>
  <c r="W398" i="1"/>
  <c r="W397" i="1"/>
  <c r="BN396" i="1"/>
  <c r="BL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Y302" i="1"/>
  <c r="X302" i="1"/>
  <c r="O302" i="1"/>
  <c r="BN301" i="1"/>
  <c r="BL301" i="1"/>
  <c r="X301" i="1"/>
  <c r="O301" i="1"/>
  <c r="BN300" i="1"/>
  <c r="BL300" i="1"/>
  <c r="X300" i="1"/>
  <c r="BO300" i="1" s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BO296" i="1" s="1"/>
  <c r="O296" i="1"/>
  <c r="W293" i="1"/>
  <c r="W292" i="1"/>
  <c r="BN291" i="1"/>
  <c r="BL291" i="1"/>
  <c r="X291" i="1"/>
  <c r="BO291" i="1" s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W287" i="1"/>
  <c r="W286" i="1"/>
  <c r="BN285" i="1"/>
  <c r="BL285" i="1"/>
  <c r="X285" i="1"/>
  <c r="BO285" i="1" s="1"/>
  <c r="O285" i="1"/>
  <c r="BN284" i="1"/>
  <c r="BL284" i="1"/>
  <c r="X284" i="1"/>
  <c r="BN283" i="1"/>
  <c r="BL283" i="1"/>
  <c r="X283" i="1"/>
  <c r="W281" i="1"/>
  <c r="W280" i="1"/>
  <c r="BN279" i="1"/>
  <c r="BL279" i="1"/>
  <c r="X279" i="1"/>
  <c r="O279" i="1"/>
  <c r="BN278" i="1"/>
  <c r="BL278" i="1"/>
  <c r="X278" i="1"/>
  <c r="O278" i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N244" i="1"/>
  <c r="BL244" i="1"/>
  <c r="X244" i="1"/>
  <c r="BO244" i="1" s="1"/>
  <c r="W241" i="1"/>
  <c r="W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W231" i="1"/>
  <c r="W230" i="1"/>
  <c r="BN229" i="1"/>
  <c r="BL229" i="1"/>
  <c r="X229" i="1"/>
  <c r="BO229" i="1" s="1"/>
  <c r="O229" i="1"/>
  <c r="BN228" i="1"/>
  <c r="BL228" i="1"/>
  <c r="X228" i="1"/>
  <c r="X230" i="1" s="1"/>
  <c r="O228" i="1"/>
  <c r="W226" i="1"/>
  <c r="W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W207" i="1"/>
  <c r="W206" i="1"/>
  <c r="BN205" i="1"/>
  <c r="BL205" i="1"/>
  <c r="X205" i="1"/>
  <c r="BO205" i="1" s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W187" i="1"/>
  <c r="W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X187" i="1" s="1"/>
  <c r="O179" i="1"/>
  <c r="BO178" i="1"/>
  <c r="BN178" i="1"/>
  <c r="BM178" i="1"/>
  <c r="BL178" i="1"/>
  <c r="Y178" i="1"/>
  <c r="X178" i="1"/>
  <c r="O178" i="1"/>
  <c r="W176" i="1"/>
  <c r="X175" i="1"/>
  <c r="W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5" i="1"/>
  <c r="W164" i="1"/>
  <c r="BN163" i="1"/>
  <c r="BL163" i="1"/>
  <c r="X163" i="1"/>
  <c r="BO163" i="1" s="1"/>
  <c r="O163" i="1"/>
  <c r="BN162" i="1"/>
  <c r="BL162" i="1"/>
  <c r="X162" i="1"/>
  <c r="O162" i="1"/>
  <c r="BN161" i="1"/>
  <c r="BL161" i="1"/>
  <c r="X161" i="1"/>
  <c r="BO161" i="1" s="1"/>
  <c r="O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W152" i="1"/>
  <c r="W151" i="1"/>
  <c r="BN150" i="1"/>
  <c r="BL150" i="1"/>
  <c r="X150" i="1"/>
  <c r="BO150" i="1" s="1"/>
  <c r="O150" i="1"/>
  <c r="BN149" i="1"/>
  <c r="BL149" i="1"/>
  <c r="X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O136" i="1"/>
  <c r="W133" i="1"/>
  <c r="W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X106" i="1" s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BO84" i="1" s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O34" i="1"/>
  <c r="BO33" i="1"/>
  <c r="BN33" i="1"/>
  <c r="BM33" i="1"/>
  <c r="BL33" i="1"/>
  <c r="Y33" i="1"/>
  <c r="X33" i="1"/>
  <c r="O33" i="1"/>
  <c r="BN32" i="1"/>
  <c r="BM32" i="1"/>
  <c r="BL32" i="1"/>
  <c r="Y32" i="1"/>
  <c r="X32" i="1"/>
  <c r="BO32" i="1" s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48" i="1" l="1"/>
  <c r="BM248" i="1"/>
  <c r="Y248" i="1"/>
  <c r="BO270" i="1"/>
  <c r="BM270" i="1"/>
  <c r="Y270" i="1"/>
  <c r="BO298" i="1"/>
  <c r="BM298" i="1"/>
  <c r="Y298" i="1"/>
  <c r="BO337" i="1"/>
  <c r="BM337" i="1"/>
  <c r="Y337" i="1"/>
  <c r="BO368" i="1"/>
  <c r="BM368" i="1"/>
  <c r="Y368" i="1"/>
  <c r="BO396" i="1"/>
  <c r="BM396" i="1"/>
  <c r="Y396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51" i="1"/>
  <c r="BM451" i="1"/>
  <c r="Y451" i="1"/>
  <c r="BO455" i="1"/>
  <c r="BM455" i="1"/>
  <c r="Y455" i="1"/>
  <c r="BO496" i="1"/>
  <c r="BM496" i="1"/>
  <c r="Y496" i="1"/>
  <c r="Y22" i="1"/>
  <c r="BM22" i="1"/>
  <c r="W576" i="1"/>
  <c r="X3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Y70" i="1"/>
  <c r="BM70" i="1"/>
  <c r="Y78" i="1"/>
  <c r="BM78" i="1"/>
  <c r="Y86" i="1"/>
  <c r="BM86" i="1"/>
  <c r="Y100" i="1"/>
  <c r="BM100" i="1"/>
  <c r="Y110" i="1"/>
  <c r="BM110" i="1"/>
  <c r="Y120" i="1"/>
  <c r="BM120" i="1"/>
  <c r="Y121" i="1"/>
  <c r="BM121" i="1"/>
  <c r="Y122" i="1"/>
  <c r="BM122" i="1"/>
  <c r="X132" i="1"/>
  <c r="Y137" i="1"/>
  <c r="BM137" i="1"/>
  <c r="Y155" i="1"/>
  <c r="BM155" i="1"/>
  <c r="Y163" i="1"/>
  <c r="BM163" i="1"/>
  <c r="Y182" i="1"/>
  <c r="BM182" i="1"/>
  <c r="Y198" i="1"/>
  <c r="BM198" i="1"/>
  <c r="Y205" i="1"/>
  <c r="BM205" i="1"/>
  <c r="Y210" i="1"/>
  <c r="BM210" i="1"/>
  <c r="Y229" i="1"/>
  <c r="BM229" i="1"/>
  <c r="BO236" i="1"/>
  <c r="BM236" i="1"/>
  <c r="Y236" i="1"/>
  <c r="BO260" i="1"/>
  <c r="BM260" i="1"/>
  <c r="Y260" i="1"/>
  <c r="BO279" i="1"/>
  <c r="BM279" i="1"/>
  <c r="Y279" i="1"/>
  <c r="BO306" i="1"/>
  <c r="BM306" i="1"/>
  <c r="Y306" i="1"/>
  <c r="BO349" i="1"/>
  <c r="BM349" i="1"/>
  <c r="Y349" i="1"/>
  <c r="BO380" i="1"/>
  <c r="BM380" i="1"/>
  <c r="Y380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54" i="1"/>
  <c r="BM454" i="1"/>
  <c r="Y454" i="1"/>
  <c r="BO495" i="1"/>
  <c r="BM495" i="1"/>
  <c r="Y495" i="1"/>
  <c r="BO515" i="1"/>
  <c r="BM515" i="1"/>
  <c r="Y515" i="1"/>
  <c r="BO335" i="1"/>
  <c r="BM335" i="1"/>
  <c r="Y335" i="1"/>
  <c r="BO343" i="1"/>
  <c r="BM343" i="1"/>
  <c r="Y343" i="1"/>
  <c r="BO357" i="1"/>
  <c r="BM357" i="1"/>
  <c r="Y357" i="1"/>
  <c r="BO361" i="1"/>
  <c r="BM361" i="1"/>
  <c r="Y361" i="1"/>
  <c r="BO376" i="1"/>
  <c r="BM376" i="1"/>
  <c r="Y376" i="1"/>
  <c r="X390" i="1"/>
  <c r="BO388" i="1"/>
  <c r="BM388" i="1"/>
  <c r="Y388" i="1"/>
  <c r="BO402" i="1"/>
  <c r="BM402" i="1"/>
  <c r="Y402" i="1"/>
  <c r="BO439" i="1"/>
  <c r="BM439" i="1"/>
  <c r="Y439" i="1"/>
  <c r="BO449" i="1"/>
  <c r="BM449" i="1"/>
  <c r="Y449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W577" i="1"/>
  <c r="W580" i="1"/>
  <c r="Y28" i="1"/>
  <c r="BM28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Y98" i="1"/>
  <c r="BM98" i="1"/>
  <c r="BO98" i="1"/>
  <c r="Y102" i="1"/>
  <c r="BM102" i="1"/>
  <c r="Y108" i="1"/>
  <c r="BM108" i="1"/>
  <c r="X123" i="1"/>
  <c r="Y112" i="1"/>
  <c r="BM112" i="1"/>
  <c r="Y116" i="1"/>
  <c r="BM116" i="1"/>
  <c r="Y117" i="1"/>
  <c r="BM117" i="1"/>
  <c r="Y118" i="1"/>
  <c r="BM118" i="1"/>
  <c r="Y126" i="1"/>
  <c r="BM126" i="1"/>
  <c r="BO126" i="1"/>
  <c r="Y130" i="1"/>
  <c r="BM130" i="1"/>
  <c r="Y139" i="1"/>
  <c r="BM139" i="1"/>
  <c r="Y150" i="1"/>
  <c r="BM150" i="1"/>
  <c r="Y157" i="1"/>
  <c r="BM157" i="1"/>
  <c r="Y161" i="1"/>
  <c r="BM161" i="1"/>
  <c r="Y168" i="1"/>
  <c r="BM168" i="1"/>
  <c r="BO168" i="1"/>
  <c r="Y180" i="1"/>
  <c r="BM180" i="1"/>
  <c r="Y184" i="1"/>
  <c r="BM184" i="1"/>
  <c r="Y196" i="1"/>
  <c r="BM196" i="1"/>
  <c r="X215" i="1"/>
  <c r="Y219" i="1"/>
  <c r="BM219" i="1"/>
  <c r="Y223" i="1"/>
  <c r="BM223" i="1"/>
  <c r="Y234" i="1"/>
  <c r="BM234" i="1"/>
  <c r="Y238" i="1"/>
  <c r="BM238" i="1"/>
  <c r="Y244" i="1"/>
  <c r="BM244" i="1"/>
  <c r="Y250" i="1"/>
  <c r="BM250" i="1"/>
  <c r="Y258" i="1"/>
  <c r="BM258" i="1"/>
  <c r="Y264" i="1"/>
  <c r="BM264" i="1"/>
  <c r="Y268" i="1"/>
  <c r="BM268" i="1"/>
  <c r="Y272" i="1"/>
  <c r="BM272" i="1"/>
  <c r="Y277" i="1"/>
  <c r="BM277" i="1"/>
  <c r="X280" i="1"/>
  <c r="Y285" i="1"/>
  <c r="BM285" i="1"/>
  <c r="X293" i="1"/>
  <c r="Y291" i="1"/>
  <c r="BM291" i="1"/>
  <c r="X292" i="1"/>
  <c r="Y296" i="1"/>
  <c r="BM296" i="1"/>
  <c r="X303" i="1"/>
  <c r="Y300" i="1"/>
  <c r="BM300" i="1"/>
  <c r="BO302" i="1"/>
  <c r="BM302" i="1"/>
  <c r="BO317" i="1"/>
  <c r="BM317" i="1"/>
  <c r="Y317" i="1"/>
  <c r="BO339" i="1"/>
  <c r="BM339" i="1"/>
  <c r="Y339" i="1"/>
  <c r="BO351" i="1"/>
  <c r="BM351" i="1"/>
  <c r="Y351" i="1"/>
  <c r="BO370" i="1"/>
  <c r="BM370" i="1"/>
  <c r="Y370" i="1"/>
  <c r="BO382" i="1"/>
  <c r="BM382" i="1"/>
  <c r="Y382" i="1"/>
  <c r="BO401" i="1"/>
  <c r="BM401" i="1"/>
  <c r="Y401" i="1"/>
  <c r="BO429" i="1"/>
  <c r="BM429" i="1"/>
  <c r="Y429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X359" i="1"/>
  <c r="X358" i="1"/>
  <c r="X386" i="1"/>
  <c r="X441" i="1"/>
  <c r="X440" i="1"/>
  <c r="W586" i="1"/>
  <c r="H9" i="1"/>
  <c r="A10" i="1"/>
  <c r="B586" i="1"/>
  <c r="W578" i="1"/>
  <c r="W579" i="1" s="1"/>
  <c r="Y23" i="1"/>
  <c r="Y24" i="1" s="1"/>
  <c r="BM23" i="1"/>
  <c r="X24" i="1"/>
  <c r="Y27" i="1"/>
  <c r="BM27" i="1"/>
  <c r="BO27" i="1"/>
  <c r="Y29" i="1"/>
  <c r="BM29" i="1"/>
  <c r="X36" i="1"/>
  <c r="BO54" i="1"/>
  <c r="BM54" i="1"/>
  <c r="Y54" i="1"/>
  <c r="Y55" i="1" s="1"/>
  <c r="X56" i="1"/>
  <c r="D586" i="1"/>
  <c r="X63" i="1"/>
  <c r="BO59" i="1"/>
  <c r="BM59" i="1"/>
  <c r="Y59" i="1"/>
  <c r="BO62" i="1"/>
  <c r="BM62" i="1"/>
  <c r="Y62" i="1"/>
  <c r="X64" i="1"/>
  <c r="E586" i="1"/>
  <c r="X88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87" i="1"/>
  <c r="BM87" i="1"/>
  <c r="Y87" i="1"/>
  <c r="X89" i="1"/>
  <c r="X96" i="1"/>
  <c r="BO91" i="1"/>
  <c r="BM91" i="1"/>
  <c r="Y91" i="1"/>
  <c r="X95" i="1"/>
  <c r="BO99" i="1"/>
  <c r="BM99" i="1"/>
  <c r="Y99" i="1"/>
  <c r="BO103" i="1"/>
  <c r="BM103" i="1"/>
  <c r="Y103" i="1"/>
  <c r="X124" i="1"/>
  <c r="BO111" i="1"/>
  <c r="BM111" i="1"/>
  <c r="Y111" i="1"/>
  <c r="BO115" i="1"/>
  <c r="BM115" i="1"/>
  <c r="Y115" i="1"/>
  <c r="BO127" i="1"/>
  <c r="BM127" i="1"/>
  <c r="Y127" i="1"/>
  <c r="BO131" i="1"/>
  <c r="BM131" i="1"/>
  <c r="Y131" i="1"/>
  <c r="X133" i="1"/>
  <c r="F586" i="1"/>
  <c r="X141" i="1"/>
  <c r="BO136" i="1"/>
  <c r="BM136" i="1"/>
  <c r="Y136" i="1"/>
  <c r="BO140" i="1"/>
  <c r="BM140" i="1"/>
  <c r="Y140" i="1"/>
  <c r="X142" i="1"/>
  <c r="G586" i="1"/>
  <c r="X152" i="1"/>
  <c r="BO146" i="1"/>
  <c r="BM146" i="1"/>
  <c r="Y146" i="1"/>
  <c r="BO148" i="1"/>
  <c r="BM148" i="1"/>
  <c r="Y148" i="1"/>
  <c r="X151" i="1"/>
  <c r="BO156" i="1"/>
  <c r="BM156" i="1"/>
  <c r="Y156" i="1"/>
  <c r="BO160" i="1"/>
  <c r="BM160" i="1"/>
  <c r="Y160" i="1"/>
  <c r="X164" i="1"/>
  <c r="BO169" i="1"/>
  <c r="BM169" i="1"/>
  <c r="Y169" i="1"/>
  <c r="Y170" i="1" s="1"/>
  <c r="X171" i="1"/>
  <c r="X176" i="1"/>
  <c r="BO173" i="1"/>
  <c r="BM173" i="1"/>
  <c r="Y173" i="1"/>
  <c r="Y175" i="1" s="1"/>
  <c r="X186" i="1"/>
  <c r="BO181" i="1"/>
  <c r="BM181" i="1"/>
  <c r="Y181" i="1"/>
  <c r="BO185" i="1"/>
  <c r="BM185" i="1"/>
  <c r="Y185" i="1"/>
  <c r="X207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4" i="1"/>
  <c r="BM204" i="1"/>
  <c r="Y204" i="1"/>
  <c r="BO211" i="1"/>
  <c r="BM211" i="1"/>
  <c r="Y211" i="1"/>
  <c r="BO213" i="1"/>
  <c r="BM213" i="1"/>
  <c r="Y213" i="1"/>
  <c r="J586" i="1"/>
  <c r="X225" i="1"/>
  <c r="BO218" i="1"/>
  <c r="BM218" i="1"/>
  <c r="Y218" i="1"/>
  <c r="BO222" i="1"/>
  <c r="BM222" i="1"/>
  <c r="Y222" i="1"/>
  <c r="BO235" i="1"/>
  <c r="BM235" i="1"/>
  <c r="Y235" i="1"/>
  <c r="BO239" i="1"/>
  <c r="BM239" i="1"/>
  <c r="Y239" i="1"/>
  <c r="X241" i="1"/>
  <c r="BO245" i="1"/>
  <c r="BM245" i="1"/>
  <c r="Y245" i="1"/>
  <c r="BO247" i="1"/>
  <c r="BM247" i="1"/>
  <c r="Y247" i="1"/>
  <c r="BO251" i="1"/>
  <c r="BM251" i="1"/>
  <c r="Y251" i="1"/>
  <c r="BO259" i="1"/>
  <c r="BM259" i="1"/>
  <c r="Y259" i="1"/>
  <c r="X274" i="1"/>
  <c r="BO267" i="1"/>
  <c r="BM267" i="1"/>
  <c r="Y267" i="1"/>
  <c r="BO271" i="1"/>
  <c r="BM271" i="1"/>
  <c r="Y271" i="1"/>
  <c r="X281" i="1"/>
  <c r="X287" i="1"/>
  <c r="BO283" i="1"/>
  <c r="BM283" i="1"/>
  <c r="Y283" i="1"/>
  <c r="X286" i="1"/>
  <c r="Y292" i="1"/>
  <c r="BO290" i="1"/>
  <c r="BM290" i="1"/>
  <c r="Y290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83" i="1"/>
  <c r="BM383" i="1"/>
  <c r="Y383" i="1"/>
  <c r="BO445" i="1"/>
  <c r="BM445" i="1"/>
  <c r="Y445" i="1"/>
  <c r="X447" i="1"/>
  <c r="BO450" i="1"/>
  <c r="BM450" i="1"/>
  <c r="Y450" i="1"/>
  <c r="BO453" i="1"/>
  <c r="BM453" i="1"/>
  <c r="Y453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F9" i="1"/>
  <c r="J9" i="1"/>
  <c r="X25" i="1"/>
  <c r="BO34" i="1"/>
  <c r="BM34" i="1"/>
  <c r="Y34" i="1"/>
  <c r="BO61" i="1"/>
  <c r="BM61" i="1"/>
  <c r="Y61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BO101" i="1"/>
  <c r="BM101" i="1"/>
  <c r="Y101" i="1"/>
  <c r="X105" i="1"/>
  <c r="BO109" i="1"/>
  <c r="BM109" i="1"/>
  <c r="Y109" i="1"/>
  <c r="BO113" i="1"/>
  <c r="BM113" i="1"/>
  <c r="Y113" i="1"/>
  <c r="BO119" i="1"/>
  <c r="BM119" i="1"/>
  <c r="Y119" i="1"/>
  <c r="BO129" i="1"/>
  <c r="BM129" i="1"/>
  <c r="Y129" i="1"/>
  <c r="BO138" i="1"/>
  <c r="BM138" i="1"/>
  <c r="Y138" i="1"/>
  <c r="BO147" i="1"/>
  <c r="BM147" i="1"/>
  <c r="Y147" i="1"/>
  <c r="BO149" i="1"/>
  <c r="BM149" i="1"/>
  <c r="Y149" i="1"/>
  <c r="BO158" i="1"/>
  <c r="BM158" i="1"/>
  <c r="Y158" i="1"/>
  <c r="Y164" i="1" s="1"/>
  <c r="BO162" i="1"/>
  <c r="BM162" i="1"/>
  <c r="Y162" i="1"/>
  <c r="BO179" i="1"/>
  <c r="BM179" i="1"/>
  <c r="Y179" i="1"/>
  <c r="Y186" i="1" s="1"/>
  <c r="BO183" i="1"/>
  <c r="BM183" i="1"/>
  <c r="Y183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26" i="1"/>
  <c r="X231" i="1"/>
  <c r="BO228" i="1"/>
  <c r="BM228" i="1"/>
  <c r="Y228" i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55" i="1"/>
  <c r="X262" i="1"/>
  <c r="BO257" i="1"/>
  <c r="BM257" i="1"/>
  <c r="Y257" i="1"/>
  <c r="Y261" i="1" s="1"/>
  <c r="X261" i="1"/>
  <c r="BO265" i="1"/>
  <c r="BM265" i="1"/>
  <c r="Y265" i="1"/>
  <c r="BO269" i="1"/>
  <c r="BM269" i="1"/>
  <c r="Y269" i="1"/>
  <c r="BO273" i="1"/>
  <c r="BM273" i="1"/>
  <c r="Y273" i="1"/>
  <c r="X275" i="1"/>
  <c r="BO278" i="1"/>
  <c r="BM278" i="1"/>
  <c r="Y278" i="1"/>
  <c r="Y280" i="1" s="1"/>
  <c r="BO284" i="1"/>
  <c r="BM284" i="1"/>
  <c r="Y284" i="1"/>
  <c r="BO297" i="1"/>
  <c r="BM297" i="1"/>
  <c r="Y297" i="1"/>
  <c r="BO362" i="1"/>
  <c r="BM362" i="1"/>
  <c r="Y362" i="1"/>
  <c r="Y363" i="1" s="1"/>
  <c r="X364" i="1"/>
  <c r="Q586" i="1"/>
  <c r="X372" i="1"/>
  <c r="BO367" i="1"/>
  <c r="BM367" i="1"/>
  <c r="Y367" i="1"/>
  <c r="X371" i="1"/>
  <c r="BO375" i="1"/>
  <c r="BM375" i="1"/>
  <c r="Y375" i="1"/>
  <c r="X377" i="1"/>
  <c r="X425" i="1"/>
  <c r="BO400" i="1"/>
  <c r="BM400" i="1"/>
  <c r="Y400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X430" i="1"/>
  <c r="I586" i="1"/>
  <c r="C586" i="1"/>
  <c r="X55" i="1"/>
  <c r="H586" i="1"/>
  <c r="X165" i="1"/>
  <c r="K586" i="1"/>
  <c r="X240" i="1"/>
  <c r="L586" i="1"/>
  <c r="X254" i="1"/>
  <c r="N586" i="1"/>
  <c r="X304" i="1"/>
  <c r="BO301" i="1"/>
  <c r="BM301" i="1"/>
  <c r="Y301" i="1"/>
  <c r="Y303" i="1" s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X363" i="1"/>
  <c r="BO369" i="1"/>
  <c r="BM369" i="1"/>
  <c r="Y369" i="1"/>
  <c r="X378" i="1"/>
  <c r="BO381" i="1"/>
  <c r="BM381" i="1"/>
  <c r="Y381" i="1"/>
  <c r="Y385" i="1" s="1"/>
  <c r="X385" i="1"/>
  <c r="BO389" i="1"/>
  <c r="BM389" i="1"/>
  <c r="Y389" i="1"/>
  <c r="Y390" i="1" s="1"/>
  <c r="X391" i="1"/>
  <c r="X398" i="1"/>
  <c r="BO395" i="1"/>
  <c r="BM395" i="1"/>
  <c r="Y395" i="1"/>
  <c r="BO403" i="1"/>
  <c r="BM403" i="1"/>
  <c r="Y403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38" i="1"/>
  <c r="BM438" i="1"/>
  <c r="Y438" i="1"/>
  <c r="Y440" i="1" s="1"/>
  <c r="R586" i="1"/>
  <c r="S586" i="1"/>
  <c r="X446" i="1"/>
  <c r="BO444" i="1"/>
  <c r="BM444" i="1"/>
  <c r="Y444" i="1"/>
  <c r="Y446" i="1" s="1"/>
  <c r="X45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519" i="1" l="1"/>
  <c r="Y397" i="1"/>
  <c r="Y358" i="1"/>
  <c r="Y352" i="1"/>
  <c r="Y430" i="1"/>
  <c r="Y377" i="1"/>
  <c r="Y230" i="1"/>
  <c r="Y458" i="1"/>
  <c r="Y214" i="1"/>
  <c r="Y123" i="1"/>
  <c r="X578" i="1"/>
  <c r="Y105" i="1"/>
  <c r="Y505" i="1"/>
  <c r="Y274" i="1"/>
  <c r="X577" i="1"/>
  <c r="X579" i="1" s="1"/>
  <c r="Y240" i="1"/>
  <c r="Y132" i="1"/>
  <c r="Y567" i="1"/>
  <c r="Y551" i="1"/>
  <c r="Y345" i="1"/>
  <c r="Y254" i="1"/>
  <c r="Y151" i="1"/>
  <c r="Y95" i="1"/>
  <c r="Y88" i="1"/>
  <c r="X580" i="1"/>
  <c r="Y525" i="1"/>
  <c r="Y425" i="1"/>
  <c r="Y371" i="1"/>
  <c r="X576" i="1"/>
  <c r="Y478" i="1"/>
  <c r="Y319" i="1"/>
  <c r="Y286" i="1"/>
  <c r="Y225" i="1"/>
  <c r="Y206" i="1"/>
  <c r="Y141" i="1"/>
  <c r="Y63" i="1"/>
  <c r="Y36" i="1"/>
  <c r="Y581" i="1" l="1"/>
</calcChain>
</file>

<file path=xl/sharedStrings.xml><?xml version="1.0" encoding="utf-8"?>
<sst xmlns="http://schemas.openxmlformats.org/spreadsheetml/2006/main" count="2552" uniqueCount="842">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</sst>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/>
      <c r="I5" s="439"/>
      <c r="J5" s="439"/>
      <c r="K5" s="439"/>
      <c r="L5" s="440"/>
      <c r="M5" s="58"/>
      <c r="O5" s="24" t="s">
        <v>10</v>
      </c>
      <c r="P5" s="813">
        <v>45482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Вторник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0.375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1" t="s">
        <v>85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100</v>
      </c>
      <c r="X53" s="406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180</v>
      </c>
      <c r="X54" s="406">
        <f>IFERROR(IF(W54="",0,CEILING((W54/$H54),1)*$H54),"")</f>
        <v>180.9</v>
      </c>
      <c r="Y54" s="36">
        <f>IFERROR(IF(X54=0,"",ROUNDUP(X54/H54,0)*0.00753),"")</f>
        <v>0.50451000000000001</v>
      </c>
      <c r="Z54" s="56"/>
      <c r="AA54" s="57"/>
      <c r="AE54" s="64"/>
      <c r="BB54" s="80" t="s">
        <v>1</v>
      </c>
      <c r="BL54" s="64">
        <f>IFERROR(W54*I54/H54,"0")</f>
        <v>193.33333333333331</v>
      </c>
      <c r="BM54" s="64">
        <f>IFERROR(X54*I54/H54,"0")</f>
        <v>194.29999999999998</v>
      </c>
      <c r="BN54" s="64">
        <f>IFERROR(1/J54*(W54/H54),"0")</f>
        <v>0.42735042735042728</v>
      </c>
      <c r="BO54" s="64">
        <f>IFERROR(1/J54*(X54/H54),"0")</f>
        <v>0.42948717948717946</v>
      </c>
    </row>
    <row r="55" spans="1:67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75.925925925925924</v>
      </c>
      <c r="X55" s="407">
        <f>IFERROR(X53/H53,"0")+IFERROR(X54/H54,"0")</f>
        <v>77</v>
      </c>
      <c r="Y55" s="407">
        <f>IFERROR(IF(Y53="",0,Y53),"0")+IFERROR(IF(Y54="",0,Y54),"0")</f>
        <v>0.72201000000000004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280</v>
      </c>
      <c r="X56" s="407">
        <f>IFERROR(SUM(X53:X54),"0")</f>
        <v>288.89999999999998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400</v>
      </c>
      <c r="X60" s="406">
        <f>IFERROR(IF(W60="",0,CEILING((W60/$H60),1)*$H60),"")</f>
        <v>410.40000000000003</v>
      </c>
      <c r="Y60" s="36">
        <f>IFERROR(IF(X60=0,"",ROUNDUP(X60/H60,0)*0.02175),"")</f>
        <v>0.8264999999999999</v>
      </c>
      <c r="Z60" s="56"/>
      <c r="AA60" s="57"/>
      <c r="AE60" s="64"/>
      <c r="BB60" s="82" t="s">
        <v>1</v>
      </c>
      <c r="BL60" s="64">
        <f>IFERROR(W60*I60/H60,"0")</f>
        <v>417.77777777777777</v>
      </c>
      <c r="BM60" s="64">
        <f>IFERROR(X60*I60/H60,"0")</f>
        <v>428.64</v>
      </c>
      <c r="BN60" s="64">
        <f>IFERROR(1/J60*(W60/H60),"0")</f>
        <v>0.66137566137566139</v>
      </c>
      <c r="BO60" s="64">
        <f>IFERROR(1/J60*(X60/H60),"0")</f>
        <v>0.67857142857142849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450</v>
      </c>
      <c r="X61" s="406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137.03703703703704</v>
      </c>
      <c r="X63" s="407">
        <f>IFERROR(X59/H59,"0")+IFERROR(X60/H60,"0")+IFERROR(X61/H61,"0")+IFERROR(X62/H62,"0")</f>
        <v>138</v>
      </c>
      <c r="Y63" s="407">
        <f>IFERROR(IF(Y59="",0,Y59),"0")+IFERROR(IF(Y60="",0,Y60),"0")+IFERROR(IF(Y61="",0,Y61),"0")+IFERROR(IF(Y62="",0,Y62),"0")</f>
        <v>1.7634999999999998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850</v>
      </c>
      <c r="X64" s="407">
        <f>IFERROR(SUM(X59:X62),"0")</f>
        <v>860.40000000000009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140</v>
      </c>
      <c r="X69" s="406">
        <f t="shared" si="6"/>
        <v>140.4</v>
      </c>
      <c r="Y69" s="36">
        <f t="shared" si="7"/>
        <v>0.28275</v>
      </c>
      <c r="Z69" s="56"/>
      <c r="AA69" s="57"/>
      <c r="AE69" s="64"/>
      <c r="BB69" s="87" t="s">
        <v>1</v>
      </c>
      <c r="BL69" s="64">
        <f t="shared" si="8"/>
        <v>146.2222222222222</v>
      </c>
      <c r="BM69" s="64">
        <f t="shared" si="9"/>
        <v>146.63999999999999</v>
      </c>
      <c r="BN69" s="64">
        <f t="shared" si="10"/>
        <v>0.23148148148148145</v>
      </c>
      <c r="BO69" s="64">
        <f t="shared" si="11"/>
        <v>0.23214285714285712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200</v>
      </c>
      <c r="X71" s="406">
        <f t="shared" si="6"/>
        <v>205.20000000000002</v>
      </c>
      <c r="Y71" s="36">
        <f t="shared" si="7"/>
        <v>0.41324999999999995</v>
      </c>
      <c r="Z71" s="56"/>
      <c r="AA71" s="57"/>
      <c r="AE71" s="64"/>
      <c r="BB71" s="89" t="s">
        <v>1</v>
      </c>
      <c r="BL71" s="64">
        <f t="shared" si="8"/>
        <v>208.88888888888889</v>
      </c>
      <c r="BM71" s="64">
        <f t="shared" si="9"/>
        <v>214.32</v>
      </c>
      <c r="BN71" s="64">
        <f t="shared" si="10"/>
        <v>0.3306878306878307</v>
      </c>
      <c r="BO71" s="64">
        <f t="shared" si="11"/>
        <v>0.33928571428571425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418">
        <v>4680115882133</v>
      </c>
      <c r="E72" s="413"/>
      <c r="F72" s="404">
        <v>1.4</v>
      </c>
      <c r="G72" s="32">
        <v>8</v>
      </c>
      <c r="H72" s="404">
        <v>11.2</v>
      </c>
      <c r="I72" s="40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70</v>
      </c>
      <c r="X72" s="406">
        <f t="shared" si="6"/>
        <v>78.399999999999991</v>
      </c>
      <c r="Y72" s="36">
        <f t="shared" si="7"/>
        <v>0.15225</v>
      </c>
      <c r="Z72" s="56"/>
      <c r="AA72" s="57"/>
      <c r="AE72" s="64"/>
      <c r="BB72" s="90" t="s">
        <v>1</v>
      </c>
      <c r="BL72" s="64">
        <f t="shared" si="8"/>
        <v>73</v>
      </c>
      <c r="BM72" s="64">
        <f t="shared" si="9"/>
        <v>81.759999999999991</v>
      </c>
      <c r="BN72" s="64">
        <f t="shared" si="10"/>
        <v>0.11160714285714285</v>
      </c>
      <c r="BO72" s="64">
        <f t="shared" si="11"/>
        <v>0.125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418">
        <v>4680115882133</v>
      </c>
      <c r="E73" s="413"/>
      <c r="F73" s="404">
        <v>1.35</v>
      </c>
      <c r="G73" s="32">
        <v>8</v>
      </c>
      <c r="H73" s="404">
        <v>10.8</v>
      </c>
      <c r="I73" s="40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40</v>
      </c>
      <c r="X74" s="406">
        <f t="shared" si="6"/>
        <v>42</v>
      </c>
      <c r="Y74" s="36">
        <f>IFERROR(IF(X74=0,"",ROUNDUP(X74/H74,0)*0.00753),"")</f>
        <v>0.10542</v>
      </c>
      <c r="Z74" s="56"/>
      <c r="AA74" s="57"/>
      <c r="AE74" s="64"/>
      <c r="BB74" s="92" t="s">
        <v>1</v>
      </c>
      <c r="BL74" s="64">
        <f t="shared" si="8"/>
        <v>42.666666666666664</v>
      </c>
      <c r="BM74" s="64">
        <f t="shared" si="9"/>
        <v>44.800000000000004</v>
      </c>
      <c r="BN74" s="64">
        <f t="shared" si="10"/>
        <v>8.5470085470085472E-2</v>
      </c>
      <c r="BO74" s="64">
        <f t="shared" si="11"/>
        <v>8.9743589743589744E-2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200</v>
      </c>
      <c r="X76" s="406">
        <f t="shared" si="6"/>
        <v>200</v>
      </c>
      <c r="Y76" s="36">
        <f t="shared" si="12"/>
        <v>0.46849999999999997</v>
      </c>
      <c r="Z76" s="56"/>
      <c r="AA76" s="57"/>
      <c r="AE76" s="64"/>
      <c r="BB76" s="94" t="s">
        <v>1</v>
      </c>
      <c r="BL76" s="64">
        <f t="shared" si="8"/>
        <v>212</v>
      </c>
      <c r="BM76" s="64">
        <f t="shared" si="9"/>
        <v>212</v>
      </c>
      <c r="BN76" s="64">
        <f t="shared" si="10"/>
        <v>0.41666666666666669</v>
      </c>
      <c r="BO76" s="64">
        <f t="shared" si="11"/>
        <v>0.41666666666666669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315</v>
      </c>
      <c r="X81" s="406">
        <f t="shared" si="6"/>
        <v>315</v>
      </c>
      <c r="Y81" s="36">
        <f t="shared" si="12"/>
        <v>0.65590000000000004</v>
      </c>
      <c r="Z81" s="56"/>
      <c r="AA81" s="57"/>
      <c r="AE81" s="64"/>
      <c r="BB81" s="99" t="s">
        <v>1</v>
      </c>
      <c r="BL81" s="64">
        <f t="shared" si="8"/>
        <v>329.70000000000005</v>
      </c>
      <c r="BM81" s="64">
        <f t="shared" si="9"/>
        <v>329.70000000000005</v>
      </c>
      <c r="BN81" s="64">
        <f t="shared" si="10"/>
        <v>0.58333333333333337</v>
      </c>
      <c r="BO81" s="64">
        <f t="shared" si="11"/>
        <v>0.58333333333333337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540</v>
      </c>
      <c r="X86" s="406">
        <f t="shared" si="6"/>
        <v>540</v>
      </c>
      <c r="Y86" s="36">
        <f>IFERROR(IF(X86=0,"",ROUNDUP(X86/H86,0)*0.00937),"")</f>
        <v>1.1244000000000001</v>
      </c>
      <c r="Z86" s="56"/>
      <c r="AA86" s="57"/>
      <c r="AE86" s="64"/>
      <c r="BB86" s="104" t="s">
        <v>1</v>
      </c>
      <c r="BL86" s="64">
        <f t="shared" si="8"/>
        <v>568.79999999999995</v>
      </c>
      <c r="BM86" s="64">
        <f t="shared" si="9"/>
        <v>568.79999999999995</v>
      </c>
      <c r="BN86" s="64">
        <f t="shared" si="10"/>
        <v>1</v>
      </c>
      <c r="BO86" s="64">
        <f t="shared" si="11"/>
        <v>1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309.81481481481478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312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3.3455399999999997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1565</v>
      </c>
      <c r="X89" s="407">
        <f>IFERROR(SUM(X67:X87),"0")</f>
        <v>1581.8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38.5</v>
      </c>
      <c r="X104" s="406">
        <f t="shared" si="13"/>
        <v>39.199999999999996</v>
      </c>
      <c r="Y104" s="36">
        <f>IFERROR(IF(X104=0,"",ROUNDUP(X104/H104,0)*0.00753),"")</f>
        <v>0.10542</v>
      </c>
      <c r="Z104" s="56"/>
      <c r="AA104" s="57"/>
      <c r="AE104" s="64"/>
      <c r="BB104" s="116" t="s">
        <v>1</v>
      </c>
      <c r="BL104" s="64">
        <f t="shared" si="14"/>
        <v>42.460000000000008</v>
      </c>
      <c r="BM104" s="64">
        <f t="shared" si="15"/>
        <v>43.231999999999999</v>
      </c>
      <c r="BN104" s="64">
        <f t="shared" si="16"/>
        <v>8.8141025641025633E-2</v>
      </c>
      <c r="BO104" s="64">
        <f t="shared" si="17"/>
        <v>8.9743589743589744E-2</v>
      </c>
    </row>
    <row r="105" spans="1:67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13.75</v>
      </c>
      <c r="X105" s="407">
        <f>IFERROR(X98/H98,"0")+IFERROR(X99/H99,"0")+IFERROR(X100/H100,"0")+IFERROR(X101/H101,"0")+IFERROR(X102/H102,"0")+IFERROR(X103/H103,"0")+IFERROR(X104/H104,"0")</f>
        <v>14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0.10542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38.5</v>
      </c>
      <c r="X106" s="407">
        <f>IFERROR(SUM(X98:X104),"0")</f>
        <v>39.199999999999996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4301051543</v>
      </c>
      <c r="D108" s="418">
        <v>4607091386967</v>
      </c>
      <c r="E108" s="413"/>
      <c r="F108" s="404">
        <v>1.4</v>
      </c>
      <c r="G108" s="32">
        <v>6</v>
      </c>
      <c r="H108" s="404">
        <v>8.4</v>
      </c>
      <c r="I108" s="40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140</v>
      </c>
      <c r="X108" s="406">
        <f t="shared" ref="X108:X122" si="18">IFERROR(IF(W108="",0,CEILING((W108/$H108),1)*$H108),"")</f>
        <v>142.80000000000001</v>
      </c>
      <c r="Y108" s="36">
        <f>IFERROR(IF(X108=0,"",ROUNDUP(X108/H108,0)*0.02175),"")</f>
        <v>0.36974999999999997</v>
      </c>
      <c r="Z108" s="56"/>
      <c r="AA108" s="57"/>
      <c r="AE108" s="64"/>
      <c r="BB108" s="117" t="s">
        <v>1</v>
      </c>
      <c r="BL108" s="64">
        <f t="shared" ref="BL108:BL122" si="19">IFERROR(W108*I108/H108,"0")</f>
        <v>149.4</v>
      </c>
      <c r="BM108" s="64">
        <f t="shared" ref="BM108:BM122" si="20">IFERROR(X108*I108/H108,"0")</f>
        <v>152.38800000000001</v>
      </c>
      <c r="BN108" s="64">
        <f t="shared" ref="BN108:BN122" si="21">IFERROR(1/J108*(W108/H108),"0")</f>
        <v>0.29761904761904756</v>
      </c>
      <c r="BO108" s="64">
        <f t="shared" ref="BO108:BO122" si="22">IFERROR(1/J108*(X108/H108),"0")</f>
        <v>0.30357142857142855</v>
      </c>
    </row>
    <row r="109" spans="1:67" ht="27" hidden="1" customHeight="1" x14ac:dyDescent="0.25">
      <c r="A109" s="54" t="s">
        <v>185</v>
      </c>
      <c r="B109" s="54" t="s">
        <v>187</v>
      </c>
      <c r="C109" s="31">
        <v>4301051437</v>
      </c>
      <c r="D109" s="418">
        <v>4607091386967</v>
      </c>
      <c r="E109" s="413"/>
      <c r="F109" s="404">
        <v>1.35</v>
      </c>
      <c r="G109" s="32">
        <v>6</v>
      </c>
      <c r="H109" s="404">
        <v>8.1</v>
      </c>
      <c r="I109" s="404">
        <v>8.6639999999999997</v>
      </c>
      <c r="J109" s="32">
        <v>56</v>
      </c>
      <c r="K109" s="32" t="s">
        <v>108</v>
      </c>
      <c r="L109" s="33" t="s">
        <v>127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50</v>
      </c>
      <c r="X110" s="406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66</v>
      </c>
      <c r="X113" s="406">
        <f t="shared" si="18"/>
        <v>66</v>
      </c>
      <c r="Y113" s="36">
        <f>IFERROR(IF(X113=0,"",ROUNDUP(X113/H113,0)*0.00753),"")</f>
        <v>0.18825</v>
      </c>
      <c r="Z113" s="56"/>
      <c r="AA113" s="57"/>
      <c r="AE113" s="64"/>
      <c r="BB113" s="122" t="s">
        <v>1</v>
      </c>
      <c r="BL113" s="64">
        <f t="shared" si="19"/>
        <v>73.199999999999989</v>
      </c>
      <c r="BM113" s="64">
        <f t="shared" si="20"/>
        <v>73.199999999999989</v>
      </c>
      <c r="BN113" s="64">
        <f t="shared" si="21"/>
        <v>0.16025641025641024</v>
      </c>
      <c r="BO113" s="64">
        <f t="shared" si="22"/>
        <v>0.16025641025641024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405</v>
      </c>
      <c r="X114" s="406">
        <f t="shared" si="18"/>
        <v>405</v>
      </c>
      <c r="Y114" s="36">
        <f>IFERROR(IF(X114=0,"",ROUNDUP(X114/H114,0)*0.00753),"")</f>
        <v>1.1294999999999999</v>
      </c>
      <c r="Z114" s="56"/>
      <c r="AA114" s="57"/>
      <c r="AE114" s="64"/>
      <c r="BB114" s="123" t="s">
        <v>1</v>
      </c>
      <c r="BL114" s="64">
        <f t="shared" si="19"/>
        <v>445.8</v>
      </c>
      <c r="BM114" s="64">
        <f t="shared" si="20"/>
        <v>445.8</v>
      </c>
      <c r="BN114" s="64">
        <f t="shared" si="21"/>
        <v>0.96153846153846145</v>
      </c>
      <c r="BO114" s="64">
        <f t="shared" si="22"/>
        <v>0.96153846153846145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40</v>
      </c>
      <c r="X119" s="406">
        <f t="shared" si="18"/>
        <v>42</v>
      </c>
      <c r="Y119" s="36">
        <f>IFERROR(IF(X119=0,"",ROUNDUP(X119/H119,0)*0.00753),"")</f>
        <v>0.10542</v>
      </c>
      <c r="Z119" s="56"/>
      <c r="AA119" s="57"/>
      <c r="AE119" s="64"/>
      <c r="BB119" s="128" t="s">
        <v>1</v>
      </c>
      <c r="BL119" s="64">
        <f t="shared" si="19"/>
        <v>43.626666666666665</v>
      </c>
      <c r="BM119" s="64">
        <f t="shared" si="20"/>
        <v>45.807999999999993</v>
      </c>
      <c r="BN119" s="64">
        <f t="shared" si="21"/>
        <v>8.5470085470085472E-2</v>
      </c>
      <c r="BO119" s="64">
        <f t="shared" si="22"/>
        <v>8.9743589743589744E-2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210.95238095238096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212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1.9234200000000001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701</v>
      </c>
      <c r="X124" s="407">
        <f>IFERROR(SUM(X108:X122),"0")</f>
        <v>706.2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80</v>
      </c>
      <c r="X128" s="406">
        <f t="shared" si="23"/>
        <v>84</v>
      </c>
      <c r="Y128" s="36">
        <f>IFERROR(IF(X128=0,"",ROUNDUP(X128/H128,0)*0.02175),"")</f>
        <v>0.21749999999999997</v>
      </c>
      <c r="Z128" s="56"/>
      <c r="AA128" s="57"/>
      <c r="AE128" s="64"/>
      <c r="BB128" s="134" t="s">
        <v>1</v>
      </c>
      <c r="BL128" s="64">
        <f t="shared" si="24"/>
        <v>85.371428571428567</v>
      </c>
      <c r="BM128" s="64">
        <f t="shared" si="25"/>
        <v>89.64</v>
      </c>
      <c r="BN128" s="64">
        <f t="shared" si="26"/>
        <v>0.17006802721088435</v>
      </c>
      <c r="BO128" s="64">
        <f t="shared" si="27"/>
        <v>0.17857142857142855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9.5238095238095237</v>
      </c>
      <c r="X132" s="407">
        <f>IFERROR(X126/H126,"0")+IFERROR(X127/H127,"0")+IFERROR(X128/H128,"0")+IFERROR(X129/H129,"0")+IFERROR(X130/H130,"0")+IFERROR(X131/H131,"0")</f>
        <v>10</v>
      </c>
      <c r="Y132" s="407">
        <f>IFERROR(IF(Y126="",0,Y126),"0")+IFERROR(IF(Y127="",0,Y127),"0")+IFERROR(IF(Y128="",0,Y128),"0")+IFERROR(IF(Y129="",0,Y129),"0")+IFERROR(IF(Y130="",0,Y130),"0")+IFERROR(IF(Y131="",0,Y131),"0")</f>
        <v>0.21749999999999997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80</v>
      </c>
      <c r="X133" s="407">
        <f>IFERROR(SUM(X126:X131),"0")</f>
        <v>84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4301051612</v>
      </c>
      <c r="D136" s="418">
        <v>4607091385168</v>
      </c>
      <c r="E136" s="413"/>
      <c r="F136" s="404">
        <v>1.4</v>
      </c>
      <c r="G136" s="32">
        <v>6</v>
      </c>
      <c r="H136" s="404">
        <v>8.4</v>
      </c>
      <c r="I136" s="404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400</v>
      </c>
      <c r="X136" s="40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64"/>
      <c r="BB136" s="138" t="s">
        <v>1</v>
      </c>
      <c r="BL136" s="64">
        <f>IFERROR(W136*I136/H136,"0")</f>
        <v>426.57142857142861</v>
      </c>
      <c r="BM136" s="64">
        <f>IFERROR(X136*I136/H136,"0")</f>
        <v>429.98400000000004</v>
      </c>
      <c r="BN136" s="64">
        <f>IFERROR(1/J136*(W136/H136),"0")</f>
        <v>0.85034013605442171</v>
      </c>
      <c r="BO136" s="64">
        <f>IFERROR(1/J136*(X136/H136),"0")</f>
        <v>0.8571428571428571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4301051360</v>
      </c>
      <c r="D137" s="418">
        <v>4607091385168</v>
      </c>
      <c r="E137" s="413"/>
      <c r="F137" s="404">
        <v>1.35</v>
      </c>
      <c r="G137" s="32">
        <v>6</v>
      </c>
      <c r="H137" s="404">
        <v>8.1</v>
      </c>
      <c r="I137" s="404">
        <v>8.6579999999999995</v>
      </c>
      <c r="J137" s="32">
        <v>56</v>
      </c>
      <c r="K137" s="32" t="s">
        <v>108</v>
      </c>
      <c r="L137" s="33" t="s">
        <v>127</v>
      </c>
      <c r="M137" s="33"/>
      <c r="N137" s="32">
        <v>45</v>
      </c>
      <c r="O137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630</v>
      </c>
      <c r="X139" s="406">
        <f>IFERROR(IF(W139="",0,CEILING((W139/$H139),1)*$H139),"")</f>
        <v>631.80000000000007</v>
      </c>
      <c r="Y139" s="36">
        <f>IFERROR(IF(X139=0,"",ROUNDUP(X139/H139,0)*0.00753),"")</f>
        <v>1.7620200000000001</v>
      </c>
      <c r="Z139" s="56"/>
      <c r="AA139" s="57"/>
      <c r="AE139" s="64"/>
      <c r="BB139" s="141" t="s">
        <v>1</v>
      </c>
      <c r="BL139" s="64">
        <f>IFERROR(W139*I139/H139,"0")</f>
        <v>693.46666666666658</v>
      </c>
      <c r="BM139" s="64">
        <f>IFERROR(X139*I139/H139,"0")</f>
        <v>695.44799999999998</v>
      </c>
      <c r="BN139" s="64">
        <f>IFERROR(1/J139*(W139/H139),"0")</f>
        <v>1.4957264957264955</v>
      </c>
      <c r="BO139" s="64">
        <f>IFERROR(1/J139*(X139/H139),"0")</f>
        <v>1.5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9</v>
      </c>
      <c r="X140" s="406">
        <f>IFERROR(IF(W140="",0,CEILING((W140/$H140),1)*$H140),"")</f>
        <v>9</v>
      </c>
      <c r="Y140" s="36">
        <f>IFERROR(IF(X140=0,"",ROUNDUP(X140/H140,0)*0.00753),"")</f>
        <v>3.7650000000000003E-2</v>
      </c>
      <c r="Z140" s="56"/>
      <c r="AA140" s="57"/>
      <c r="AE140" s="64"/>
      <c r="BB140" s="142" t="s">
        <v>1</v>
      </c>
      <c r="BL140" s="64">
        <f>IFERROR(W140*I140/H140,"0")</f>
        <v>10</v>
      </c>
      <c r="BM140" s="64">
        <f>IFERROR(X140*I140/H140,"0")</f>
        <v>10</v>
      </c>
      <c r="BN140" s="64">
        <f>IFERROR(1/J140*(W140/H140),"0")</f>
        <v>3.2051282051282048E-2</v>
      </c>
      <c r="BO140" s="64">
        <f>IFERROR(1/J140*(X140/H140),"0")</f>
        <v>3.2051282051282048E-2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285.95238095238096</v>
      </c>
      <c r="X141" s="407">
        <f>IFERROR(X136/H136,"0")+IFERROR(X137/H137,"0")+IFERROR(X138/H138,"0")+IFERROR(X139/H139,"0")+IFERROR(X140/H140,"0")</f>
        <v>287</v>
      </c>
      <c r="Y141" s="407">
        <f>IFERROR(IF(Y136="",0,Y136),"0")+IFERROR(IF(Y137="",0,Y137),"0")+IFERROR(IF(Y138="",0,Y138),"0")+IFERROR(IF(Y139="",0,Y139),"0")+IFERROR(IF(Y140="",0,Y140),"0")</f>
        <v>2.8436700000000004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1039</v>
      </c>
      <c r="X142" s="407">
        <f>IFERROR(SUM(X136:X140),"0")</f>
        <v>1044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70</v>
      </c>
      <c r="X155" s="406">
        <f t="shared" ref="X155:X163" si="28">IFERROR(IF(W155="",0,CEILING((W155/$H155),1)*$H155),"")</f>
        <v>71.400000000000006</v>
      </c>
      <c r="Y155" s="36">
        <f>IFERROR(IF(X155=0,"",ROUNDUP(X155/H155,0)*0.00753),"")</f>
        <v>0.12801000000000001</v>
      </c>
      <c r="Z155" s="56"/>
      <c r="AA155" s="57"/>
      <c r="AE155" s="64"/>
      <c r="BB155" s="148" t="s">
        <v>1</v>
      </c>
      <c r="BL155" s="64">
        <f t="shared" ref="BL155:BL163" si="29">IFERROR(W155*I155/H155,"0")</f>
        <v>74.333333333333329</v>
      </c>
      <c r="BM155" s="64">
        <f t="shared" ref="BM155:BM163" si="30">IFERROR(X155*I155/H155,"0")</f>
        <v>75.820000000000007</v>
      </c>
      <c r="BN155" s="64">
        <f t="shared" ref="BN155:BN163" si="31">IFERROR(1/J155*(W155/H155),"0")</f>
        <v>0.10683760683760682</v>
      </c>
      <c r="BO155" s="64">
        <f t="shared" ref="BO155:BO163" si="32">IFERROR(1/J155*(X155/H155),"0")</f>
        <v>0.10897435897435898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30</v>
      </c>
      <c r="X157" s="406">
        <f t="shared" si="28"/>
        <v>33.6</v>
      </c>
      <c r="Y157" s="36">
        <f>IFERROR(IF(X157=0,"",ROUNDUP(X157/H157,0)*0.00753),"")</f>
        <v>6.0240000000000002E-2</v>
      </c>
      <c r="Z157" s="56"/>
      <c r="AA157" s="57"/>
      <c r="AE157" s="64"/>
      <c r="BB157" s="150" t="s">
        <v>1</v>
      </c>
      <c r="BL157" s="64">
        <f t="shared" si="29"/>
        <v>31.428571428571427</v>
      </c>
      <c r="BM157" s="64">
        <f t="shared" si="30"/>
        <v>35.200000000000003</v>
      </c>
      <c r="BN157" s="64">
        <f t="shared" si="31"/>
        <v>4.5787545787545784E-2</v>
      </c>
      <c r="BO157" s="64">
        <f t="shared" si="32"/>
        <v>5.128205128205128E-2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140</v>
      </c>
      <c r="X158" s="406">
        <f t="shared" si="28"/>
        <v>140.70000000000002</v>
      </c>
      <c r="Y158" s="36">
        <f>IFERROR(IF(X158=0,"",ROUNDUP(X158/H158,0)*0.00502),"")</f>
        <v>0.33634000000000003</v>
      </c>
      <c r="Z158" s="56"/>
      <c r="AA158" s="57"/>
      <c r="AE158" s="64"/>
      <c r="BB158" s="151" t="s">
        <v>1</v>
      </c>
      <c r="BL158" s="64">
        <f t="shared" si="29"/>
        <v>148.66666666666666</v>
      </c>
      <c r="BM158" s="64">
        <f t="shared" si="30"/>
        <v>149.41</v>
      </c>
      <c r="BN158" s="64">
        <f t="shared" si="31"/>
        <v>0.28490028490028491</v>
      </c>
      <c r="BO158" s="64">
        <f t="shared" si="32"/>
        <v>0.28632478632478636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122.5</v>
      </c>
      <c r="X160" s="406">
        <f t="shared" si="28"/>
        <v>123.9</v>
      </c>
      <c r="Y160" s="36">
        <f>IFERROR(IF(X160=0,"",ROUNDUP(X160/H160,0)*0.00502),"")</f>
        <v>0.29618</v>
      </c>
      <c r="Z160" s="56"/>
      <c r="AA160" s="57"/>
      <c r="AE160" s="64"/>
      <c r="BB160" s="153" t="s">
        <v>1</v>
      </c>
      <c r="BL160" s="64">
        <f t="shared" si="29"/>
        <v>130.08333333333334</v>
      </c>
      <c r="BM160" s="64">
        <f t="shared" si="30"/>
        <v>131.57</v>
      </c>
      <c r="BN160" s="64">
        <f t="shared" si="31"/>
        <v>0.2492877492877493</v>
      </c>
      <c r="BO160" s="64">
        <f t="shared" si="32"/>
        <v>0.25213675213675218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175</v>
      </c>
      <c r="X161" s="406">
        <f t="shared" si="28"/>
        <v>176.4</v>
      </c>
      <c r="Y161" s="36">
        <f>IFERROR(IF(X161=0,"",ROUNDUP(X161/H161,0)*0.00502),"")</f>
        <v>0.42168</v>
      </c>
      <c r="Z161" s="56"/>
      <c r="AA161" s="57"/>
      <c r="AE161" s="64"/>
      <c r="BB161" s="154" t="s">
        <v>1</v>
      </c>
      <c r="BL161" s="64">
        <f t="shared" si="29"/>
        <v>183.33333333333334</v>
      </c>
      <c r="BM161" s="64">
        <f t="shared" si="30"/>
        <v>184.8</v>
      </c>
      <c r="BN161" s="64">
        <f t="shared" si="31"/>
        <v>0.35612535612535612</v>
      </c>
      <c r="BO161" s="64">
        <f t="shared" si="32"/>
        <v>0.35897435897435903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232.14285714285711</v>
      </c>
      <c r="X164" s="407">
        <f>IFERROR(X155/H155,"0")+IFERROR(X156/H156,"0")+IFERROR(X157/H157,"0")+IFERROR(X158/H158,"0")+IFERROR(X159/H159,"0")+IFERROR(X160/H160,"0")+IFERROR(X161/H161,"0")+IFERROR(X162/H162,"0")+IFERROR(X163/H163,"0")</f>
        <v>235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1.2424500000000001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537.5</v>
      </c>
      <c r="X165" s="407">
        <f>IFERROR(SUM(X155:X163),"0")</f>
        <v>546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120</v>
      </c>
      <c r="X178" s="406">
        <f t="shared" ref="X178:X185" si="33">IFERROR(IF(W178="",0,CEILING((W178/$H178),1)*$H178),"")</f>
        <v>124.2</v>
      </c>
      <c r="Y178" s="36">
        <f>IFERROR(IF(X178=0,"",ROUNDUP(X178/H178,0)*0.00937),"")</f>
        <v>0.21551000000000001</v>
      </c>
      <c r="Z178" s="56"/>
      <c r="AA178" s="57"/>
      <c r="AE178" s="64"/>
      <c r="BB178" s="161" t="s">
        <v>1</v>
      </c>
      <c r="BL178" s="64">
        <f t="shared" ref="BL178:BL185" si="34">IFERROR(W178*I178/H178,"0")</f>
        <v>124.66666666666667</v>
      </c>
      <c r="BM178" s="64">
        <f t="shared" ref="BM178:BM185" si="35">IFERROR(X178*I178/H178,"0")</f>
        <v>129.03</v>
      </c>
      <c r="BN178" s="64">
        <f t="shared" ref="BN178:BN185" si="36">IFERROR(1/J178*(W178/H178),"0")</f>
        <v>0.18518518518518517</v>
      </c>
      <c r="BO178" s="64">
        <f t="shared" ref="BO178:BO185" si="37">IFERROR(1/J178*(X178/H178),"0")</f>
        <v>0.19166666666666665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70</v>
      </c>
      <c r="X179" s="406">
        <f t="shared" si="33"/>
        <v>70.2</v>
      </c>
      <c r="Y179" s="36">
        <f>IFERROR(IF(X179=0,"",ROUNDUP(X179/H179,0)*0.00937),"")</f>
        <v>0.12181</v>
      </c>
      <c r="Z179" s="56"/>
      <c r="AA179" s="57"/>
      <c r="AE179" s="64"/>
      <c r="BB179" s="162" t="s">
        <v>1</v>
      </c>
      <c r="BL179" s="64">
        <f t="shared" si="34"/>
        <v>72.722222222222229</v>
      </c>
      <c r="BM179" s="64">
        <f t="shared" si="35"/>
        <v>72.930000000000007</v>
      </c>
      <c r="BN179" s="64">
        <f t="shared" si="36"/>
        <v>0.10802469135802469</v>
      </c>
      <c r="BO179" s="64">
        <f t="shared" si="37"/>
        <v>0.10833333333333334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170</v>
      </c>
      <c r="X180" s="406">
        <f t="shared" si="33"/>
        <v>172.8</v>
      </c>
      <c r="Y180" s="36">
        <f>IFERROR(IF(X180=0,"",ROUNDUP(X180/H180,0)*0.00937),"")</f>
        <v>0.29984</v>
      </c>
      <c r="Z180" s="56"/>
      <c r="AA180" s="57"/>
      <c r="AE180" s="64"/>
      <c r="BB180" s="163" t="s">
        <v>1</v>
      </c>
      <c r="BL180" s="64">
        <f t="shared" si="34"/>
        <v>176.61111111111111</v>
      </c>
      <c r="BM180" s="64">
        <f t="shared" si="35"/>
        <v>179.52</v>
      </c>
      <c r="BN180" s="64">
        <f t="shared" si="36"/>
        <v>0.26234567901234568</v>
      </c>
      <c r="BO180" s="64">
        <f t="shared" si="37"/>
        <v>0.26666666666666666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100</v>
      </c>
      <c r="X181" s="406">
        <f t="shared" si="33"/>
        <v>102.60000000000001</v>
      </c>
      <c r="Y181" s="36">
        <f>IFERROR(IF(X181=0,"",ROUNDUP(X181/H181,0)*0.00937),"")</f>
        <v>0.17802999999999999</v>
      </c>
      <c r="Z181" s="56"/>
      <c r="AA181" s="57"/>
      <c r="AE181" s="64"/>
      <c r="BB181" s="164" t="s">
        <v>1</v>
      </c>
      <c r="BL181" s="64">
        <f t="shared" si="34"/>
        <v>103.88888888888889</v>
      </c>
      <c r="BM181" s="64">
        <f t="shared" si="35"/>
        <v>106.59000000000002</v>
      </c>
      <c r="BN181" s="64">
        <f t="shared" si="36"/>
        <v>0.15432098765432098</v>
      </c>
      <c r="BO181" s="64">
        <f t="shared" si="37"/>
        <v>0.15833333333333333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85.185185185185176</v>
      </c>
      <c r="X186" s="407">
        <f>IFERROR(X178/H178,"0")+IFERROR(X179/H179,"0")+IFERROR(X180/H180,"0")+IFERROR(X181/H181,"0")+IFERROR(X182/H182,"0")+IFERROR(X183/H183,"0")+IFERROR(X184/H184,"0")+IFERROR(X185/H185,"0")</f>
        <v>87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0.81518999999999997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460</v>
      </c>
      <c r="X187" s="407">
        <f>IFERROR(SUM(X178:X185),"0")</f>
        <v>469.80000000000007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170</v>
      </c>
      <c r="X194" s="406">
        <f t="shared" si="38"/>
        <v>174</v>
      </c>
      <c r="Y194" s="36">
        <f>IFERROR(IF(X194=0,"",ROUNDUP(X194/H194,0)*0.02175),"")</f>
        <v>0.43499999999999994</v>
      </c>
      <c r="Z194" s="56"/>
      <c r="AA194" s="57"/>
      <c r="AE194" s="64"/>
      <c r="BB194" s="174" t="s">
        <v>1</v>
      </c>
      <c r="BL194" s="64">
        <f t="shared" si="39"/>
        <v>181.02068965517242</v>
      </c>
      <c r="BM194" s="64">
        <f t="shared" si="40"/>
        <v>185.28</v>
      </c>
      <c r="BN194" s="64">
        <f t="shared" si="41"/>
        <v>0.34893267651888343</v>
      </c>
      <c r="BO194" s="64">
        <f t="shared" si="42"/>
        <v>0.3571428571428571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240</v>
      </c>
      <c r="X195" s="406">
        <f t="shared" si="38"/>
        <v>240</v>
      </c>
      <c r="Y195" s="36">
        <f>IFERROR(IF(X195=0,"",ROUNDUP(X195/H195,0)*0.00753),"")</f>
        <v>0.753</v>
      </c>
      <c r="Z195" s="56"/>
      <c r="AA195" s="57"/>
      <c r="AE195" s="64"/>
      <c r="BB195" s="175" t="s">
        <v>1</v>
      </c>
      <c r="BL195" s="64">
        <f t="shared" si="39"/>
        <v>267.20000000000005</v>
      </c>
      <c r="BM195" s="64">
        <f t="shared" si="40"/>
        <v>267.20000000000005</v>
      </c>
      <c r="BN195" s="64">
        <f t="shared" si="41"/>
        <v>0.64102564102564097</v>
      </c>
      <c r="BO195" s="64">
        <f t="shared" si="42"/>
        <v>0.64102564102564097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360</v>
      </c>
      <c r="X197" s="406">
        <f t="shared" si="38"/>
        <v>360</v>
      </c>
      <c r="Y197" s="36">
        <f>IFERROR(IF(X197=0,"",ROUNDUP(X197/H197,0)*0.00753),"")</f>
        <v>1.1294999999999999</v>
      </c>
      <c r="Z197" s="56"/>
      <c r="AA197" s="57"/>
      <c r="AE197" s="64"/>
      <c r="BB197" s="177" t="s">
        <v>1</v>
      </c>
      <c r="BL197" s="64">
        <f t="shared" si="39"/>
        <v>390</v>
      </c>
      <c r="BM197" s="64">
        <f t="shared" si="40"/>
        <v>390</v>
      </c>
      <c r="BN197" s="64">
        <f t="shared" si="41"/>
        <v>0.96153846153846145</v>
      </c>
      <c r="BO197" s="64">
        <f t="shared" si="42"/>
        <v>0.96153846153846145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240</v>
      </c>
      <c r="X199" s="406">
        <f t="shared" si="38"/>
        <v>240</v>
      </c>
      <c r="Y199" s="36">
        <f t="shared" ref="Y199:Y205" si="43">IFERROR(IF(X199=0,"",ROUNDUP(X199/H199,0)*0.00753),"")</f>
        <v>0.753</v>
      </c>
      <c r="Z199" s="56"/>
      <c r="AA199" s="57"/>
      <c r="AE199" s="64"/>
      <c r="BB199" s="179" t="s">
        <v>1</v>
      </c>
      <c r="BL199" s="64">
        <f t="shared" si="39"/>
        <v>269</v>
      </c>
      <c r="BM199" s="64">
        <f t="shared" si="40"/>
        <v>269</v>
      </c>
      <c r="BN199" s="64">
        <f t="shared" si="41"/>
        <v>0.64102564102564097</v>
      </c>
      <c r="BO199" s="64">
        <f t="shared" si="42"/>
        <v>0.64102564102564097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400</v>
      </c>
      <c r="X201" s="406">
        <f t="shared" si="38"/>
        <v>400.8</v>
      </c>
      <c r="Y201" s="36">
        <f t="shared" si="43"/>
        <v>1.2575100000000001</v>
      </c>
      <c r="Z201" s="56"/>
      <c r="AA201" s="57"/>
      <c r="AE201" s="64"/>
      <c r="BB201" s="181" t="s">
        <v>1</v>
      </c>
      <c r="BL201" s="64">
        <f t="shared" si="39"/>
        <v>445.33333333333331</v>
      </c>
      <c r="BM201" s="64">
        <f t="shared" si="40"/>
        <v>446.2240000000001</v>
      </c>
      <c r="BN201" s="64">
        <f t="shared" si="41"/>
        <v>1.0683760683760684</v>
      </c>
      <c r="BO201" s="64">
        <f t="shared" si="42"/>
        <v>1.0705128205128205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128</v>
      </c>
      <c r="X204" s="406">
        <f t="shared" si="38"/>
        <v>129.6</v>
      </c>
      <c r="Y204" s="36">
        <f t="shared" si="43"/>
        <v>0.40662000000000004</v>
      </c>
      <c r="Z204" s="56"/>
      <c r="AA204" s="57"/>
      <c r="AE204" s="64"/>
      <c r="BB204" s="184" t="s">
        <v>1</v>
      </c>
      <c r="BL204" s="64">
        <f t="shared" si="39"/>
        <v>142.50666666666669</v>
      </c>
      <c r="BM204" s="64">
        <f t="shared" si="40"/>
        <v>144.28800000000001</v>
      </c>
      <c r="BN204" s="64">
        <f t="shared" si="41"/>
        <v>0.34188034188034189</v>
      </c>
      <c r="BO204" s="64">
        <f t="shared" si="42"/>
        <v>0.34615384615384615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260</v>
      </c>
      <c r="X205" s="406">
        <f t="shared" si="38"/>
        <v>261.59999999999997</v>
      </c>
      <c r="Y205" s="36">
        <f t="shared" si="43"/>
        <v>0.82077</v>
      </c>
      <c r="Z205" s="56"/>
      <c r="AA205" s="57"/>
      <c r="AE205" s="64"/>
      <c r="BB205" s="185" t="s">
        <v>1</v>
      </c>
      <c r="BL205" s="64">
        <f t="shared" si="39"/>
        <v>290.11666666666667</v>
      </c>
      <c r="BM205" s="64">
        <f t="shared" si="40"/>
        <v>291.90199999999999</v>
      </c>
      <c r="BN205" s="64">
        <f t="shared" si="41"/>
        <v>0.69444444444444453</v>
      </c>
      <c r="BO205" s="64">
        <f t="shared" si="42"/>
        <v>0.69871794871794857</v>
      </c>
    </row>
    <row r="206" spans="1:67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697.87356321839093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700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5.5554000000000006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1798</v>
      </c>
      <c r="X207" s="407">
        <f>IFERROR(SUM(X189:X205),"0")</f>
        <v>1805.9999999999998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44</v>
      </c>
      <c r="X212" s="406">
        <f>IFERROR(IF(W212="",0,CEILING((W212/$H212),1)*$H212),"")</f>
        <v>45.6</v>
      </c>
      <c r="Y212" s="36">
        <f>IFERROR(IF(X212=0,"",ROUNDUP(X212/H212,0)*0.00753),"")</f>
        <v>0.14307</v>
      </c>
      <c r="Z212" s="56"/>
      <c r="AA212" s="57"/>
      <c r="AE212" s="64"/>
      <c r="BB212" s="189" t="s">
        <v>1</v>
      </c>
      <c r="BL212" s="64">
        <f>IFERROR(W212*I212/H212,"0")</f>
        <v>48.986666666666672</v>
      </c>
      <c r="BM212" s="64">
        <f>IFERROR(X212*I212/H212,"0")</f>
        <v>50.768000000000008</v>
      </c>
      <c r="BN212" s="64">
        <f>IFERROR(1/J212*(W212/H212),"0")</f>
        <v>0.11752136752136753</v>
      </c>
      <c r="BO212" s="64">
        <f>IFERROR(1/J212*(X212/H212),"0")</f>
        <v>0.12179487179487179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48</v>
      </c>
      <c r="X213" s="406">
        <f>IFERROR(IF(W213="",0,CEILING((W213/$H213),1)*$H213),"")</f>
        <v>48</v>
      </c>
      <c r="Y213" s="36">
        <f>IFERROR(IF(X213=0,"",ROUNDUP(X213/H213,0)*0.00753),"")</f>
        <v>0.15060000000000001</v>
      </c>
      <c r="Z213" s="56"/>
      <c r="AA213" s="57"/>
      <c r="AE213" s="64"/>
      <c r="BB213" s="190" t="s">
        <v>1</v>
      </c>
      <c r="BL213" s="64">
        <f>IFERROR(W213*I213/H213,"0")</f>
        <v>53.440000000000005</v>
      </c>
      <c r="BM213" s="64">
        <f>IFERROR(X213*I213/H213,"0")</f>
        <v>53.440000000000005</v>
      </c>
      <c r="BN213" s="64">
        <f>IFERROR(1/J213*(W213/H213),"0")</f>
        <v>0.12820512820512819</v>
      </c>
      <c r="BO213" s="64">
        <f>IFERROR(1/J213*(X213/H213),"0")</f>
        <v>0.12820512820512819</v>
      </c>
    </row>
    <row r="214" spans="1:67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38.333333333333336</v>
      </c>
      <c r="X214" s="407">
        <f>IFERROR(X209/H209,"0")+IFERROR(X210/H210,"0")+IFERROR(X211/H211,"0")+IFERROR(X212/H212,"0")+IFERROR(X213/H213,"0")</f>
        <v>39</v>
      </c>
      <c r="Y214" s="407">
        <f>IFERROR(IF(Y209="",0,Y209),"0")+IFERROR(IF(Y210="",0,Y210),"0")+IFERROR(IF(Y211="",0,Y211),"0")+IFERROR(IF(Y212="",0,Y212),"0")+IFERROR(IF(Y213="",0,Y213),"0")</f>
        <v>0.29366999999999999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92</v>
      </c>
      <c r="X215" s="407">
        <f>IFERROR(SUM(X209:X213),"0")</f>
        <v>93.6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70</v>
      </c>
      <c r="X220" s="406">
        <f t="shared" si="44"/>
        <v>81.2</v>
      </c>
      <c r="Y220" s="36">
        <f>IFERROR(IF(X220=0,"",ROUNDUP(X220/H220,0)*0.02175),"")</f>
        <v>0.15225</v>
      </c>
      <c r="Z220" s="56"/>
      <c r="AA220" s="57"/>
      <c r="AE220" s="64"/>
      <c r="BB220" s="193" t="s">
        <v>1</v>
      </c>
      <c r="BL220" s="64">
        <f t="shared" si="45"/>
        <v>72.896551724137936</v>
      </c>
      <c r="BM220" s="64">
        <f t="shared" si="46"/>
        <v>84.56</v>
      </c>
      <c r="BN220" s="64">
        <f t="shared" si="47"/>
        <v>0.10775862068965517</v>
      </c>
      <c r="BO220" s="64">
        <f t="shared" si="48"/>
        <v>0.125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8</v>
      </c>
      <c r="X223" s="406">
        <f t="shared" si="44"/>
        <v>8</v>
      </c>
      <c r="Y223" s="36">
        <f>IFERROR(IF(X223=0,"",ROUNDUP(X223/H223,0)*0.00937),"")</f>
        <v>1.874E-2</v>
      </c>
      <c r="Z223" s="56"/>
      <c r="AA223" s="57"/>
      <c r="AE223" s="64"/>
      <c r="BB223" s="196" t="s">
        <v>1</v>
      </c>
      <c r="BL223" s="64">
        <f t="shared" si="45"/>
        <v>8.48</v>
      </c>
      <c r="BM223" s="64">
        <f t="shared" si="46"/>
        <v>8.48</v>
      </c>
      <c r="BN223" s="64">
        <f t="shared" si="47"/>
        <v>1.6666666666666666E-2</v>
      </c>
      <c r="BO223" s="64">
        <f t="shared" si="48"/>
        <v>1.6666666666666666E-2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8.0344827586206904</v>
      </c>
      <c r="X225" s="407">
        <f>IFERROR(X218/H218,"0")+IFERROR(X219/H219,"0")+IFERROR(X220/H220,"0")+IFERROR(X221/H221,"0")+IFERROR(X222/H222,"0")+IFERROR(X223/H223,"0")+IFERROR(X224/H224,"0")</f>
        <v>9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0.17099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78</v>
      </c>
      <c r="X226" s="407">
        <f>IFERROR(SUM(X218:X224),"0")</f>
        <v>89.2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140</v>
      </c>
      <c r="X228" s="406">
        <f>IFERROR(IF(W228="",0,CEILING((W228/$H228),1)*$H228),"")</f>
        <v>140.70000000000002</v>
      </c>
      <c r="Y228" s="36">
        <f>IFERROR(IF(X228=0,"",ROUNDUP(X228/H228,0)*0.00502),"")</f>
        <v>0.33634000000000003</v>
      </c>
      <c r="Z228" s="56"/>
      <c r="AA228" s="57"/>
      <c r="AE228" s="64"/>
      <c r="BB228" s="198" t="s">
        <v>1</v>
      </c>
      <c r="BL228" s="64">
        <f>IFERROR(W228*I228/H228,"0")</f>
        <v>146.66666666666666</v>
      </c>
      <c r="BM228" s="64">
        <f>IFERROR(X228*I228/H228,"0")</f>
        <v>147.40000000000003</v>
      </c>
      <c r="BN228" s="64">
        <f>IFERROR(1/J228*(W228/H228),"0")</f>
        <v>0.28490028490028491</v>
      </c>
      <c r="BO228" s="64">
        <f>IFERROR(1/J228*(X228/H228),"0")</f>
        <v>0.28632478632478636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66.666666666666657</v>
      </c>
      <c r="X230" s="407">
        <f>IFERROR(X228/H228,"0")+IFERROR(X229/H229,"0")</f>
        <v>67</v>
      </c>
      <c r="Y230" s="407">
        <f>IFERROR(IF(Y228="",0,Y228),"0")+IFERROR(IF(Y229="",0,Y229),"0")</f>
        <v>0.33634000000000003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140</v>
      </c>
      <c r="X231" s="407">
        <f>IFERROR(SUM(X228:X229),"0")</f>
        <v>140.70000000000002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70</v>
      </c>
      <c r="X234" s="406">
        <f t="shared" ref="X234:X239" si="49">IFERROR(IF(W234="",0,CEILING((W234/$H234),1)*$H234),"")</f>
        <v>81.2</v>
      </c>
      <c r="Y234" s="36">
        <f>IFERROR(IF(X234=0,"",ROUNDUP(X234/H234,0)*0.02175),"")</f>
        <v>0.15225</v>
      </c>
      <c r="Z234" s="56"/>
      <c r="AA234" s="57"/>
      <c r="AE234" s="64"/>
      <c r="BB234" s="200" t="s">
        <v>1</v>
      </c>
      <c r="BL234" s="64">
        <f t="shared" ref="BL234:BL239" si="50">IFERROR(W234*I234/H234,"0")</f>
        <v>72.896551724137936</v>
      </c>
      <c r="BM234" s="64">
        <f t="shared" ref="BM234:BM239" si="51">IFERROR(X234*I234/H234,"0")</f>
        <v>84.56</v>
      </c>
      <c r="BN234" s="64">
        <f t="shared" ref="BN234:BN239" si="52">IFERROR(1/J234*(W234/H234),"0")</f>
        <v>0.10775862068965517</v>
      </c>
      <c r="BO234" s="64">
        <f t="shared" ref="BO234:BO239" si="53">IFERROR(1/J234*(X234/H234),"0")</f>
        <v>0.125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110</v>
      </c>
      <c r="X236" s="406">
        <f t="shared" si="49"/>
        <v>116</v>
      </c>
      <c r="Y236" s="36">
        <f>IFERROR(IF(X236=0,"",ROUNDUP(X236/H236,0)*0.02175),"")</f>
        <v>0.21749999999999997</v>
      </c>
      <c r="Z236" s="56"/>
      <c r="AA236" s="57"/>
      <c r="AE236" s="64"/>
      <c r="BB236" s="202" t="s">
        <v>1</v>
      </c>
      <c r="BL236" s="64">
        <f t="shared" si="50"/>
        <v>114.55172413793103</v>
      </c>
      <c r="BM236" s="64">
        <f t="shared" si="51"/>
        <v>120.8</v>
      </c>
      <c r="BN236" s="64">
        <f t="shared" si="52"/>
        <v>0.1693349753694581</v>
      </c>
      <c r="BO236" s="64">
        <f t="shared" si="53"/>
        <v>0.17857142857142855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16</v>
      </c>
      <c r="X237" s="406">
        <f t="shared" si="49"/>
        <v>16</v>
      </c>
      <c r="Y237" s="36">
        <f>IFERROR(IF(X237=0,"",ROUNDUP(X237/H237,0)*0.00937),"")</f>
        <v>3.7479999999999999E-2</v>
      </c>
      <c r="Z237" s="56"/>
      <c r="AA237" s="57"/>
      <c r="AE237" s="64"/>
      <c r="BB237" s="203" t="s">
        <v>1</v>
      </c>
      <c r="BL237" s="64">
        <f t="shared" si="50"/>
        <v>16.96</v>
      </c>
      <c r="BM237" s="64">
        <f t="shared" si="51"/>
        <v>16.96</v>
      </c>
      <c r="BN237" s="64">
        <f t="shared" si="52"/>
        <v>3.3333333333333333E-2</v>
      </c>
      <c r="BO237" s="64">
        <f t="shared" si="53"/>
        <v>3.3333333333333333E-2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48</v>
      </c>
      <c r="X239" s="406">
        <f t="shared" si="49"/>
        <v>48</v>
      </c>
      <c r="Y239" s="36">
        <f>IFERROR(IF(X239=0,"",ROUNDUP(X239/H239,0)*0.00937),"")</f>
        <v>0.11244</v>
      </c>
      <c r="Z239" s="56"/>
      <c r="AA239" s="57"/>
      <c r="AE239" s="64"/>
      <c r="BB239" s="205" t="s">
        <v>1</v>
      </c>
      <c r="BL239" s="64">
        <f t="shared" si="50"/>
        <v>50.88</v>
      </c>
      <c r="BM239" s="64">
        <f t="shared" si="51"/>
        <v>50.88</v>
      </c>
      <c r="BN239" s="64">
        <f t="shared" si="52"/>
        <v>0.1</v>
      </c>
      <c r="BO239" s="64">
        <f t="shared" si="53"/>
        <v>0.1</v>
      </c>
    </row>
    <row r="240" spans="1:67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31.517241379310345</v>
      </c>
      <c r="X240" s="407">
        <f>IFERROR(X234/H234,"0")+IFERROR(X235/H235,"0")+IFERROR(X236/H236,"0")+IFERROR(X237/H237,"0")+IFERROR(X238/H238,"0")+IFERROR(X239/H239,"0")</f>
        <v>33</v>
      </c>
      <c r="Y240" s="407">
        <f>IFERROR(IF(Y234="",0,Y234),"0")+IFERROR(IF(Y235="",0,Y235),"0")+IFERROR(IF(Y236="",0,Y236),"0")+IFERROR(IF(Y237="",0,Y237),"0")+IFERROR(IF(Y238="",0,Y238),"0")+IFERROR(IF(Y239="",0,Y239),"0")</f>
        <v>0.51966999999999997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244</v>
      </c>
      <c r="X241" s="407">
        <f>IFERROR(SUM(X234:X239),"0")</f>
        <v>261.2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hidden="1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22.4</v>
      </c>
      <c r="X260" s="406">
        <f>IFERROR(IF(W260="",0,CEILING((W260/$H260),1)*$H260),"")</f>
        <v>23.52</v>
      </c>
      <c r="Y260" s="36">
        <f>IFERROR(IF(X260=0,"",ROUNDUP(X260/H260,0)*0.00502),"")</f>
        <v>7.0280000000000009E-2</v>
      </c>
      <c r="Z260" s="56"/>
      <c r="AA260" s="57"/>
      <c r="AE260" s="64"/>
      <c r="BB260" s="219" t="s">
        <v>1</v>
      </c>
      <c r="BL260" s="64">
        <f>IFERROR(W260*I260/H260,"0")</f>
        <v>23.733333333333334</v>
      </c>
      <c r="BM260" s="64">
        <f>IFERROR(X260*I260/H260,"0")</f>
        <v>24.92</v>
      </c>
      <c r="BN260" s="64">
        <f>IFERROR(1/J260*(W260/H260),"0")</f>
        <v>5.6980056980056981E-2</v>
      </c>
      <c r="BO260" s="64">
        <f>IFERROR(1/J260*(X260/H260),"0")</f>
        <v>5.9829059829059839E-2</v>
      </c>
    </row>
    <row r="261" spans="1:67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13.333333333333332</v>
      </c>
      <c r="X261" s="407">
        <f>IFERROR(X257/H257,"0")+IFERROR(X258/H258,"0")+IFERROR(X259/H259,"0")+IFERROR(X260/H260,"0")</f>
        <v>14</v>
      </c>
      <c r="Y261" s="407">
        <f>IFERROR(IF(Y257="",0,Y257),"0")+IFERROR(IF(Y258="",0,Y258),"0")+IFERROR(IF(Y259="",0,Y259),"0")+IFERROR(IF(Y260="",0,Y260),"0")</f>
        <v>7.0280000000000009E-2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22.4</v>
      </c>
      <c r="X262" s="407">
        <f>IFERROR(SUM(X257:X260),"0")</f>
        <v>23.52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hidden="1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49.5</v>
      </c>
      <c r="X272" s="406">
        <f t="shared" si="60"/>
        <v>49.5</v>
      </c>
      <c r="Y272" s="36">
        <f>IFERROR(IF(X272=0,"",ROUNDUP(X272/H272,0)*0.00753),"")</f>
        <v>0.18825</v>
      </c>
      <c r="Z272" s="56"/>
      <c r="AA272" s="57"/>
      <c r="AE272" s="64"/>
      <c r="BB272" s="228" t="s">
        <v>1</v>
      </c>
      <c r="BL272" s="64">
        <f t="shared" si="61"/>
        <v>54.500000000000007</v>
      </c>
      <c r="BM272" s="64">
        <f t="shared" si="62"/>
        <v>54.500000000000007</v>
      </c>
      <c r="BN272" s="64">
        <f t="shared" si="63"/>
        <v>0.16025641025641024</v>
      </c>
      <c r="BO272" s="64">
        <f t="shared" si="64"/>
        <v>0.16025641025641024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33</v>
      </c>
      <c r="X273" s="406">
        <f t="shared" si="60"/>
        <v>33.659999999999997</v>
      </c>
      <c r="Y273" s="36">
        <f>IFERROR(IF(X273=0,"",ROUNDUP(X273/H273,0)*0.00753),"")</f>
        <v>0.12801000000000001</v>
      </c>
      <c r="Z273" s="56"/>
      <c r="AA273" s="57"/>
      <c r="AE273" s="64"/>
      <c r="BB273" s="229" t="s">
        <v>1</v>
      </c>
      <c r="BL273" s="64">
        <f t="shared" si="61"/>
        <v>37.43333333333333</v>
      </c>
      <c r="BM273" s="64">
        <f t="shared" si="62"/>
        <v>38.181999999999995</v>
      </c>
      <c r="BN273" s="64">
        <f t="shared" si="63"/>
        <v>0.10683760683760685</v>
      </c>
      <c r="BO273" s="64">
        <f t="shared" si="64"/>
        <v>0.10897435897435898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41.666666666666671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42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0.31625999999999999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82.5</v>
      </c>
      <c r="X275" s="407">
        <f>IFERROR(SUM(X264:X273),"0")</f>
        <v>83.16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50</v>
      </c>
      <c r="X277" s="406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64"/>
      <c r="BB277" s="230" t="s">
        <v>1</v>
      </c>
      <c r="BL277" s="64">
        <f>IFERROR(W277*I277/H277,"0")</f>
        <v>53.357142857142861</v>
      </c>
      <c r="BM277" s="64">
        <f>IFERROR(X277*I277/H277,"0")</f>
        <v>53.784000000000006</v>
      </c>
      <c r="BN277" s="64">
        <f>IFERROR(1/J277*(W277/H277),"0")</f>
        <v>0.10629251700680271</v>
      </c>
      <c r="BO277" s="64">
        <f>IFERROR(1/J277*(X277/H277),"0")</f>
        <v>0.10714285714285714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350</v>
      </c>
      <c r="X278" s="406">
        <f>IFERROR(IF(W278="",0,CEILING((W278/$H278),1)*$H278),"")</f>
        <v>351</v>
      </c>
      <c r="Y278" s="36">
        <f>IFERROR(IF(X278=0,"",ROUNDUP(X278/H278,0)*0.02175),"")</f>
        <v>0.9787499999999999</v>
      </c>
      <c r="Z278" s="56"/>
      <c r="AA278" s="57"/>
      <c r="AE278" s="64"/>
      <c r="BB278" s="231" t="s">
        <v>1</v>
      </c>
      <c r="BL278" s="64">
        <f>IFERROR(W278*I278/H278,"0")</f>
        <v>375.30769230769232</v>
      </c>
      <c r="BM278" s="64">
        <f>IFERROR(X278*I278/H278,"0")</f>
        <v>376.38000000000005</v>
      </c>
      <c r="BN278" s="64">
        <f>IFERROR(1/J278*(W278/H278),"0")</f>
        <v>0.80128205128205132</v>
      </c>
      <c r="BO278" s="64">
        <f>IFERROR(1/J278*(X278/H278),"0")</f>
        <v>0.80357142857142849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40</v>
      </c>
      <c r="X279" s="406">
        <f>IFERROR(IF(W279="",0,CEILING((W279/$H279),1)*$H279),"")</f>
        <v>42</v>
      </c>
      <c r="Y279" s="36">
        <f>IFERROR(IF(X279=0,"",ROUNDUP(X279/H279,0)*0.02175),"")</f>
        <v>0.10874999999999999</v>
      </c>
      <c r="Z279" s="56"/>
      <c r="AA279" s="57"/>
      <c r="AE279" s="64"/>
      <c r="BB279" s="232" t="s">
        <v>1</v>
      </c>
      <c r="BL279" s="64">
        <f>IFERROR(W279*I279/H279,"0")</f>
        <v>42.685714285714283</v>
      </c>
      <c r="BM279" s="64">
        <f>IFERROR(X279*I279/H279,"0")</f>
        <v>44.82</v>
      </c>
      <c r="BN279" s="64">
        <f>IFERROR(1/J279*(W279/H279),"0")</f>
        <v>8.5034013605442174E-2</v>
      </c>
      <c r="BO279" s="64">
        <f>IFERROR(1/J279*(X279/H279),"0")</f>
        <v>8.9285714285714274E-2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55.586080586080584</v>
      </c>
      <c r="X280" s="407">
        <f>IFERROR(X277/H277,"0")+IFERROR(X278/H278,"0")+IFERROR(X279/H279,"0")</f>
        <v>56</v>
      </c>
      <c r="Y280" s="407">
        <f>IFERROR(IF(Y277="",0,Y277),"0")+IFERROR(IF(Y278="",0,Y278),"0")+IFERROR(IF(Y279="",0,Y279),"0")</f>
        <v>1.2179999999999997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440</v>
      </c>
      <c r="X281" s="407">
        <f>IFERROR(SUM(X277:X279),"0")</f>
        <v>443.4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60</v>
      </c>
      <c r="X284" s="406">
        <f>IFERROR(IF(W284="",0,CEILING((W284/$H284),1)*$H284),"")</f>
        <v>60.8</v>
      </c>
      <c r="Y284" s="36">
        <f>IFERROR(IF(X284=0,"",ROUNDUP(X284/H284,0)*0.00753),"")</f>
        <v>0.15060000000000001</v>
      </c>
      <c r="Z284" s="56"/>
      <c r="AA284" s="57"/>
      <c r="AE284" s="64"/>
      <c r="BB284" s="234" t="s">
        <v>1</v>
      </c>
      <c r="BL284" s="64">
        <f>IFERROR(W284*I284/H284,"0")</f>
        <v>65.526315789473685</v>
      </c>
      <c r="BM284" s="64">
        <f>IFERROR(X284*I284/H284,"0")</f>
        <v>66.399999999999991</v>
      </c>
      <c r="BN284" s="64">
        <f>IFERROR(1/J284*(W284/H284),"0")</f>
        <v>0.12651821862348178</v>
      </c>
      <c r="BO284" s="64">
        <f>IFERROR(1/J284*(X284/H284),"0")</f>
        <v>0.12820512820512819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340</v>
      </c>
      <c r="X285" s="406">
        <f>IFERROR(IF(W285="",0,CEILING((W285/$H285),1)*$H285),"")</f>
        <v>341.7</v>
      </c>
      <c r="Y285" s="36">
        <f>IFERROR(IF(X285=0,"",ROUNDUP(X285/H285,0)*0.00753),"")</f>
        <v>1.00902</v>
      </c>
      <c r="Z285" s="56"/>
      <c r="AA285" s="57"/>
      <c r="AE285" s="64"/>
      <c r="BB285" s="235" t="s">
        <v>1</v>
      </c>
      <c r="BL285" s="64">
        <f>IFERROR(W285*I285/H285,"0")</f>
        <v>386.66666666666669</v>
      </c>
      <c r="BM285" s="64">
        <f>IFERROR(X285*I285/H285,"0")</f>
        <v>388.6</v>
      </c>
      <c r="BN285" s="64">
        <f>IFERROR(1/J285*(W285/H285),"0")</f>
        <v>0.85470085470085477</v>
      </c>
      <c r="BO285" s="64">
        <f>IFERROR(1/J285*(X285/H285),"0")</f>
        <v>0.85897435897435892</v>
      </c>
    </row>
    <row r="286" spans="1:67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153.07017543859649</v>
      </c>
      <c r="X286" s="407">
        <f>IFERROR(X283/H283,"0")+IFERROR(X284/H284,"0")+IFERROR(X285/H285,"0")</f>
        <v>154</v>
      </c>
      <c r="Y286" s="407">
        <f>IFERROR(IF(Y283="",0,Y283),"0")+IFERROR(IF(Y284="",0,Y284),"0")+IFERROR(IF(Y285="",0,Y285),"0")</f>
        <v>1.1596200000000001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400</v>
      </c>
      <c r="X287" s="407">
        <f>IFERROR(SUM(X283:X285),"0")</f>
        <v>402.5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120</v>
      </c>
      <c r="X291" s="406">
        <f>IFERROR(IF(W291="",0,CEILING((W291/$H291),1)*$H291),"")</f>
        <v>120</v>
      </c>
      <c r="Y291" s="36">
        <f>IFERROR(IF(X291=0,"",ROUNDUP(X291/H291,0)*0.00474),"")</f>
        <v>0.28440000000000004</v>
      </c>
      <c r="Z291" s="56"/>
      <c r="AA291" s="57"/>
      <c r="AE291" s="64"/>
      <c r="BB291" s="238" t="s">
        <v>1</v>
      </c>
      <c r="BL291" s="64">
        <f>IFERROR(W291*I291/H291,"0")</f>
        <v>134.4</v>
      </c>
      <c r="BM291" s="64">
        <f>IFERROR(X291*I291/H291,"0")</f>
        <v>134.4</v>
      </c>
      <c r="BN291" s="64">
        <f>IFERROR(1/J291*(W291/H291),"0")</f>
        <v>0.25210084033613445</v>
      </c>
      <c r="BO291" s="64">
        <f>IFERROR(1/J291*(X291/H291),"0")</f>
        <v>0.25210084033613445</v>
      </c>
    </row>
    <row r="292" spans="1:67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60</v>
      </c>
      <c r="X292" s="407">
        <f>IFERROR(X289/H289,"0")+IFERROR(X290/H290,"0")+IFERROR(X291/H291,"0")</f>
        <v>60</v>
      </c>
      <c r="Y292" s="407">
        <f>IFERROR(IF(Y289="",0,Y289),"0")+IFERROR(IF(Y290="",0,Y290),"0")+IFERROR(IF(Y291="",0,Y291),"0")</f>
        <v>0.28440000000000004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120</v>
      </c>
      <c r="X293" s="407">
        <f>IFERROR(SUM(X289:X291),"0")</f>
        <v>120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24</v>
      </c>
      <c r="X312" s="406">
        <f>IFERROR(IF(W312="",0,CEILING((W312/$H312),1)*$H312),"")</f>
        <v>25.2</v>
      </c>
      <c r="Y312" s="36">
        <f>IFERROR(IF(X312=0,"",ROUNDUP(X312/H312,0)*0.00753),"")</f>
        <v>0.10542</v>
      </c>
      <c r="Z312" s="56"/>
      <c r="AA312" s="57"/>
      <c r="AE312" s="64"/>
      <c r="BB312" s="248" t="s">
        <v>1</v>
      </c>
      <c r="BL312" s="64">
        <f>IFERROR(W312*I312/H312,"0")</f>
        <v>27.306666666666665</v>
      </c>
      <c r="BM312" s="64">
        <f>IFERROR(X312*I312/H312,"0")</f>
        <v>28.672000000000001</v>
      </c>
      <c r="BN312" s="64">
        <f>IFERROR(1/J312*(W312/H312),"0")</f>
        <v>8.5470085470085458E-2</v>
      </c>
      <c r="BO312" s="64">
        <f>IFERROR(1/J312*(X312/H312),"0")</f>
        <v>8.9743589743589744E-2</v>
      </c>
    </row>
    <row r="313" spans="1:67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13.333333333333332</v>
      </c>
      <c r="X313" s="407">
        <f>IFERROR(X312/H312,"0")</f>
        <v>14</v>
      </c>
      <c r="Y313" s="407">
        <f>IFERROR(IF(Y312="",0,Y312),"0")</f>
        <v>0.10542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24</v>
      </c>
      <c r="X314" s="407">
        <f>IFERROR(SUM(X312:X312),"0")</f>
        <v>25.2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525</v>
      </c>
      <c r="X317" s="406">
        <f>IFERROR(IF(W317="",0,CEILING((W317/$H317),1)*$H317),"")</f>
        <v>525</v>
      </c>
      <c r="Y317" s="36">
        <f>IFERROR(IF(X317=0,"",ROUNDUP(X317/H317,0)*0.00753),"")</f>
        <v>1.8825000000000001</v>
      </c>
      <c r="Z317" s="56"/>
      <c r="AA317" s="57"/>
      <c r="AE317" s="64"/>
      <c r="BB317" s="250" t="s">
        <v>1</v>
      </c>
      <c r="BL317" s="64">
        <f>IFERROR(W317*I317/H317,"0")</f>
        <v>593</v>
      </c>
      <c r="BM317" s="64">
        <f>IFERROR(X317*I317/H317,"0")</f>
        <v>593</v>
      </c>
      <c r="BN317" s="64">
        <f>IFERROR(1/J317*(W317/H317),"0")</f>
        <v>1.6025641025641024</v>
      </c>
      <c r="BO317" s="64">
        <f>IFERROR(1/J317*(X317/H317),"0")</f>
        <v>1.6025641025641024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350</v>
      </c>
      <c r="X318" s="406">
        <f>IFERROR(IF(W318="",0,CEILING((W318/$H318),1)*$H318),"")</f>
        <v>350.7</v>
      </c>
      <c r="Y318" s="36">
        <f>IFERROR(IF(X318=0,"",ROUNDUP(X318/H318,0)*0.00753),"")</f>
        <v>1.2575100000000001</v>
      </c>
      <c r="Z318" s="56"/>
      <c r="AA318" s="57"/>
      <c r="AE318" s="64"/>
      <c r="BB318" s="251" t="s">
        <v>1</v>
      </c>
      <c r="BL318" s="64">
        <f>IFERROR(W318*I318/H318,"0")</f>
        <v>393.33333333333331</v>
      </c>
      <c r="BM318" s="64">
        <f>IFERROR(X318*I318/H318,"0")</f>
        <v>394.11999999999995</v>
      </c>
      <c r="BN318" s="64">
        <f>IFERROR(1/J318*(W318/H318),"0")</f>
        <v>1.0683760683760684</v>
      </c>
      <c r="BO318" s="64">
        <f>IFERROR(1/J318*(X318/H318),"0")</f>
        <v>1.0705128205128205</v>
      </c>
    </row>
    <row r="319" spans="1:67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416.66666666666663</v>
      </c>
      <c r="X319" s="407">
        <f>IFERROR(X316/H316,"0")+IFERROR(X317/H317,"0")+IFERROR(X318/H318,"0")</f>
        <v>417</v>
      </c>
      <c r="Y319" s="407">
        <f>IFERROR(IF(Y316="",0,Y316),"0")+IFERROR(IF(Y317="",0,Y317),"0")+IFERROR(IF(Y318="",0,Y318),"0")</f>
        <v>3.1400100000000002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875</v>
      </c>
      <c r="X320" s="407">
        <f>IFERROR(SUM(X316:X318),"0")</f>
        <v>875.7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15.2</v>
      </c>
      <c r="X322" s="406">
        <f>IFERROR(IF(W322="",0,CEILING((W322/$H322),1)*$H322),"")</f>
        <v>15.959999999999999</v>
      </c>
      <c r="Y322" s="36">
        <f>IFERROR(IF(X322=0,"",ROUNDUP(X322/H322,0)*0.00753),"")</f>
        <v>5.271E-2</v>
      </c>
      <c r="Z322" s="56"/>
      <c r="AA322" s="57"/>
      <c r="AE322" s="64"/>
      <c r="BB322" s="252" t="s">
        <v>1</v>
      </c>
      <c r="BL322" s="64">
        <f>IFERROR(W322*I322/H322,"0")</f>
        <v>17.013333333333335</v>
      </c>
      <c r="BM322" s="64">
        <f>IFERROR(X322*I322/H322,"0")</f>
        <v>17.864000000000001</v>
      </c>
      <c r="BN322" s="64">
        <f>IFERROR(1/J322*(W322/H322),"0")</f>
        <v>4.2735042735042736E-2</v>
      </c>
      <c r="BO322" s="64">
        <f>IFERROR(1/J322*(X322/H322),"0")</f>
        <v>4.4871794871794872E-2</v>
      </c>
    </row>
    <row r="323" spans="1:67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6.666666666666667</v>
      </c>
      <c r="X323" s="407">
        <f>IFERROR(X322/H322,"0")</f>
        <v>7</v>
      </c>
      <c r="Y323" s="407">
        <f>IFERROR(IF(Y322="",0,Y322),"0")</f>
        <v>5.271E-2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15.2</v>
      </c>
      <c r="X324" s="407">
        <f>IFERROR(SUM(X322:X322),"0")</f>
        <v>15.959999999999999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68</v>
      </c>
      <c r="X326" s="406">
        <f>IFERROR(IF(W326="",0,CEILING((W326/$H326),1)*$H326),"")</f>
        <v>68.849999999999994</v>
      </c>
      <c r="Y326" s="36">
        <f>IFERROR(IF(X326=0,"",ROUNDUP(X326/H326,0)*0.00753),"")</f>
        <v>0.20331000000000002</v>
      </c>
      <c r="Z326" s="56"/>
      <c r="AA326" s="57"/>
      <c r="AE326" s="64"/>
      <c r="BB326" s="253" t="s">
        <v>1</v>
      </c>
      <c r="BL326" s="64">
        <f>IFERROR(W326*I326/H326,"0")</f>
        <v>79.333333333333343</v>
      </c>
      <c r="BM326" s="64">
        <f>IFERROR(X326*I326/H326,"0")</f>
        <v>80.325000000000003</v>
      </c>
      <c r="BN326" s="64">
        <f>IFERROR(1/J326*(W326/H326),"0")</f>
        <v>0.17094017094017094</v>
      </c>
      <c r="BO326" s="64">
        <f>IFERROR(1/J326*(X326/H326),"0")</f>
        <v>0.17307692307692307</v>
      </c>
    </row>
    <row r="327" spans="1:67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26.666666666666668</v>
      </c>
      <c r="X327" s="407">
        <f>IFERROR(X326/H326,"0")</f>
        <v>27</v>
      </c>
      <c r="Y327" s="407">
        <f>IFERROR(IF(Y326="",0,Y326),"0")</f>
        <v>0.20331000000000002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68</v>
      </c>
      <c r="X328" s="407">
        <f>IFERROR(SUM(X326:X326),"0")</f>
        <v>68.849999999999994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1600</v>
      </c>
      <c r="X334" s="406">
        <f t="shared" si="70"/>
        <v>1605</v>
      </c>
      <c r="Y334" s="36">
        <f>IFERROR(IF(X334=0,"",ROUNDUP(X334/H334,0)*0.02175),"")</f>
        <v>2.3272499999999998</v>
      </c>
      <c r="Z334" s="56"/>
      <c r="AA334" s="57"/>
      <c r="AE334" s="64"/>
      <c r="BB334" s="256" t="s">
        <v>1</v>
      </c>
      <c r="BL334" s="64">
        <f t="shared" si="71"/>
        <v>1651.2</v>
      </c>
      <c r="BM334" s="64">
        <f t="shared" si="72"/>
        <v>1656.3600000000001</v>
      </c>
      <c r="BN334" s="64">
        <f t="shared" si="73"/>
        <v>2.2222222222222223</v>
      </c>
      <c r="BO334" s="64">
        <f t="shared" si="74"/>
        <v>2.2291666666666665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1000</v>
      </c>
      <c r="X336" s="406">
        <f t="shared" si="70"/>
        <v>1005</v>
      </c>
      <c r="Y336" s="36">
        <f>IFERROR(IF(X336=0,"",ROUNDUP(X336/H336,0)*0.02175),"")</f>
        <v>1.4572499999999999</v>
      </c>
      <c r="Z336" s="56"/>
      <c r="AA336" s="57"/>
      <c r="AE336" s="64"/>
      <c r="BB336" s="258" t="s">
        <v>1</v>
      </c>
      <c r="BL336" s="64">
        <f t="shared" si="71"/>
        <v>1032</v>
      </c>
      <c r="BM336" s="64">
        <f t="shared" si="72"/>
        <v>1037.1600000000001</v>
      </c>
      <c r="BN336" s="64">
        <f t="shared" si="73"/>
        <v>1.3888888888888888</v>
      </c>
      <c r="BO336" s="64">
        <f t="shared" si="74"/>
        <v>1.3958333333333333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900</v>
      </c>
      <c r="X338" s="406">
        <f t="shared" si="70"/>
        <v>900</v>
      </c>
      <c r="Y338" s="36">
        <f>IFERROR(IF(X338=0,"",ROUNDUP(X338/H338,0)*0.02175),"")</f>
        <v>1.3049999999999999</v>
      </c>
      <c r="Z338" s="56"/>
      <c r="AA338" s="57"/>
      <c r="AE338" s="64"/>
      <c r="BB338" s="260" t="s">
        <v>1</v>
      </c>
      <c r="BL338" s="64">
        <f t="shared" si="71"/>
        <v>928.8</v>
      </c>
      <c r="BM338" s="64">
        <f t="shared" si="72"/>
        <v>928.8</v>
      </c>
      <c r="BN338" s="64">
        <f t="shared" si="73"/>
        <v>1.25</v>
      </c>
      <c r="BO338" s="64">
        <f t="shared" si="74"/>
        <v>1.25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25</v>
      </c>
      <c r="X341" s="406">
        <f t="shared" si="70"/>
        <v>25</v>
      </c>
      <c r="Y341" s="36">
        <f>IFERROR(IF(X341=0,"",ROUNDUP(X341/H341,0)*0.00937),"")</f>
        <v>4.6850000000000003E-2</v>
      </c>
      <c r="Z341" s="56"/>
      <c r="AA341" s="57"/>
      <c r="AE341" s="64"/>
      <c r="BB341" s="263" t="s">
        <v>1</v>
      </c>
      <c r="BL341" s="64">
        <f t="shared" si="71"/>
        <v>26.05</v>
      </c>
      <c r="BM341" s="64">
        <f t="shared" si="72"/>
        <v>26.05</v>
      </c>
      <c r="BN341" s="64">
        <f t="shared" si="73"/>
        <v>4.1666666666666664E-2</v>
      </c>
      <c r="BO341" s="64">
        <f t="shared" si="74"/>
        <v>4.1666666666666664E-2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238.33333333333334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239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5.1363499999999993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3525</v>
      </c>
      <c r="X346" s="407">
        <f>IFERROR(SUM(X332:X344),"0")</f>
        <v>3535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1200</v>
      </c>
      <c r="X348" s="406">
        <f>IFERROR(IF(W348="",0,CEILING((W348/$H348),1)*$H348),"")</f>
        <v>1200</v>
      </c>
      <c r="Y348" s="36">
        <f>IFERROR(IF(X348=0,"",ROUNDUP(X348/H348,0)*0.02175),"")</f>
        <v>1.7399999999999998</v>
      </c>
      <c r="Z348" s="56"/>
      <c r="AA348" s="57"/>
      <c r="AE348" s="64"/>
      <c r="BB348" s="267" t="s">
        <v>1</v>
      </c>
      <c r="BL348" s="64">
        <f>IFERROR(W348*I348/H348,"0")</f>
        <v>1238.4000000000001</v>
      </c>
      <c r="BM348" s="64">
        <f>IFERROR(X348*I348/H348,"0")</f>
        <v>1238.4000000000001</v>
      </c>
      <c r="BN348" s="64">
        <f>IFERROR(1/J348*(W348/H348),"0")</f>
        <v>1.6666666666666665</v>
      </c>
      <c r="BO348" s="64">
        <f>IFERROR(1/J348*(X348/H348),"0")</f>
        <v>1.6666666666666665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80</v>
      </c>
      <c r="X352" s="407">
        <f>IFERROR(X348/H348,"0")+IFERROR(X349/H349,"0")+IFERROR(X350/H350,"0")+IFERROR(X351/H351,"0")</f>
        <v>80</v>
      </c>
      <c r="Y352" s="407">
        <f>IFERROR(IF(Y348="",0,Y348),"0")+IFERROR(IF(Y349="",0,Y349),"0")+IFERROR(IF(Y350="",0,Y350),"0")+IFERROR(IF(Y351="",0,Y351),"0")</f>
        <v>1.7399999999999998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1200</v>
      </c>
      <c r="X353" s="407">
        <f>IFERROR(SUM(X348:X351),"0")</f>
        <v>1200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70</v>
      </c>
      <c r="X357" s="406">
        <f>IFERROR(IF(W357="",0,CEILING((W357/$H357),1)*$H357),"")</f>
        <v>70.2</v>
      </c>
      <c r="Y357" s="36">
        <f>IFERROR(IF(X357=0,"",ROUNDUP(X357/H357,0)*0.02175),"")</f>
        <v>0.19574999999999998</v>
      </c>
      <c r="Z357" s="56"/>
      <c r="AA357" s="57"/>
      <c r="AE357" s="64"/>
      <c r="BB357" s="273" t="s">
        <v>1</v>
      </c>
      <c r="BL357" s="64">
        <f>IFERROR(W357*I357/H357,"0")</f>
        <v>75.061538461538461</v>
      </c>
      <c r="BM357" s="64">
        <f>IFERROR(X357*I357/H357,"0")</f>
        <v>75.27600000000001</v>
      </c>
      <c r="BN357" s="64">
        <f>IFERROR(1/J357*(W357/H357),"0")</f>
        <v>0.16025641025641024</v>
      </c>
      <c r="BO357" s="64">
        <f>IFERROR(1/J357*(X357/H357),"0")</f>
        <v>0.1607142857142857</v>
      </c>
    </row>
    <row r="358" spans="1:67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8.9743589743589745</v>
      </c>
      <c r="X358" s="407">
        <f>IFERROR(X355/H355,"0")+IFERROR(X356/H356,"0")+IFERROR(X357/H357,"0")</f>
        <v>9</v>
      </c>
      <c r="Y358" s="407">
        <f>IFERROR(IF(Y355="",0,Y355),"0")+IFERROR(IF(Y356="",0,Y356),"0")+IFERROR(IF(Y357="",0,Y357),"0")</f>
        <v>0.19574999999999998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70</v>
      </c>
      <c r="X359" s="407">
        <f>IFERROR(SUM(X355:X357),"0")</f>
        <v>70.2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60</v>
      </c>
      <c r="X362" s="406">
        <f>IFERROR(IF(W362="",0,CEILING((W362/$H362),1)*$H362),"")</f>
        <v>62.4</v>
      </c>
      <c r="Y362" s="36">
        <f>IFERROR(IF(X362=0,"",ROUNDUP(X362/H362,0)*0.02175),"")</f>
        <v>0.17399999999999999</v>
      </c>
      <c r="Z362" s="56"/>
      <c r="AA362" s="57"/>
      <c r="AE362" s="64"/>
      <c r="BB362" s="275" t="s">
        <v>1</v>
      </c>
      <c r="BL362" s="64">
        <f>IFERROR(W362*I362/H362,"0")</f>
        <v>64.338461538461544</v>
      </c>
      <c r="BM362" s="64">
        <f>IFERROR(X362*I362/H362,"0")</f>
        <v>66.912000000000006</v>
      </c>
      <c r="BN362" s="64">
        <f>IFERROR(1/J362*(W362/H362),"0")</f>
        <v>0.13736263736263735</v>
      </c>
      <c r="BO362" s="64">
        <f>IFERROR(1/J362*(X362/H362),"0")</f>
        <v>0.14285714285714285</v>
      </c>
    </row>
    <row r="363" spans="1:67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7.6923076923076925</v>
      </c>
      <c r="X363" s="407">
        <f>IFERROR(X361/H361,"0")+IFERROR(X362/H362,"0")</f>
        <v>8</v>
      </c>
      <c r="Y363" s="407">
        <f>IFERROR(IF(Y361="",0,Y361),"0")+IFERROR(IF(Y362="",0,Y362),"0")</f>
        <v>0.17399999999999999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60</v>
      </c>
      <c r="X364" s="407">
        <f>IFERROR(SUM(X361:X362),"0")</f>
        <v>62.4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80</v>
      </c>
      <c r="X367" s="406">
        <f>IFERROR(IF(W367="",0,CEILING((W367/$H367),1)*$H367),"")</f>
        <v>84</v>
      </c>
      <c r="Y367" s="36">
        <f>IFERROR(IF(X367=0,"",ROUNDUP(X367/H367,0)*0.02175),"")</f>
        <v>0.15225</v>
      </c>
      <c r="Z367" s="56"/>
      <c r="AA367" s="57"/>
      <c r="AE367" s="64"/>
      <c r="BB367" s="276" t="s">
        <v>1</v>
      </c>
      <c r="BL367" s="64">
        <f>IFERROR(W367*I367/H367,"0")</f>
        <v>83.2</v>
      </c>
      <c r="BM367" s="64">
        <f>IFERROR(X367*I367/H367,"0")</f>
        <v>87.36</v>
      </c>
      <c r="BN367" s="64">
        <f>IFERROR(1/J367*(W367/H367),"0")</f>
        <v>0.11904761904761904</v>
      </c>
      <c r="BO367" s="64">
        <f>IFERROR(1/J367*(X367/H367),"0")</f>
        <v>0.125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6.666666666666667</v>
      </c>
      <c r="X371" s="407">
        <f>IFERROR(X367/H367,"0")+IFERROR(X368/H368,"0")+IFERROR(X369/H369,"0")+IFERROR(X370/H370,"0")</f>
        <v>7</v>
      </c>
      <c r="Y371" s="407">
        <f>IFERROR(IF(Y367="",0,Y367),"0")+IFERROR(IF(Y368="",0,Y368),"0")+IFERROR(IF(Y369="",0,Y369),"0")+IFERROR(IF(Y370="",0,Y370),"0")</f>
        <v>0.15225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80</v>
      </c>
      <c r="X372" s="407">
        <f>IFERROR(SUM(X367:X370),"0")</f>
        <v>84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40</v>
      </c>
      <c r="X380" s="406">
        <f>IFERROR(IF(W380="",0,CEILING((W380/$H380),1)*$H380),"")</f>
        <v>46.8</v>
      </c>
      <c r="Y380" s="36">
        <f>IFERROR(IF(X380=0,"",ROUNDUP(X380/H380,0)*0.02175),"")</f>
        <v>0.1305</v>
      </c>
      <c r="Z380" s="56"/>
      <c r="AA380" s="57"/>
      <c r="AE380" s="64"/>
      <c r="BB380" s="283" t="s">
        <v>1</v>
      </c>
      <c r="BL380" s="64">
        <f>IFERROR(W380*I380/H380,"0")</f>
        <v>42.892307692307703</v>
      </c>
      <c r="BM380" s="64">
        <f>IFERROR(X380*I380/H380,"0")</f>
        <v>50.184000000000005</v>
      </c>
      <c r="BN380" s="64">
        <f>IFERROR(1/J380*(W380/H380),"0")</f>
        <v>9.1575091575091583E-2</v>
      </c>
      <c r="BO380" s="64">
        <f>IFERROR(1/J380*(X380/H380),"0")</f>
        <v>0.10714285714285714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5.1282051282051286</v>
      </c>
      <c r="X385" s="407">
        <f>IFERROR(X380/H380,"0")+IFERROR(X381/H381,"0")+IFERROR(X382/H382,"0")+IFERROR(X383/H383,"0")+IFERROR(X384/H384,"0")</f>
        <v>6</v>
      </c>
      <c r="Y385" s="407">
        <f>IFERROR(IF(Y380="",0,Y380),"0")+IFERROR(IF(Y381="",0,Y381),"0")+IFERROR(IF(Y382="",0,Y382),"0")+IFERROR(IF(Y383="",0,Y383),"0")+IFERROR(IF(Y384="",0,Y384),"0")</f>
        <v>0.1305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40</v>
      </c>
      <c r="X386" s="407">
        <f>IFERROR(SUM(X380:X384),"0")</f>
        <v>46.8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18</v>
      </c>
      <c r="X396" s="406">
        <f>IFERROR(IF(W396="",0,CEILING((W396/$H396),1)*$H396),"")</f>
        <v>18.900000000000002</v>
      </c>
      <c r="Y396" s="36">
        <f>IFERROR(IF(X396=0,"",ROUNDUP(X396/H396,0)*0.00753),"")</f>
        <v>5.271E-2</v>
      </c>
      <c r="Z396" s="56"/>
      <c r="AA396" s="57"/>
      <c r="AE396" s="64"/>
      <c r="BB396" s="291" t="s">
        <v>1</v>
      </c>
      <c r="BL396" s="64">
        <f>IFERROR(W396*I396/H396,"0")</f>
        <v>19.333333333333332</v>
      </c>
      <c r="BM396" s="64">
        <f>IFERROR(X396*I396/H396,"0")</f>
        <v>20.3</v>
      </c>
      <c r="BN396" s="64">
        <f>IFERROR(1/J396*(W396/H396),"0")</f>
        <v>4.2735042735042729E-2</v>
      </c>
      <c r="BO396" s="64">
        <f>IFERROR(1/J396*(X396/H396),"0")</f>
        <v>4.4871794871794872E-2</v>
      </c>
    </row>
    <row r="397" spans="1:67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6.6666666666666661</v>
      </c>
      <c r="X397" s="407">
        <f>IFERROR(X395/H395,"0")+IFERROR(X396/H396,"0")</f>
        <v>7</v>
      </c>
      <c r="Y397" s="407">
        <f>IFERROR(IF(Y395="",0,Y395),"0")+IFERROR(IF(Y396="",0,Y396),"0")</f>
        <v>5.271E-2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18</v>
      </c>
      <c r="X398" s="407">
        <f>IFERROR(SUM(X395:X396),"0")</f>
        <v>18.900000000000002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4301031322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2" t="s">
        <v>566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567</v>
      </c>
      <c r="C401" s="31">
        <v>4301031177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60</v>
      </c>
      <c r="X401" s="406">
        <f t="shared" si="75"/>
        <v>63</v>
      </c>
      <c r="Y401" s="36">
        <f t="shared" si="76"/>
        <v>0.11295000000000001</v>
      </c>
      <c r="Z401" s="56"/>
      <c r="AA401" s="57"/>
      <c r="AE401" s="64"/>
      <c r="BB401" s="293" t="s">
        <v>1</v>
      </c>
      <c r="BL401" s="64">
        <f t="shared" si="77"/>
        <v>63.28571428571427</v>
      </c>
      <c r="BM401" s="64">
        <f t="shared" si="78"/>
        <v>66.449999999999989</v>
      </c>
      <c r="BN401" s="64">
        <f t="shared" si="79"/>
        <v>9.1575091575091569E-2</v>
      </c>
      <c r="BO401" s="64">
        <f t="shared" si="80"/>
        <v>9.6153846153846145E-2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4301031323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8" t="s">
        <v>570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571</v>
      </c>
      <c r="C403" s="31">
        <v>4301031174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45</v>
      </c>
      <c r="O403" s="5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70</v>
      </c>
      <c r="X404" s="406">
        <f t="shared" si="75"/>
        <v>71.400000000000006</v>
      </c>
      <c r="Y404" s="36">
        <f t="shared" si="76"/>
        <v>0.12801000000000001</v>
      </c>
      <c r="Z404" s="56"/>
      <c r="AA404" s="57"/>
      <c r="AE404" s="64"/>
      <c r="BB404" s="296" t="s">
        <v>1</v>
      </c>
      <c r="BL404" s="64">
        <f t="shared" si="77"/>
        <v>73.833333333333329</v>
      </c>
      <c r="BM404" s="64">
        <f t="shared" si="78"/>
        <v>75.31</v>
      </c>
      <c r="BN404" s="64">
        <f t="shared" si="79"/>
        <v>0.10683760683760682</v>
      </c>
      <c r="BO404" s="64">
        <f t="shared" si="80"/>
        <v>0.10897435897435898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84.000000000000014</v>
      </c>
      <c r="X406" s="406">
        <f t="shared" si="75"/>
        <v>84</v>
      </c>
      <c r="Y406" s="36">
        <f t="shared" si="76"/>
        <v>0.3765</v>
      </c>
      <c r="Z406" s="56"/>
      <c r="AA406" s="57"/>
      <c r="AE406" s="64"/>
      <c r="BB406" s="298" t="s">
        <v>1</v>
      </c>
      <c r="BL406" s="64">
        <f t="shared" si="77"/>
        <v>130.00000000000003</v>
      </c>
      <c r="BM406" s="64">
        <f t="shared" si="78"/>
        <v>130</v>
      </c>
      <c r="BN406" s="64">
        <f t="shared" si="79"/>
        <v>0.32051282051282054</v>
      </c>
      <c r="BO406" s="64">
        <f t="shared" si="80"/>
        <v>0.32051282051282048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4301031335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88" t="s">
        <v>580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581</v>
      </c>
      <c r="C408" s="31">
        <v>4301031257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4301031330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44" t="s">
        <v>584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585</v>
      </c>
      <c r="C410" s="31">
        <v>4301031178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87.5</v>
      </c>
      <c r="X410" s="406">
        <f t="shared" si="75"/>
        <v>88.2</v>
      </c>
      <c r="Y410" s="36">
        <f t="shared" si="81"/>
        <v>0.21084</v>
      </c>
      <c r="Z410" s="56"/>
      <c r="AA410" s="57"/>
      <c r="AE410" s="64"/>
      <c r="BB410" s="302" t="s">
        <v>1</v>
      </c>
      <c r="BL410" s="64">
        <f t="shared" si="77"/>
        <v>92.916666666666657</v>
      </c>
      <c r="BM410" s="64">
        <f t="shared" si="78"/>
        <v>93.66</v>
      </c>
      <c r="BN410" s="64">
        <f t="shared" si="79"/>
        <v>0.17806267806267806</v>
      </c>
      <c r="BO410" s="64">
        <f t="shared" si="80"/>
        <v>0.17948717948717952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4301031336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76" t="s">
        <v>588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589</v>
      </c>
      <c r="C412" s="31">
        <v>4301031254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4301031331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3" t="s">
        <v>592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593</v>
      </c>
      <c r="C414" s="31">
        <v>4301031171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45</v>
      </c>
      <c r="O414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35</v>
      </c>
      <c r="X414" s="406">
        <f t="shared" si="75"/>
        <v>35.700000000000003</v>
      </c>
      <c r="Y414" s="36">
        <f t="shared" si="81"/>
        <v>8.5339999999999999E-2</v>
      </c>
      <c r="Z414" s="56"/>
      <c r="AA414" s="57"/>
      <c r="AE414" s="64"/>
      <c r="BB414" s="306" t="s">
        <v>1</v>
      </c>
      <c r="BL414" s="64">
        <f t="shared" si="77"/>
        <v>37.166666666666664</v>
      </c>
      <c r="BM414" s="64">
        <f t="shared" si="78"/>
        <v>37.910000000000004</v>
      </c>
      <c r="BN414" s="64">
        <f t="shared" si="79"/>
        <v>7.1225071225071226E-2</v>
      </c>
      <c r="BO414" s="64">
        <f t="shared" si="80"/>
        <v>7.2649572649572655E-2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4301031337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50</v>
      </c>
      <c r="O415" s="825" t="s">
        <v>596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597</v>
      </c>
      <c r="C416" s="31">
        <v>4301031258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4301031332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5" t="s">
        <v>600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601</v>
      </c>
      <c r="C418" s="31">
        <v>4301031170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45</v>
      </c>
      <c r="O418" s="8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4301031328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50</v>
      </c>
      <c r="O419" s="770" t="s">
        <v>604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605</v>
      </c>
      <c r="C420" s="31">
        <v>4301031256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4301031333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07" t="s">
        <v>608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609</v>
      </c>
      <c r="C422" s="31">
        <v>4301031172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45</v>
      </c>
      <c r="O422" s="6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70</v>
      </c>
      <c r="X422" s="406">
        <f t="shared" si="75"/>
        <v>71.400000000000006</v>
      </c>
      <c r="Y422" s="36">
        <f t="shared" si="81"/>
        <v>0.17068</v>
      </c>
      <c r="Z422" s="56"/>
      <c r="AA422" s="57"/>
      <c r="AE422" s="64"/>
      <c r="BB422" s="314" t="s">
        <v>1</v>
      </c>
      <c r="BL422" s="64">
        <f t="shared" si="77"/>
        <v>74.333333333333329</v>
      </c>
      <c r="BM422" s="64">
        <f t="shared" si="78"/>
        <v>75.820000000000007</v>
      </c>
      <c r="BN422" s="64">
        <f t="shared" si="79"/>
        <v>0.14245014245014245</v>
      </c>
      <c r="BO422" s="64">
        <f t="shared" si="80"/>
        <v>0.14529914529914531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4301031338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50</v>
      </c>
      <c r="O423" s="630" t="s">
        <v>612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613</v>
      </c>
      <c r="C424" s="31">
        <v>4301031255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45</v>
      </c>
      <c r="O424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172.61904761904759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175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1.08432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406.5</v>
      </c>
      <c r="X426" s="407">
        <f>IFERROR(SUM(X400:X424),"0")</f>
        <v>413.70000000000005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9</v>
      </c>
      <c r="X437" s="406">
        <f>IFERROR(IF(W437="",0,CEILING((W437/$H437),1)*$H437),"")</f>
        <v>9.6</v>
      </c>
      <c r="Y437" s="36">
        <f>IFERROR(IF(X437=0,"",ROUNDUP(X437/H437,0)*0.00627),"")</f>
        <v>5.0160000000000003E-2</v>
      </c>
      <c r="Z437" s="56"/>
      <c r="AA437" s="57"/>
      <c r="AE437" s="64"/>
      <c r="BB437" s="320" t="s">
        <v>1</v>
      </c>
      <c r="BL437" s="64">
        <f>IFERROR(W437*I437/H437,"0")</f>
        <v>13.5</v>
      </c>
      <c r="BM437" s="64">
        <f>IFERROR(X437*I437/H437,"0")</f>
        <v>14.400000000000002</v>
      </c>
      <c r="BN437" s="64">
        <f>IFERROR(1/J437*(W437/H437),"0")</f>
        <v>3.7499999999999999E-2</v>
      </c>
      <c r="BO437" s="64">
        <f>IFERROR(1/J437*(X437/H437),"0")</f>
        <v>0.04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6</v>
      </c>
      <c r="X438" s="406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2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12.5</v>
      </c>
      <c r="X440" s="407">
        <f>IFERROR(X437/H437,"0")+IFERROR(X438/H438,"0")+IFERROR(X439/H439,"0")</f>
        <v>13</v>
      </c>
      <c r="Y440" s="407">
        <f>IFERROR(IF(Y437="",0,Y437),"0")+IFERROR(IF(Y438="",0,Y438),"0")+IFERROR(IF(Y439="",0,Y439),"0")</f>
        <v>8.1509999999999999E-2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15</v>
      </c>
      <c r="X441" s="407">
        <f>IFERROR(SUM(X437:X439),"0")</f>
        <v>15.6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4301031324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48" t="s">
        <v>636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70</v>
      </c>
      <c r="X449" s="406">
        <f t="shared" ref="X449:X457" si="82">IFERROR(IF(W449="",0,CEILING((W449/$H449),1)*$H449),"")</f>
        <v>71.400000000000006</v>
      </c>
      <c r="Y449" s="36">
        <f>IFERROR(IF(X449=0,"",ROUNDUP(X449/H449,0)*0.00753),"")</f>
        <v>0.12801000000000001</v>
      </c>
      <c r="Z449" s="56"/>
      <c r="AA449" s="57"/>
      <c r="AE449" s="64"/>
      <c r="BB449" s="325" t="s">
        <v>1</v>
      </c>
      <c r="BL449" s="64">
        <f t="shared" ref="BL449:BL457" si="83">IFERROR(W449*I449/H449,"0")</f>
        <v>73.833333333333329</v>
      </c>
      <c r="BM449" s="64">
        <f t="shared" ref="BM449:BM457" si="84">IFERROR(X449*I449/H449,"0")</f>
        <v>75.31</v>
      </c>
      <c r="BN449" s="64">
        <f t="shared" ref="BN449:BN457" si="85">IFERROR(1/J449*(W449/H449),"0")</f>
        <v>0.10683760683760682</v>
      </c>
      <c r="BO449" s="64">
        <f t="shared" ref="BO449:BO457" si="86">IFERROR(1/J449*(X449/H449),"0")</f>
        <v>0.10897435897435898</v>
      </c>
    </row>
    <row r="450" spans="1:67" ht="27" hidden="1" customHeight="1" x14ac:dyDescent="0.25">
      <c r="A450" s="54" t="s">
        <v>634</v>
      </c>
      <c r="B450" s="54" t="s">
        <v>637</v>
      </c>
      <c r="C450" s="31">
        <v>4301031212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109</v>
      </c>
      <c r="M450" s="33"/>
      <c r="N450" s="32">
        <v>45</v>
      </c>
      <c r="O450" s="6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4301031334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644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645</v>
      </c>
      <c r="C454" s="31">
        <v>4301031167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4301031327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508" t="s">
        <v>648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649</v>
      </c>
      <c r="C456" s="31">
        <v>4301031173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45</v>
      </c>
      <c r="O456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16.666666666666664</v>
      </c>
      <c r="X458" s="407">
        <f>IFERROR(X449/H449,"0")+IFERROR(X450/H450,"0")+IFERROR(X451/H451,"0")+IFERROR(X452/H452,"0")+IFERROR(X453/H453,"0")+IFERROR(X454/H454,"0")+IFERROR(X455/H455,"0")+IFERROR(X456/H456,"0")+IFERROR(X457/H457,"0")</f>
        <v>17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0.12801000000000001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70</v>
      </c>
      <c r="X459" s="407">
        <f>IFERROR(SUM(X449:X457),"0")</f>
        <v>71.400000000000006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6</v>
      </c>
      <c r="X461" s="406">
        <f>IFERROR(IF(W461="",0,CEILING((W461/$H461),1)*$H461),"")</f>
        <v>6</v>
      </c>
      <c r="Y461" s="36">
        <f>IFERROR(IF(X461=0,"",ROUNDUP(X461/H461,0)*0.00627),"")</f>
        <v>3.1350000000000003E-2</v>
      </c>
      <c r="Z461" s="56"/>
      <c r="AA461" s="57"/>
      <c r="AE461" s="64"/>
      <c r="BB461" s="334" t="s">
        <v>1</v>
      </c>
      <c r="BL461" s="64">
        <f>IFERROR(W461*I461/H461,"0")</f>
        <v>9.0000000000000018</v>
      </c>
      <c r="BM461" s="64">
        <f>IFERROR(X461*I461/H461,"0")</f>
        <v>9.0000000000000018</v>
      </c>
      <c r="BN461" s="64">
        <f>IFERROR(1/J461*(W461/H461),"0")</f>
        <v>2.5000000000000001E-2</v>
      </c>
      <c r="BO461" s="64">
        <f>IFERROR(1/J461*(X461/H461),"0")</f>
        <v>2.5000000000000001E-2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5</v>
      </c>
      <c r="X463" s="407">
        <f>IFERROR(X461/H461,"0")+IFERROR(X462/H462,"0")</f>
        <v>5</v>
      </c>
      <c r="Y463" s="407">
        <f>IFERROR(IF(Y461="",0,Y461),"0")+IFERROR(IF(Y462="",0,Y462),"0")</f>
        <v>3.1350000000000003E-2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6</v>
      </c>
      <c r="X464" s="407">
        <f>IFERROR(SUM(X461:X462),"0")</f>
        <v>6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6</v>
      </c>
      <c r="X476" s="406">
        <f>IFERROR(IF(W476="",0,CEILING((W476/$H476),1)*$H476),"")</f>
        <v>6</v>
      </c>
      <c r="Y476" s="36">
        <f>IFERROR(IF(X476=0,"",ROUNDUP(X476/H476,0)*0.00502),"")</f>
        <v>2.5100000000000001E-2</v>
      </c>
      <c r="Z476" s="56"/>
      <c r="AA476" s="57"/>
      <c r="AE476" s="64"/>
      <c r="BB476" s="339" t="s">
        <v>1</v>
      </c>
      <c r="BL476" s="64">
        <f>IFERROR(W476*I476/H476,"0")</f>
        <v>6.5000000000000009</v>
      </c>
      <c r="BM476" s="64">
        <f>IFERROR(X476*I476/H476,"0")</f>
        <v>6.5000000000000009</v>
      </c>
      <c r="BN476" s="64">
        <f>IFERROR(1/J476*(W476/H476),"0")</f>
        <v>2.1367521367521368E-2</v>
      </c>
      <c r="BO476" s="64">
        <f>IFERROR(1/J476*(X476/H476),"0")</f>
        <v>2.1367521367521368E-2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16</v>
      </c>
      <c r="X477" s="406">
        <f>IFERROR(IF(W477="",0,CEILING((W477/$H477),1)*$H477),"")</f>
        <v>16.8</v>
      </c>
      <c r="Y477" s="36">
        <f>IFERROR(IF(X477=0,"",ROUNDUP(X477/H477,0)*0.00502),"")</f>
        <v>7.0280000000000009E-2</v>
      </c>
      <c r="Z477" s="56"/>
      <c r="AA477" s="57"/>
      <c r="AE477" s="64"/>
      <c r="BB477" s="340" t="s">
        <v>1</v>
      </c>
      <c r="BL477" s="64">
        <f>IFERROR(W477*I477/H477,"0")</f>
        <v>26.933333333333334</v>
      </c>
      <c r="BM477" s="64">
        <f>IFERROR(X477*I477/H477,"0")</f>
        <v>28.28</v>
      </c>
      <c r="BN477" s="64">
        <f>IFERROR(1/J477*(W477/H477),"0")</f>
        <v>5.6980056980056988E-2</v>
      </c>
      <c r="BO477" s="64">
        <f>IFERROR(1/J477*(X477/H477),"0")</f>
        <v>5.9829059829059845E-2</v>
      </c>
    </row>
    <row r="478" spans="1:67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18.333333333333336</v>
      </c>
      <c r="X478" s="407">
        <f>IFERROR(X475/H475,"0")+IFERROR(X476/H476,"0")+IFERROR(X477/H477,"0")</f>
        <v>19</v>
      </c>
      <c r="Y478" s="407">
        <f>IFERROR(IF(Y475="",0,Y475),"0")+IFERROR(IF(Y476="",0,Y476),"0")+IFERROR(IF(Y477="",0,Y477),"0")</f>
        <v>9.5380000000000006E-2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22</v>
      </c>
      <c r="X479" s="407">
        <f>IFERROR(SUM(X475:X477),"0")</f>
        <v>22.8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80</v>
      </c>
      <c r="X493" s="406">
        <f t="shared" ref="X493:X504" si="88">IFERROR(IF(W493="",0,CEILING((W493/$H493),1)*$H493),"")</f>
        <v>84.48</v>
      </c>
      <c r="Y493" s="36">
        <f t="shared" ref="Y493:Y499" si="89">IFERROR(IF(X493=0,"",ROUNDUP(X493/H493,0)*0.01196),"")</f>
        <v>0.19136</v>
      </c>
      <c r="Z493" s="56"/>
      <c r="AA493" s="57"/>
      <c r="AE493" s="64"/>
      <c r="BB493" s="344" t="s">
        <v>1</v>
      </c>
      <c r="BL493" s="64">
        <f t="shared" ref="BL493:BL504" si="90">IFERROR(W493*I493/H493,"0")</f>
        <v>85.454545454545453</v>
      </c>
      <c r="BM493" s="64">
        <f t="shared" ref="BM493:BM504" si="91">IFERROR(X493*I493/H493,"0")</f>
        <v>90.24</v>
      </c>
      <c r="BN493" s="64">
        <f t="shared" ref="BN493:BN504" si="92">IFERROR(1/J493*(W493/H493),"0")</f>
        <v>0.14568764568764569</v>
      </c>
      <c r="BO493" s="64">
        <f t="shared" ref="BO493:BO504" si="93">IFERROR(1/J493*(X493/H493),"0")</f>
        <v>0.15384615384615385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150</v>
      </c>
      <c r="X494" s="406">
        <f t="shared" si="88"/>
        <v>153.12</v>
      </c>
      <c r="Y494" s="36">
        <f t="shared" si="89"/>
        <v>0.34683999999999998</v>
      </c>
      <c r="Z494" s="56"/>
      <c r="AA494" s="57"/>
      <c r="AE494" s="64"/>
      <c r="BB494" s="345" t="s">
        <v>1</v>
      </c>
      <c r="BL494" s="64">
        <f t="shared" si="90"/>
        <v>160.22727272727272</v>
      </c>
      <c r="BM494" s="64">
        <f t="shared" si="91"/>
        <v>163.56</v>
      </c>
      <c r="BN494" s="64">
        <f t="shared" si="92"/>
        <v>0.27316433566433568</v>
      </c>
      <c r="BO494" s="64">
        <f t="shared" si="93"/>
        <v>0.27884615384615385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150</v>
      </c>
      <c r="X498" s="406">
        <f t="shared" si="88"/>
        <v>153.12</v>
      </c>
      <c r="Y498" s="36">
        <f t="shared" si="89"/>
        <v>0.34683999999999998</v>
      </c>
      <c r="Z498" s="56"/>
      <c r="AA498" s="57"/>
      <c r="AE498" s="64"/>
      <c r="BB498" s="349" t="s">
        <v>1</v>
      </c>
      <c r="BL498" s="64">
        <f t="shared" si="90"/>
        <v>160.22727272727272</v>
      </c>
      <c r="BM498" s="64">
        <f t="shared" si="91"/>
        <v>163.56</v>
      </c>
      <c r="BN498" s="64">
        <f t="shared" si="92"/>
        <v>0.27316433566433568</v>
      </c>
      <c r="BO498" s="64">
        <f t="shared" si="93"/>
        <v>0.27884615384615385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78</v>
      </c>
      <c r="X500" s="406">
        <f t="shared" si="88"/>
        <v>79.2</v>
      </c>
      <c r="Y500" s="36">
        <f>IFERROR(IF(X500=0,"",ROUNDUP(X500/H500,0)*0.00937),"")</f>
        <v>0.20613999999999999</v>
      </c>
      <c r="Z500" s="56"/>
      <c r="AA500" s="57"/>
      <c r="AE500" s="64"/>
      <c r="BB500" s="351" t="s">
        <v>1</v>
      </c>
      <c r="BL500" s="64">
        <f t="shared" si="90"/>
        <v>83.199999999999989</v>
      </c>
      <c r="BM500" s="64">
        <f t="shared" si="91"/>
        <v>84.47999999999999</v>
      </c>
      <c r="BN500" s="64">
        <f t="shared" si="92"/>
        <v>0.18055555555555555</v>
      </c>
      <c r="BO500" s="64">
        <f t="shared" si="93"/>
        <v>0.18333333333333332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90</v>
      </c>
      <c r="X504" s="406">
        <f t="shared" si="88"/>
        <v>90</v>
      </c>
      <c r="Y504" s="36">
        <f>IFERROR(IF(X504=0,"",ROUNDUP(X504/H504,0)*0.00937),"")</f>
        <v>0.23424999999999999</v>
      </c>
      <c r="Z504" s="56"/>
      <c r="AA504" s="57"/>
      <c r="AE504" s="64"/>
      <c r="BB504" s="355" t="s">
        <v>1</v>
      </c>
      <c r="BL504" s="64">
        <f t="shared" si="90"/>
        <v>95.999999999999986</v>
      </c>
      <c r="BM504" s="64">
        <f t="shared" si="91"/>
        <v>95.999999999999986</v>
      </c>
      <c r="BN504" s="64">
        <f t="shared" si="92"/>
        <v>0.20833333333333334</v>
      </c>
      <c r="BO504" s="64">
        <f t="shared" si="93"/>
        <v>0.20833333333333334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118.63636363636364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121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1.3254300000000001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548</v>
      </c>
      <c r="X506" s="407">
        <f>IFERROR(SUM(X493:X504),"0")</f>
        <v>559.92000000000007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110</v>
      </c>
      <c r="X508" s="406">
        <f>IFERROR(IF(W508="",0,CEILING((W508/$H508),1)*$H508),"")</f>
        <v>110.88000000000001</v>
      </c>
      <c r="Y508" s="36">
        <f>IFERROR(IF(X508=0,"",ROUNDUP(X508/H508,0)*0.01196),"")</f>
        <v>0.25115999999999999</v>
      </c>
      <c r="Z508" s="56"/>
      <c r="AA508" s="57"/>
      <c r="AE508" s="64"/>
      <c r="BB508" s="356" t="s">
        <v>1</v>
      </c>
      <c r="BL508" s="64">
        <f>IFERROR(W508*I508/H508,"0")</f>
        <v>117.49999999999999</v>
      </c>
      <c r="BM508" s="64">
        <f>IFERROR(X508*I508/H508,"0")</f>
        <v>118.44</v>
      </c>
      <c r="BN508" s="64">
        <f>IFERROR(1/J508*(W508/H508),"0")</f>
        <v>0.20032051282051283</v>
      </c>
      <c r="BO508" s="64">
        <f>IFERROR(1/J508*(X508/H508),"0")</f>
        <v>0.20192307692307693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20.833333333333332</v>
      </c>
      <c r="X510" s="407">
        <f>IFERROR(X508/H508,"0")+IFERROR(X509/H509,"0")</f>
        <v>21</v>
      </c>
      <c r="Y510" s="407">
        <f>IFERROR(IF(Y508="",0,Y508),"0")+IFERROR(IF(Y509="",0,Y509),"0")</f>
        <v>0.25115999999999999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110</v>
      </c>
      <c r="X511" s="407">
        <f>IFERROR(SUM(X508:X509),"0")</f>
        <v>110.88000000000001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80</v>
      </c>
      <c r="X513" s="406">
        <f t="shared" ref="X513:X518" si="94">IFERROR(IF(W513="",0,CEILING((W513/$H513),1)*$H513),"")</f>
        <v>84.48</v>
      </c>
      <c r="Y513" s="36">
        <f>IFERROR(IF(X513=0,"",ROUNDUP(X513/H513,0)*0.01196),"")</f>
        <v>0.19136</v>
      </c>
      <c r="Z513" s="56"/>
      <c r="AA513" s="57"/>
      <c r="AE513" s="64"/>
      <c r="BB513" s="358" t="s">
        <v>1</v>
      </c>
      <c r="BL513" s="64">
        <f t="shared" ref="BL513:BL518" si="95">IFERROR(W513*I513/H513,"0")</f>
        <v>85.454545454545453</v>
      </c>
      <c r="BM513" s="64">
        <f t="shared" ref="BM513:BM518" si="96">IFERROR(X513*I513/H513,"0")</f>
        <v>90.24</v>
      </c>
      <c r="BN513" s="64">
        <f t="shared" ref="BN513:BN518" si="97">IFERROR(1/J513*(W513/H513),"0")</f>
        <v>0.14568764568764569</v>
      </c>
      <c r="BO513" s="64">
        <f t="shared" ref="BO513:BO518" si="98">IFERROR(1/J513*(X513/H513),"0")</f>
        <v>0.15384615384615385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60</v>
      </c>
      <c r="X514" s="406">
        <f t="shared" si="94"/>
        <v>63.36</v>
      </c>
      <c r="Y514" s="36">
        <f>IFERROR(IF(X514=0,"",ROUNDUP(X514/H514,0)*0.01196),"")</f>
        <v>0.14352000000000001</v>
      </c>
      <c r="Z514" s="56"/>
      <c r="AA514" s="57"/>
      <c r="AE514" s="64"/>
      <c r="BB514" s="359" t="s">
        <v>1</v>
      </c>
      <c r="BL514" s="64">
        <f t="shared" si="95"/>
        <v>64.090909090909079</v>
      </c>
      <c r="BM514" s="64">
        <f t="shared" si="96"/>
        <v>67.679999999999993</v>
      </c>
      <c r="BN514" s="64">
        <f t="shared" si="97"/>
        <v>0.10926573426573427</v>
      </c>
      <c r="BO514" s="64">
        <f t="shared" si="98"/>
        <v>0.11538461538461539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150</v>
      </c>
      <c r="X515" s="406">
        <f t="shared" si="94"/>
        <v>153.12</v>
      </c>
      <c r="Y515" s="36">
        <f>IFERROR(IF(X515=0,"",ROUNDUP(X515/H515,0)*0.01196),"")</f>
        <v>0.34683999999999998</v>
      </c>
      <c r="Z515" s="56"/>
      <c r="AA515" s="57"/>
      <c r="AE515" s="64"/>
      <c r="BB515" s="360" t="s">
        <v>1</v>
      </c>
      <c r="BL515" s="64">
        <f t="shared" si="95"/>
        <v>160.22727272727272</v>
      </c>
      <c r="BM515" s="64">
        <f t="shared" si="96"/>
        <v>163.56</v>
      </c>
      <c r="BN515" s="64">
        <f t="shared" si="97"/>
        <v>0.27316433566433568</v>
      </c>
      <c r="BO515" s="64">
        <f t="shared" si="98"/>
        <v>0.27884615384615385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30</v>
      </c>
      <c r="X516" s="406">
        <f t="shared" si="94"/>
        <v>32.4</v>
      </c>
      <c r="Y516" s="36">
        <f>IFERROR(IF(X516=0,"",ROUNDUP(X516/H516,0)*0.00937),"")</f>
        <v>8.4330000000000002E-2</v>
      </c>
      <c r="Z516" s="56"/>
      <c r="AA516" s="57"/>
      <c r="AE516" s="64"/>
      <c r="BB516" s="361" t="s">
        <v>1</v>
      </c>
      <c r="BL516" s="64">
        <f t="shared" si="95"/>
        <v>31.999999999999996</v>
      </c>
      <c r="BM516" s="64">
        <f t="shared" si="96"/>
        <v>34.559999999999995</v>
      </c>
      <c r="BN516" s="64">
        <f t="shared" si="97"/>
        <v>6.9444444444444448E-2</v>
      </c>
      <c r="BO516" s="64">
        <f t="shared" si="98"/>
        <v>7.4999999999999997E-2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12</v>
      </c>
      <c r="X517" s="406">
        <f t="shared" si="94"/>
        <v>14.4</v>
      </c>
      <c r="Y517" s="36">
        <f>IFERROR(IF(X517=0,"",ROUNDUP(X517/H517,0)*0.00937),"")</f>
        <v>3.7479999999999999E-2</v>
      </c>
      <c r="Z517" s="56"/>
      <c r="AA517" s="57"/>
      <c r="AE517" s="64"/>
      <c r="BB517" s="362" t="s">
        <v>1</v>
      </c>
      <c r="BL517" s="64">
        <f t="shared" si="95"/>
        <v>12.7</v>
      </c>
      <c r="BM517" s="64">
        <f t="shared" si="96"/>
        <v>15.24</v>
      </c>
      <c r="BN517" s="64">
        <f t="shared" si="97"/>
        <v>2.7777777777777776E-2</v>
      </c>
      <c r="BO517" s="64">
        <f t="shared" si="98"/>
        <v>3.3333333333333333E-2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48</v>
      </c>
      <c r="X518" s="406">
        <f t="shared" si="94"/>
        <v>50.4</v>
      </c>
      <c r="Y518" s="36">
        <f>IFERROR(IF(X518=0,"",ROUNDUP(X518/H518,0)*0.00937),"")</f>
        <v>0.13117999999999999</v>
      </c>
      <c r="Z518" s="56"/>
      <c r="AA518" s="57"/>
      <c r="AE518" s="64"/>
      <c r="BB518" s="363" t="s">
        <v>1</v>
      </c>
      <c r="BL518" s="64">
        <f t="shared" si="95"/>
        <v>50.8</v>
      </c>
      <c r="BM518" s="64">
        <f t="shared" si="96"/>
        <v>53.339999999999996</v>
      </c>
      <c r="BN518" s="64">
        <f t="shared" si="97"/>
        <v>0.1111111111111111</v>
      </c>
      <c r="BO518" s="64">
        <f t="shared" si="98"/>
        <v>0.11666666666666667</v>
      </c>
    </row>
    <row r="519" spans="1:67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79.924242424242422</v>
      </c>
      <c r="X519" s="407">
        <f>IFERROR(X513/H513,"0")+IFERROR(X514/H514,"0")+IFERROR(X515/H515,"0")+IFERROR(X516/H516,"0")+IFERROR(X517/H517,"0")+IFERROR(X518/H518,"0")</f>
        <v>84</v>
      </c>
      <c r="Y519" s="407">
        <f>IFERROR(IF(Y513="",0,Y513),"0")+IFERROR(IF(Y514="",0,Y514),"0")+IFERROR(IF(Y515="",0,Y515),"0")+IFERROR(IF(Y516="",0,Y516),"0")+IFERROR(IF(Y517="",0,Y517),"0")+IFERROR(IF(Y518="",0,Y518),"0")</f>
        <v>0.93470999999999993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380</v>
      </c>
      <c r="X520" s="407">
        <f>IFERROR(SUM(X513:X518),"0")</f>
        <v>398.15999999999997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20</v>
      </c>
      <c r="X538" s="406">
        <f t="shared" si="99"/>
        <v>24</v>
      </c>
      <c r="Y538" s="36">
        <f t="shared" si="100"/>
        <v>4.3499999999999997E-2</v>
      </c>
      <c r="Z538" s="56"/>
      <c r="AA538" s="57"/>
      <c r="AE538" s="64"/>
      <c r="BB538" s="372" t="s">
        <v>1</v>
      </c>
      <c r="BL538" s="64">
        <f t="shared" si="101"/>
        <v>20.8</v>
      </c>
      <c r="BM538" s="64">
        <f t="shared" si="102"/>
        <v>24.959999999999997</v>
      </c>
      <c r="BN538" s="64">
        <f t="shared" si="103"/>
        <v>2.976190476190476E-2</v>
      </c>
      <c r="BO538" s="64">
        <f t="shared" si="104"/>
        <v>3.5714285714285712E-2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1.6666666666666667</v>
      </c>
      <c r="X543" s="407">
        <f>IFERROR(X534/H534,"0")+IFERROR(X535/H535,"0")+IFERROR(X536/H536,"0")+IFERROR(X537/H537,"0")+IFERROR(X538/H538,"0")+IFERROR(X539/H539,"0")+IFERROR(X540/H540,"0")+IFERROR(X541/H541,"0")+IFERROR(X542/H542,"0")</f>
        <v>2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4.3499999999999997E-2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20</v>
      </c>
      <c r="X544" s="407">
        <f>IFERROR(SUM(X534:X542),"0")</f>
        <v>24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hidden="1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hidden="1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550</v>
      </c>
      <c r="X562" s="406">
        <f>IFERROR(IF(W562="",0,CEILING((W562/$H562),1)*$H562),"")</f>
        <v>553.79999999999995</v>
      </c>
      <c r="Y562" s="36">
        <f>IFERROR(IF(X562=0,"",ROUNDUP(X562/H562,0)*0.02175),"")</f>
        <v>1.5442499999999999</v>
      </c>
      <c r="Z562" s="56"/>
      <c r="AA562" s="57"/>
      <c r="AE562" s="64"/>
      <c r="BB562" s="387" t="s">
        <v>1</v>
      </c>
      <c r="BL562" s="64">
        <f>IFERROR(W562*I562/H562,"0")</f>
        <v>589.76923076923083</v>
      </c>
      <c r="BM562" s="64">
        <f>IFERROR(X562*I562/H562,"0")</f>
        <v>593.84399999999994</v>
      </c>
      <c r="BN562" s="64">
        <f>IFERROR(1/J562*(W562/H562),"0")</f>
        <v>1.2591575091575091</v>
      </c>
      <c r="BO562" s="64">
        <f>IFERROR(1/J562*(X562/H562),"0")</f>
        <v>1.2678571428571428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70.512820512820511</v>
      </c>
      <c r="X567" s="407">
        <f>IFERROR(X562/H562,"0")+IFERROR(X563/H563,"0")+IFERROR(X564/H564,"0")+IFERROR(X565/H565,"0")+IFERROR(X566/H566,"0")</f>
        <v>71</v>
      </c>
      <c r="Y567" s="407">
        <f>IFERROR(IF(Y562="",0,Y562),"0")+IFERROR(IF(Y563="",0,Y563),"0")+IFERROR(IF(Y564="",0,Y564),"0")+IFERROR(IF(Y565="",0,Y565),"0")+IFERROR(IF(Y566="",0,Y566),"0")</f>
        <v>1.5442499999999999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550</v>
      </c>
      <c r="X568" s="407">
        <f>IFERROR(SUM(X562:X566),"0")</f>
        <v>553.79999999999995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4301060408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4301060354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4301060407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4301060355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17070.599999999999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17262.849999999999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18248.132247061258</v>
      </c>
      <c r="X577" s="407">
        <f>IFERROR(SUM(BM22:BM573),"0")</f>
        <v>18452.369000000006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34</v>
      </c>
      <c r="X578" s="38">
        <f>ROUNDUP(SUM(BO22:BO573),0)</f>
        <v>35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19098.132247061258</v>
      </c>
      <c r="X579" s="407">
        <f>GrossWeightTotalR+PalletQtyTotalR*25</f>
        <v>19327.369000000006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3859.8532809027356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3895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39.505960000000002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288.89999999999998</v>
      </c>
      <c r="D586" s="46">
        <f>IFERROR(X59*1,"0")+IFERROR(X60*1,"0")+IFERROR(X61*1,"0")+IFERROR(X62*1,"0")</f>
        <v>860.40000000000009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2411.1999999999998</v>
      </c>
      <c r="F586" s="46">
        <f>IFERROR(X136*1,"0")+IFERROR(X137*1,"0")+IFERROR(X138*1,"0")+IFERROR(X139*1,"0")+IFERROR(X140*1,"0")</f>
        <v>1044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546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2369.4</v>
      </c>
      <c r="J586" s="46">
        <f>IFERROR(X218*1,"0")+IFERROR(X219*1,"0")+IFERROR(X220*1,"0")+IFERROR(X221*1,"0")+IFERROR(X222*1,"0")+IFERROR(X223*1,"0")+IFERROR(X224*1,"0")+IFERROR(X228*1,"0")+IFERROR(X229*1,"0")</f>
        <v>229.90000000000003</v>
      </c>
      <c r="K586" s="46">
        <f>IFERROR(X234*1,"0")+IFERROR(X235*1,"0")+IFERROR(X236*1,"0")+IFERROR(X237*1,"0")+IFERROR(X238*1,"0")+IFERROR(X239*1,"0")</f>
        <v>261.2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1072.58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985.71000000000015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4867.5999999999995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130.80000000000001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448.20000000000005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77.400000000000006</v>
      </c>
      <c r="T586" s="46">
        <f>IFERROR(X475*1,"0")+IFERROR(X476*1,"0")+IFERROR(X477*1,"0")</f>
        <v>22.8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1068.96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577.79999999999995</v>
      </c>
      <c r="AA586" s="52"/>
      <c r="AD586" s="397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39,00"/>
        <filter val="1 200,00"/>
        <filter val="1 565,00"/>
        <filter val="1 600,00"/>
        <filter val="1 798,00"/>
        <filter val="1,67"/>
        <filter val="100,00"/>
        <filter val="110,00"/>
        <filter val="118,64"/>
        <filter val="12,00"/>
        <filter val="12,50"/>
        <filter val="120,00"/>
        <filter val="122,50"/>
        <filter val="128,00"/>
        <filter val="13,33"/>
        <filter val="13,75"/>
        <filter val="137,04"/>
        <filter val="140,00"/>
        <filter val="15,00"/>
        <filter val="15,20"/>
        <filter val="150,00"/>
        <filter val="153,07"/>
        <filter val="16,00"/>
        <filter val="16,67"/>
        <filter val="17 070,60"/>
        <filter val="170,00"/>
        <filter val="172,62"/>
        <filter val="175,00"/>
        <filter val="18 248,13"/>
        <filter val="18,00"/>
        <filter val="18,33"/>
        <filter val="180,00"/>
        <filter val="19 098,13"/>
        <filter val="20,00"/>
        <filter val="20,83"/>
        <filter val="200,00"/>
        <filter val="210,95"/>
        <filter val="22,00"/>
        <filter val="22,40"/>
        <filter val="232,14"/>
        <filter val="238,33"/>
        <filter val="24,00"/>
        <filter val="240,00"/>
        <filter val="244,00"/>
        <filter val="25,00"/>
        <filter val="26,67"/>
        <filter val="260,00"/>
        <filter val="280,00"/>
        <filter val="285,95"/>
        <filter val="3 525,00"/>
        <filter val="3 859,85"/>
        <filter val="30,00"/>
        <filter val="309,81"/>
        <filter val="31,52"/>
        <filter val="315,00"/>
        <filter val="33,00"/>
        <filter val="34"/>
        <filter val="340,00"/>
        <filter val="35,00"/>
        <filter val="350,00"/>
        <filter val="360,00"/>
        <filter val="38,33"/>
        <filter val="38,50"/>
        <filter val="380,00"/>
        <filter val="40,00"/>
        <filter val="400,00"/>
        <filter val="405,00"/>
        <filter val="406,50"/>
        <filter val="41,67"/>
        <filter val="416,67"/>
        <filter val="44,00"/>
        <filter val="440,00"/>
        <filter val="450,00"/>
        <filter val="460,00"/>
        <filter val="48,00"/>
        <filter val="49,50"/>
        <filter val="5,00"/>
        <filter val="5,13"/>
        <filter val="50,00"/>
        <filter val="525,00"/>
        <filter val="537,50"/>
        <filter val="540,00"/>
        <filter val="548,00"/>
        <filter val="55,59"/>
        <filter val="550,00"/>
        <filter val="6,00"/>
        <filter val="6,67"/>
        <filter val="60,00"/>
        <filter val="630,00"/>
        <filter val="66,00"/>
        <filter val="66,67"/>
        <filter val="68,00"/>
        <filter val="697,87"/>
        <filter val="7,69"/>
        <filter val="70,00"/>
        <filter val="70,51"/>
        <filter val="701,00"/>
        <filter val="75,93"/>
        <filter val="78,00"/>
        <filter val="79,92"/>
        <filter val="8,00"/>
        <filter val="8,03"/>
        <filter val="8,97"/>
        <filter val="80,00"/>
        <filter val="82,50"/>
        <filter val="84,00"/>
        <filter val="85,19"/>
        <filter val="850,00"/>
        <filter val="87,50"/>
        <filter val="875,00"/>
        <filter val="9,00"/>
        <filter val="9,52"/>
        <filter val="90,00"/>
        <filter val="900,00"/>
        <filter val="92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825</v>
      </c>
      <c r="D6" s="47" t="s">
        <v>826</v>
      </c>
      <c r="E6" s="47"/>
    </row>
    <row r="7" spans="2:8" x14ac:dyDescent="0.2">
      <c r="B7" s="47" t="s">
        <v>827</v>
      </c>
      <c r="C7" s="47" t="s">
        <v>828</v>
      </c>
      <c r="D7" s="47" t="s">
        <v>829</v>
      </c>
      <c r="E7" s="47"/>
    </row>
    <row r="9" spans="2:8" x14ac:dyDescent="0.2">
      <c r="B9" s="47" t="s">
        <v>830</v>
      </c>
      <c r="C9" s="47" t="s">
        <v>825</v>
      </c>
      <c r="D9" s="47"/>
      <c r="E9" s="47"/>
    </row>
    <row r="11" spans="2:8" x14ac:dyDescent="0.2">
      <c r="B11" s="47" t="s">
        <v>830</v>
      </c>
      <c r="C11" s="47" t="s">
        <v>828</v>
      </c>
      <c r="D11" s="47"/>
      <c r="E11" s="47"/>
    </row>
    <row r="13" spans="2:8" x14ac:dyDescent="0.2">
      <c r="B13" s="47" t="s">
        <v>831</v>
      </c>
      <c r="C13" s="47"/>
      <c r="D13" s="47"/>
      <c r="E13" s="47"/>
    </row>
    <row r="14" spans="2:8" x14ac:dyDescent="0.2">
      <c r="B14" s="47" t="s">
        <v>832</v>
      </c>
      <c r="C14" s="47"/>
      <c r="D14" s="47"/>
      <c r="E14" s="47"/>
    </row>
    <row r="15" spans="2:8" x14ac:dyDescent="0.2">
      <c r="B15" s="47" t="s">
        <v>833</v>
      </c>
      <c r="C15" s="47"/>
      <c r="D15" s="47"/>
      <c r="E15" s="47"/>
    </row>
    <row r="16" spans="2:8" x14ac:dyDescent="0.2">
      <c r="B16" s="47" t="s">
        <v>834</v>
      </c>
      <c r="C16" s="47"/>
      <c r="D16" s="47"/>
      <c r="E16" s="47"/>
    </row>
    <row r="17" spans="2:5" x14ac:dyDescent="0.2">
      <c r="B17" s="47" t="s">
        <v>835</v>
      </c>
      <c r="C17" s="47"/>
      <c r="D17" s="47"/>
      <c r="E17" s="47"/>
    </row>
    <row r="18" spans="2:5" x14ac:dyDescent="0.2">
      <c r="B18" s="47" t="s">
        <v>836</v>
      </c>
      <c r="C18" s="47"/>
      <c r="D18" s="47"/>
      <c r="E18" s="47"/>
    </row>
    <row r="19" spans="2:5" x14ac:dyDescent="0.2">
      <c r="B19" s="47" t="s">
        <v>837</v>
      </c>
      <c r="C19" s="47"/>
      <c r="D19" s="47"/>
      <c r="E19" s="47"/>
    </row>
    <row r="20" spans="2:5" x14ac:dyDescent="0.2">
      <c r="B20" s="47" t="s">
        <v>838</v>
      </c>
      <c r="C20" s="47"/>
      <c r="D20" s="47"/>
      <c r="E20" s="47"/>
    </row>
    <row r="21" spans="2:5" x14ac:dyDescent="0.2">
      <c r="B21" s="47" t="s">
        <v>839</v>
      </c>
      <c r="C21" s="47"/>
      <c r="D21" s="47"/>
      <c r="E21" s="47"/>
    </row>
    <row r="22" spans="2:5" x14ac:dyDescent="0.2">
      <c r="B22" s="47" t="s">
        <v>840</v>
      </c>
      <c r="C22" s="47"/>
      <c r="D22" s="47"/>
      <c r="E22" s="47"/>
    </row>
    <row r="23" spans="2:5" x14ac:dyDescent="0.2">
      <c r="B23" s="47" t="s">
        <v>841</v>
      </c>
      <c r="C23" s="47"/>
      <c r="D23" s="47"/>
      <c r="E23" s="47"/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1367</vt:i4>
      </vt:variant>
    </vt:vector>
  </HeadingPairs>
  <TitlesOfParts>
    <vt:vector size="13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