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DE36D0C-58F2-49AC-B500-F8D7F02391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W217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X217" i="1" s="1"/>
  <c r="O213" i="1"/>
  <c r="BO212" i="1"/>
  <c r="BN212" i="1"/>
  <c r="BM212" i="1"/>
  <c r="BL212" i="1"/>
  <c r="Y212" i="1"/>
  <c r="Y216" i="1" s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X199" i="1"/>
  <c r="W199" i="1"/>
  <c r="Y198" i="1"/>
  <c r="W198" i="1"/>
  <c r="BN197" i="1"/>
  <c r="BL197" i="1"/>
  <c r="Y197" i="1"/>
  <c r="X197" i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X192" i="1" s="1"/>
  <c r="O190" i="1"/>
  <c r="BO189" i="1"/>
  <c r="BN189" i="1"/>
  <c r="BM189" i="1"/>
  <c r="BL189" i="1"/>
  <c r="Y189" i="1"/>
  <c r="Y191" i="1" s="1"/>
  <c r="X189" i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O161" i="1"/>
  <c r="BN161" i="1"/>
  <c r="BM161" i="1"/>
  <c r="BL161" i="1"/>
  <c r="Y161" i="1"/>
  <c r="Y162" i="1" s="1"/>
  <c r="X161" i="1"/>
  <c r="O161" i="1"/>
  <c r="BN160" i="1"/>
  <c r="BL160" i="1"/>
  <c r="Y160" i="1"/>
  <c r="X160" i="1"/>
  <c r="X162" i="1" s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X158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X157" i="1" s="1"/>
  <c r="W150" i="1"/>
  <c r="Y149" i="1"/>
  <c r="W149" i="1"/>
  <c r="BN148" i="1"/>
  <c r="BL148" i="1"/>
  <c r="Y148" i="1"/>
  <c r="X148" i="1"/>
  <c r="X150" i="1" s="1"/>
  <c r="O148" i="1"/>
  <c r="W145" i="1"/>
  <c r="Y144" i="1"/>
  <c r="W144" i="1"/>
  <c r="BN143" i="1"/>
  <c r="BL143" i="1"/>
  <c r="Y143" i="1"/>
  <c r="X143" i="1"/>
  <c r="BO143" i="1" s="1"/>
  <c r="BN142" i="1"/>
  <c r="BL142" i="1"/>
  <c r="Y142" i="1"/>
  <c r="X142" i="1"/>
  <c r="X145" i="1" s="1"/>
  <c r="O142" i="1"/>
  <c r="W138" i="1"/>
  <c r="Y137" i="1"/>
  <c r="W137" i="1"/>
  <c r="BN136" i="1"/>
  <c r="BL136" i="1"/>
  <c r="Y136" i="1"/>
  <c r="X136" i="1"/>
  <c r="X138" i="1" s="1"/>
  <c r="O136" i="1"/>
  <c r="W133" i="1"/>
  <c r="W132" i="1"/>
  <c r="BN131" i="1"/>
  <c r="BL131" i="1"/>
  <c r="Y131" i="1"/>
  <c r="X131" i="1"/>
  <c r="X133" i="1" s="1"/>
  <c r="O131" i="1"/>
  <c r="BO130" i="1"/>
  <c r="BN130" i="1"/>
  <c r="BM130" i="1"/>
  <c r="BL130" i="1"/>
  <c r="Y130" i="1"/>
  <c r="Y132" i="1" s="1"/>
  <c r="X130" i="1"/>
  <c r="X132" i="1" s="1"/>
  <c r="O130" i="1"/>
  <c r="W127" i="1"/>
  <c r="X126" i="1"/>
  <c r="W126" i="1"/>
  <c r="BO125" i="1"/>
  <c r="BN125" i="1"/>
  <c r="BM125" i="1"/>
  <c r="BL125" i="1"/>
  <c r="Y125" i="1"/>
  <c r="Y126" i="1" s="1"/>
  <c r="X125" i="1"/>
  <c r="X127" i="1" s="1"/>
  <c r="O125" i="1"/>
  <c r="W122" i="1"/>
  <c r="W121" i="1"/>
  <c r="BO120" i="1"/>
  <c r="BN120" i="1"/>
  <c r="BM120" i="1"/>
  <c r="BL120" i="1"/>
  <c r="Y120" i="1"/>
  <c r="X120" i="1"/>
  <c r="O120" i="1"/>
  <c r="BN119" i="1"/>
  <c r="BL119" i="1"/>
  <c r="Y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Y117" i="1"/>
  <c r="Y121" i="1" s="1"/>
  <c r="X117" i="1"/>
  <c r="X121" i="1" s="1"/>
  <c r="O117" i="1"/>
  <c r="W114" i="1"/>
  <c r="Y113" i="1"/>
  <c r="W113" i="1"/>
  <c r="BN112" i="1"/>
  <c r="BL112" i="1"/>
  <c r="Y112" i="1"/>
  <c r="X112" i="1"/>
  <c r="X114" i="1" s="1"/>
  <c r="O112" i="1"/>
  <c r="W109" i="1"/>
  <c r="W108" i="1"/>
  <c r="BN107" i="1"/>
  <c r="BL107" i="1"/>
  <c r="Y107" i="1"/>
  <c r="X107" i="1"/>
  <c r="X109" i="1" s="1"/>
  <c r="O107" i="1"/>
  <c r="BO106" i="1"/>
  <c r="BN106" i="1"/>
  <c r="BM106" i="1"/>
  <c r="BL106" i="1"/>
  <c r="Y106" i="1"/>
  <c r="Y108" i="1" s="1"/>
  <c r="X106" i="1"/>
  <c r="X108" i="1" s="1"/>
  <c r="O106" i="1"/>
  <c r="W103" i="1"/>
  <c r="W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Y98" i="1"/>
  <c r="Y102" i="1" s="1"/>
  <c r="X98" i="1"/>
  <c r="X102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8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1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297" i="1" s="1"/>
  <c r="Y23" i="1"/>
  <c r="W23" i="1"/>
  <c r="W301" i="1" s="1"/>
  <c r="BN22" i="1"/>
  <c r="W299" i="1" s="1"/>
  <c r="BL22" i="1"/>
  <c r="W298" i="1" s="1"/>
  <c r="W300" i="1" s="1"/>
  <c r="Y22" i="1"/>
  <c r="X22" i="1"/>
  <c r="X24" i="1" s="1"/>
  <c r="O22" i="1"/>
  <c r="H10" i="1"/>
  <c r="A9" i="1"/>
  <c r="A10" i="1" s="1"/>
  <c r="D7" i="1"/>
  <c r="P6" i="1"/>
  <c r="O2" i="1"/>
  <c r="F9" i="1" l="1"/>
  <c r="J9" i="1"/>
  <c r="F10" i="1"/>
  <c r="BM22" i="1"/>
  <c r="BO22" i="1"/>
  <c r="X23" i="1"/>
  <c r="BM28" i="1"/>
  <c r="BO28" i="1"/>
  <c r="BM30" i="1"/>
  <c r="X33" i="1"/>
  <c r="X297" i="1" s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M84" i="1"/>
  <c r="BM86" i="1"/>
  <c r="X87" i="1"/>
  <c r="BM91" i="1"/>
  <c r="BO91" i="1"/>
  <c r="BM93" i="1"/>
  <c r="X94" i="1"/>
  <c r="BM98" i="1"/>
  <c r="BO98" i="1"/>
  <c r="BM100" i="1"/>
  <c r="X103" i="1"/>
  <c r="BM107" i="1"/>
  <c r="BO107" i="1"/>
  <c r="BM112" i="1"/>
  <c r="BO112" i="1"/>
  <c r="X113" i="1"/>
  <c r="BM117" i="1"/>
  <c r="BO117" i="1"/>
  <c r="BM119" i="1"/>
  <c r="X122" i="1"/>
  <c r="BM131" i="1"/>
  <c r="BO131" i="1"/>
  <c r="BM136" i="1"/>
  <c r="BO136" i="1"/>
  <c r="X137" i="1"/>
  <c r="BM142" i="1"/>
  <c r="BO142" i="1"/>
  <c r="BM143" i="1"/>
  <c r="X144" i="1"/>
  <c r="BM148" i="1"/>
  <c r="BO148" i="1"/>
  <c r="X149" i="1"/>
  <c r="BM155" i="1"/>
  <c r="BO155" i="1"/>
  <c r="BM156" i="1"/>
  <c r="BM160" i="1"/>
  <c r="BO160" i="1"/>
  <c r="Y169" i="1"/>
  <c r="Y302" i="1" s="1"/>
  <c r="X191" i="1"/>
  <c r="X198" i="1"/>
  <c r="BO195" i="1"/>
  <c r="BM195" i="1"/>
  <c r="BO197" i="1"/>
  <c r="BM197" i="1"/>
  <c r="Y208" i="1"/>
  <c r="X221" i="1"/>
  <c r="BO220" i="1"/>
  <c r="BM220" i="1"/>
  <c r="X262" i="1"/>
  <c r="BO260" i="1"/>
  <c r="BM260" i="1"/>
  <c r="BO261" i="1"/>
  <c r="BM261" i="1"/>
  <c r="H9" i="1"/>
  <c r="X163" i="1"/>
  <c r="X170" i="1"/>
  <c r="BO167" i="1"/>
  <c r="BM167" i="1"/>
  <c r="X169" i="1"/>
  <c r="BO190" i="1"/>
  <c r="BM190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C310" i="1" l="1"/>
  <c r="X301" i="1"/>
  <c r="X298" i="1"/>
  <c r="X300" i="1" s="1"/>
  <c r="X299" i="1"/>
  <c r="B310" i="1" l="1"/>
  <c r="A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<sst xmlns="http://schemas.openxmlformats.org/spreadsheetml/2006/main" count="1147" uniqueCount="439">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</sst>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7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92" t="s">
        <v>7</v>
      </c>
      <c r="B5" s="279"/>
      <c r="C5" s="280"/>
      <c r="D5" s="230"/>
      <c r="E5" s="232"/>
      <c r="F5" s="385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92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92" customFormat="1" ht="25.5" customHeight="1" x14ac:dyDescent="0.2">
      <c r="A8" s="403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92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3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2" t="str">
        <f>IF(AND($A$9="Тип доверенности/получателя при получении в адресе перегруза:",$D$9="Разовая доверенность"),"Введите ФИО","")</f>
        <v/>
      </c>
      <c r="I9" s="213"/>
      <c r="J9" s="2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3"/>
      <c r="L9" s="213"/>
      <c r="M9" s="193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3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91"/>
      <c r="O10" s="26" t="s">
        <v>20</v>
      </c>
      <c r="P10" s="335"/>
      <c r="Q10" s="336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92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9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90" t="s">
        <v>57</v>
      </c>
      <c r="U18" s="190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89"/>
      <c r="AA20" s="189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88"/>
      <c r="AA21" s="188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89"/>
      <c r="AA26" s="189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88"/>
      <c r="AA27" s="188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126</v>
      </c>
      <c r="X29" s="196">
        <f>IFERROR(IF(W29="","",W29),"")</f>
        <v>126</v>
      </c>
      <c r="Y29" s="36">
        <f>IFERROR(IF(W29="","",W29*0.00936),"")</f>
        <v>1.17936</v>
      </c>
      <c r="Z29" s="56"/>
      <c r="AA29" s="57"/>
      <c r="AE29" s="67"/>
      <c r="BB29" s="70" t="s">
        <v>74</v>
      </c>
      <c r="BL29" s="67">
        <f>IFERROR(W29*I29,"0")</f>
        <v>242.14679999999998</v>
      </c>
      <c r="BM29" s="67">
        <f>IFERROR(X29*I29,"0")</f>
        <v>242.14679999999998</v>
      </c>
      <c r="BN29" s="67">
        <f>IFERROR(W29/J29,"0")</f>
        <v>1</v>
      </c>
      <c r="BO29" s="67">
        <f>IFERROR(X29/J29,"0")</f>
        <v>1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126</v>
      </c>
      <c r="X30" s="196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252</v>
      </c>
      <c r="X32" s="197">
        <f>IFERROR(SUM(X28:X31),"0")</f>
        <v>252</v>
      </c>
      <c r="Y32" s="197">
        <f>IFERROR(IF(Y28="",0,Y28),"0")+IFERROR(IF(Y29="",0,Y29),"0")+IFERROR(IF(Y30="",0,Y30),"0")+IFERROR(IF(Y31="",0,Y31),"0")</f>
        <v>2.3587199999999999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378</v>
      </c>
      <c r="X33" s="197">
        <f>IFERROR(SUMPRODUCT(X28:X31*H28:H31),"0")</f>
        <v>378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89"/>
      <c r="AA34" s="189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88"/>
      <c r="AA35" s="188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89"/>
      <c r="AA42" s="189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88"/>
      <c r="AA43" s="188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89"/>
      <c r="AA52" s="189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88"/>
      <c r="AA53" s="188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84</v>
      </c>
      <c r="X59" s="196">
        <f t="shared" si="6"/>
        <v>84</v>
      </c>
      <c r="Y59" s="36">
        <f t="shared" si="7"/>
        <v>1.302</v>
      </c>
      <c r="Z59" s="56"/>
      <c r="AA59" s="57"/>
      <c r="AE59" s="67"/>
      <c r="BB59" s="88" t="s">
        <v>1</v>
      </c>
      <c r="BL59" s="67">
        <f t="shared" si="8"/>
        <v>628.82399999999996</v>
      </c>
      <c r="BM59" s="67">
        <f t="shared" si="9"/>
        <v>628.82399999999996</v>
      </c>
      <c r="BN59" s="67">
        <f t="shared" si="10"/>
        <v>1</v>
      </c>
      <c r="BO59" s="67">
        <f t="shared" si="11"/>
        <v>1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84</v>
      </c>
      <c r="X60" s="197">
        <f>IFERROR(SUM(X54:X59),"0")</f>
        <v>84</v>
      </c>
      <c r="Y60" s="197">
        <f>IFERROR(IF(Y54="",0,Y54),"0")+IFERROR(IF(Y55="",0,Y55),"0")+IFERROR(IF(Y56="",0,Y56),"0")+IFERROR(IF(Y57="",0,Y57),"0")+IFERROR(IF(Y58="",0,Y58),"0")+IFERROR(IF(Y59="",0,Y59),"0")</f>
        <v>1.302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604.80000000000007</v>
      </c>
      <c r="X61" s="197">
        <f>IFERROR(SUMPRODUCT(X54:X59*H54:H59),"0")</f>
        <v>604.80000000000007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89"/>
      <c r="AA62" s="189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88"/>
      <c r="AA63" s="188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89"/>
      <c r="AA68" s="189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88"/>
      <c r="AA69" s="188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89"/>
      <c r="AA73" s="189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88"/>
      <c r="AA74" s="188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70</v>
      </c>
      <c r="X75" s="196">
        <f>IFERROR(IF(W75="","",W75),"")</f>
        <v>70</v>
      </c>
      <c r="Y75" s="36">
        <f>IFERROR(IF(W75="","",W75*0.01788),"")</f>
        <v>1.2516</v>
      </c>
      <c r="Z75" s="56"/>
      <c r="AA75" s="57"/>
      <c r="AE75" s="67"/>
      <c r="BB75" s="92" t="s">
        <v>74</v>
      </c>
      <c r="BL75" s="67">
        <f>IFERROR(W75*I75,"0")</f>
        <v>301.25200000000001</v>
      </c>
      <c r="BM75" s="67">
        <f>IFERROR(X75*I75,"0")</f>
        <v>301.25200000000001</v>
      </c>
      <c r="BN75" s="67">
        <f>IFERROR(W75/J75,"0")</f>
        <v>1</v>
      </c>
      <c r="BO75" s="67">
        <f>IFERROR(X75/J75,"0")</f>
        <v>1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70</v>
      </c>
      <c r="X76" s="196">
        <f>IFERROR(IF(W76="","",W76),"")</f>
        <v>70</v>
      </c>
      <c r="Y76" s="36">
        <f>IFERROR(IF(W76="","",W76*0.01788),"")</f>
        <v>1.2516</v>
      </c>
      <c r="Z76" s="56"/>
      <c r="AA76" s="57"/>
      <c r="AE76" s="67"/>
      <c r="BB76" s="93" t="s">
        <v>74</v>
      </c>
      <c r="BL76" s="67">
        <f>IFERROR(W76*I76,"0")</f>
        <v>301.25200000000001</v>
      </c>
      <c r="BM76" s="67">
        <f>IFERROR(X76*I76,"0")</f>
        <v>301.25200000000001</v>
      </c>
      <c r="BN76" s="67">
        <f>IFERROR(W76/J76,"0")</f>
        <v>1</v>
      </c>
      <c r="BO76" s="67">
        <f>IFERROR(X76/J76,"0")</f>
        <v>1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140</v>
      </c>
      <c r="X77" s="197">
        <f>IFERROR(SUM(X75:X76),"0")</f>
        <v>140</v>
      </c>
      <c r="Y77" s="197">
        <f>IFERROR(IF(Y75="",0,Y75),"0")+IFERROR(IF(Y76="",0,Y76),"0")</f>
        <v>2.5032000000000001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504</v>
      </c>
      <c r="X78" s="197">
        <f>IFERROR(SUMPRODUCT(X75:X76*H75:H76),"0")</f>
        <v>504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89"/>
      <c r="AA79" s="189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88"/>
      <c r="AA80" s="188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70</v>
      </c>
      <c r="X82" s="196">
        <f t="shared" si="12"/>
        <v>70</v>
      </c>
      <c r="Y82" s="36">
        <f t="shared" si="13"/>
        <v>1.2516</v>
      </c>
      <c r="Z82" s="56"/>
      <c r="AA82" s="57"/>
      <c r="AE82" s="67"/>
      <c r="BB82" s="95" t="s">
        <v>74</v>
      </c>
      <c r="BL82" s="67">
        <f t="shared" si="14"/>
        <v>301.25200000000001</v>
      </c>
      <c r="BM82" s="67">
        <f t="shared" si="15"/>
        <v>301.25200000000001</v>
      </c>
      <c r="BN82" s="67">
        <f t="shared" si="16"/>
        <v>1</v>
      </c>
      <c r="BO82" s="67">
        <f t="shared" si="17"/>
        <v>1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70</v>
      </c>
      <c r="X83" s="196">
        <f t="shared" si="12"/>
        <v>70</v>
      </c>
      <c r="Y83" s="36">
        <f t="shared" si="13"/>
        <v>1.2516</v>
      </c>
      <c r="Z83" s="56"/>
      <c r="AA83" s="57"/>
      <c r="AE83" s="67"/>
      <c r="BB83" s="96" t="s">
        <v>74</v>
      </c>
      <c r="BL83" s="67">
        <f t="shared" si="14"/>
        <v>301.25200000000001</v>
      </c>
      <c r="BM83" s="67">
        <f t="shared" si="15"/>
        <v>301.25200000000001</v>
      </c>
      <c r="BN83" s="67">
        <f t="shared" si="16"/>
        <v>1</v>
      </c>
      <c r="BO83" s="67">
        <f t="shared" si="17"/>
        <v>1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70</v>
      </c>
      <c r="X84" s="196">
        <f t="shared" si="12"/>
        <v>70</v>
      </c>
      <c r="Y84" s="36">
        <f t="shared" si="13"/>
        <v>1.2516</v>
      </c>
      <c r="Z84" s="56"/>
      <c r="AA84" s="57"/>
      <c r="AE84" s="67"/>
      <c r="BB84" s="97" t="s">
        <v>74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0</v>
      </c>
      <c r="X85" s="196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70</v>
      </c>
      <c r="X86" s="196">
        <f t="shared" si="12"/>
        <v>70</v>
      </c>
      <c r="Y86" s="36">
        <f t="shared" si="13"/>
        <v>1.2516</v>
      </c>
      <c r="Z86" s="56"/>
      <c r="AA86" s="57"/>
      <c r="AE86" s="67"/>
      <c r="BB86" s="99" t="s">
        <v>74</v>
      </c>
      <c r="BL86" s="67">
        <f t="shared" si="14"/>
        <v>301.25200000000001</v>
      </c>
      <c r="BM86" s="67">
        <f t="shared" si="15"/>
        <v>301.25200000000001</v>
      </c>
      <c r="BN86" s="67">
        <f t="shared" si="16"/>
        <v>1</v>
      </c>
      <c r="BO86" s="67">
        <f t="shared" si="17"/>
        <v>1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280</v>
      </c>
      <c r="X87" s="197">
        <f>IFERROR(SUM(X81:X86),"0")</f>
        <v>280</v>
      </c>
      <c r="Y87" s="197">
        <f>IFERROR(IF(Y81="",0,Y81),"0")+IFERROR(IF(Y82="",0,Y82),"0")+IFERROR(IF(Y83="",0,Y83),"0")+IFERROR(IF(Y84="",0,Y84),"0")+IFERROR(IF(Y85="",0,Y85),"0")+IFERROR(IF(Y86="",0,Y86),"0")</f>
        <v>5.0064000000000002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1008</v>
      </c>
      <c r="X88" s="197">
        <f>IFERROR(SUMPRODUCT(X81:X86*H81:H86),"0")</f>
        <v>1008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89"/>
      <c r="AA89" s="189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88"/>
      <c r="AA90" s="188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89"/>
      <c r="AA96" s="189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88"/>
      <c r="AA97" s="188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84</v>
      </c>
      <c r="X101" s="196">
        <f>IFERROR(IF(W101="","",W101),"")</f>
        <v>84</v>
      </c>
      <c r="Y101" s="36">
        <f>IFERROR(IF(W101="","",W101*0.0155),"")</f>
        <v>1.302</v>
      </c>
      <c r="Z101" s="56"/>
      <c r="AA101" s="57"/>
      <c r="AE101" s="67"/>
      <c r="BB101" s="106" t="s">
        <v>1</v>
      </c>
      <c r="BL101" s="67">
        <f>IFERROR(W101*I101,"0")</f>
        <v>628.82399999999996</v>
      </c>
      <c r="BM101" s="67">
        <f>IFERROR(X101*I101,"0")</f>
        <v>628.82399999999996</v>
      </c>
      <c r="BN101" s="67">
        <f>IFERROR(W101/J101,"0")</f>
        <v>1</v>
      </c>
      <c r="BO101" s="67">
        <f>IFERROR(X101/J101,"0")</f>
        <v>1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84</v>
      </c>
      <c r="X102" s="197">
        <f>IFERROR(SUM(X98:X101),"0")</f>
        <v>84</v>
      </c>
      <c r="Y102" s="197">
        <f>IFERROR(IF(Y98="",0,Y98),"0")+IFERROR(IF(Y99="",0,Y99),"0")+IFERROR(IF(Y100="",0,Y100),"0")+IFERROR(IF(Y101="",0,Y101),"0")</f>
        <v>1.302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604.80000000000007</v>
      </c>
      <c r="X103" s="197">
        <f>IFERROR(SUMPRODUCT(X98:X101*H98:H101),"0")</f>
        <v>604.80000000000007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89"/>
      <c r="AA104" s="189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88"/>
      <c r="AA105" s="188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70</v>
      </c>
      <c r="X107" s="196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74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140</v>
      </c>
      <c r="X108" s="197">
        <f>IFERROR(SUM(X106:X107),"0")</f>
        <v>140</v>
      </c>
      <c r="Y108" s="197">
        <f>IFERROR(IF(Y106="",0,Y106),"0")+IFERROR(IF(Y107="",0,Y107),"0")</f>
        <v>2.5032000000000001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420</v>
      </c>
      <c r="X109" s="197">
        <f>IFERROR(SUMPRODUCT(X106:X107*H106:H107),"0")</f>
        <v>420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89"/>
      <c r="AA110" s="189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88"/>
      <c r="AA111" s="188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70</v>
      </c>
      <c r="X112" s="196">
        <f>IFERROR(IF(W112="","",W112),"")</f>
        <v>70</v>
      </c>
      <c r="Y112" s="36">
        <f>IFERROR(IF(W112="","",W112*0.01788),"")</f>
        <v>1.2516</v>
      </c>
      <c r="Z112" s="56"/>
      <c r="AA112" s="57"/>
      <c r="AE112" s="67"/>
      <c r="BB112" s="109" t="s">
        <v>74</v>
      </c>
      <c r="BL112" s="67">
        <f>IFERROR(W112*I112,"0")</f>
        <v>259.25200000000001</v>
      </c>
      <c r="BM112" s="67">
        <f>IFERROR(X112*I112,"0")</f>
        <v>259.25200000000001</v>
      </c>
      <c r="BN112" s="67">
        <f>IFERROR(W112/J112,"0")</f>
        <v>1</v>
      </c>
      <c r="BO112" s="67">
        <f>IFERROR(X112/J112,"0")</f>
        <v>1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70</v>
      </c>
      <c r="X113" s="197">
        <f>IFERROR(SUM(X112:X112),"0")</f>
        <v>70</v>
      </c>
      <c r="Y113" s="197">
        <f>IFERROR(IF(Y112="",0,Y112),"0")</f>
        <v>1.2516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210</v>
      </c>
      <c r="X114" s="197">
        <f>IFERROR(SUMPRODUCT(X112:X112*H112:H112),"0")</f>
        <v>210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89"/>
      <c r="AA115" s="189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88"/>
      <c r="AA116" s="188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0</v>
      </c>
      <c r="X120" s="196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0</v>
      </c>
      <c r="X121" s="197">
        <f>IFERROR(SUM(X117:X120),"0")</f>
        <v>0</v>
      </c>
      <c r="Y121" s="197">
        <f>IFERROR(IF(Y117="",0,Y117),"0")+IFERROR(IF(Y118="",0,Y118),"0")+IFERROR(IF(Y119="",0,Y119),"0")+IFERROR(IF(Y120="",0,Y120),"0")</f>
        <v>0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0</v>
      </c>
      <c r="X122" s="197">
        <f>IFERROR(SUMPRODUCT(X117:X120*H117:H120),"0")</f>
        <v>0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89"/>
      <c r="AA123" s="189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88"/>
      <c r="AA124" s="188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0</v>
      </c>
      <c r="X125" s="196">
        <f>IFERROR(IF(W125="","",W125),"")</f>
        <v>0</v>
      </c>
      <c r="Y125" s="36">
        <f>IFERROR(IF(W125="","",W125*0.01788),"")</f>
        <v>0</v>
      </c>
      <c r="Z125" s="56"/>
      <c r="AA125" s="57"/>
      <c r="AE125" s="67"/>
      <c r="BB125" s="114" t="s">
        <v>74</v>
      </c>
      <c r="BL125" s="67">
        <f>IFERROR(W125*I125,"0")</f>
        <v>0</v>
      </c>
      <c r="BM125" s="67">
        <f>IFERROR(X125*I125,"0")</f>
        <v>0</v>
      </c>
      <c r="BN125" s="67">
        <f>IFERROR(W125/J125,"0")</f>
        <v>0</v>
      </c>
      <c r="BO125" s="67">
        <f>IFERROR(X125/J125,"0")</f>
        <v>0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0</v>
      </c>
      <c r="X126" s="197">
        <f>IFERROR(SUM(X125:X125),"0")</f>
        <v>0</v>
      </c>
      <c r="Y126" s="197">
        <f>IFERROR(IF(Y125="",0,Y125),"0")</f>
        <v>0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0</v>
      </c>
      <c r="X127" s="197">
        <f>IFERROR(SUMPRODUCT(X125:X125*H125:H125),"0")</f>
        <v>0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89"/>
      <c r="AA128" s="189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88"/>
      <c r="AA129" s="188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89"/>
      <c r="AA134" s="189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88"/>
      <c r="AA135" s="188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89"/>
      <c r="AA140" s="189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88"/>
      <c r="AA141" s="188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0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89"/>
      <c r="AA146" s="189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88"/>
      <c r="AA147" s="188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89"/>
      <c r="AA151" s="189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88"/>
      <c r="AA152" s="188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144</v>
      </c>
      <c r="X155" s="196">
        <f>IFERROR(IF(W155="","",W155),"")</f>
        <v>144</v>
      </c>
      <c r="Y155" s="36">
        <f>IFERROR(IF(W155="","",W155*0.00866),"")</f>
        <v>1.2470399999999999</v>
      </c>
      <c r="Z155" s="56"/>
      <c r="AA155" s="57"/>
      <c r="AE155" s="67"/>
      <c r="BB155" s="123" t="s">
        <v>1</v>
      </c>
      <c r="BL155" s="67">
        <f>IFERROR(W155*I155,"0")</f>
        <v>758.30399999999997</v>
      </c>
      <c r="BM155" s="67">
        <f>IFERROR(X155*I155,"0")</f>
        <v>758.30399999999997</v>
      </c>
      <c r="BN155" s="67">
        <f>IFERROR(W155/J155,"0")</f>
        <v>1</v>
      </c>
      <c r="BO155" s="67">
        <f>IFERROR(X155/J155,"0")</f>
        <v>1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144</v>
      </c>
      <c r="X157" s="197">
        <f>IFERROR(SUM(X153:X156),"0")</f>
        <v>144</v>
      </c>
      <c r="Y157" s="197">
        <f>IFERROR(IF(Y153="",0,Y153),"0")+IFERROR(IF(Y154="",0,Y154),"0")+IFERROR(IF(Y155="",0,Y155),"0")+IFERROR(IF(Y156="",0,Y156),"0")</f>
        <v>1.2470399999999999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720</v>
      </c>
      <c r="X158" s="197">
        <f>IFERROR(SUMPRODUCT(X153:X156*H153:H156),"0")</f>
        <v>720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88"/>
      <c r="AA159" s="188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89"/>
      <c r="AA165" s="189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88"/>
      <c r="AA166" s="188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70</v>
      </c>
      <c r="X167" s="196">
        <f>IFERROR(IF(W167="","",W167),"")</f>
        <v>70</v>
      </c>
      <c r="Y167" s="36">
        <f>IFERROR(IF(W167="","",W167*0.01788),"")</f>
        <v>1.2516</v>
      </c>
      <c r="Z167" s="56"/>
      <c r="AA167" s="57"/>
      <c r="AE167" s="67"/>
      <c r="BB167" s="127" t="s">
        <v>74</v>
      </c>
      <c r="BL167" s="67">
        <f>IFERROR(W167*I167,"0")</f>
        <v>237.16</v>
      </c>
      <c r="BM167" s="67">
        <f>IFERROR(X167*I167,"0")</f>
        <v>237.16</v>
      </c>
      <c r="BN167" s="67">
        <f>IFERROR(W167/J167,"0")</f>
        <v>1</v>
      </c>
      <c r="BO167" s="67">
        <f>IFERROR(X167/J167,"0")</f>
        <v>1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70</v>
      </c>
      <c r="X169" s="197">
        <f>IFERROR(SUM(X167:X168),"0")</f>
        <v>70</v>
      </c>
      <c r="Y169" s="197">
        <f>IFERROR(IF(Y167="",0,Y167),"0")+IFERROR(IF(Y168="",0,Y168),"0")</f>
        <v>1.2516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210</v>
      </c>
      <c r="X170" s="197">
        <f>IFERROR(SUMPRODUCT(X167:X168*H167:H168),"0")</f>
        <v>210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89"/>
      <c r="AA171" s="189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88"/>
      <c r="AA172" s="188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89"/>
      <c r="AA176" s="189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88"/>
      <c r="AA177" s="188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89"/>
      <c r="AA181" s="189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88"/>
      <c r="AA182" s="188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0</v>
      </c>
      <c r="X183" s="196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74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0</v>
      </c>
      <c r="X184" s="197">
        <f>IFERROR(SUM(X183:X183),"0")</f>
        <v>0</v>
      </c>
      <c r="Y184" s="197">
        <f>IFERROR(IF(Y183="",0,Y183),"0")</f>
        <v>0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0</v>
      </c>
      <c r="X185" s="197">
        <f>IFERROR(SUMPRODUCT(X183:X183*H183:H183),"0")</f>
        <v>0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89"/>
      <c r="AA187" s="189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88"/>
      <c r="AA188" s="188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89"/>
      <c r="AA193" s="189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88"/>
      <c r="AA194" s="188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89"/>
      <c r="AA200" s="189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88"/>
      <c r="AA201" s="188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89"/>
      <c r="AA210" s="189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88"/>
      <c r="AA211" s="188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0</v>
      </c>
      <c r="X216" s="197">
        <f>IFERROR(SUM(X212:X215),"0")</f>
        <v>0</v>
      </c>
      <c r="Y216" s="197">
        <f>IFERROR(IF(Y212="",0,Y212),"0")+IFERROR(IF(Y213="",0,Y213),"0")+IFERROR(IF(Y214="",0,Y214),"0")+IFERROR(IF(Y215="",0,Y215),"0")</f>
        <v>0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0</v>
      </c>
      <c r="X217" s="197">
        <f>IFERROR(SUMPRODUCT(X212:X215*H212:H215),"0")</f>
        <v>0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89"/>
      <c r="AA218" s="189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88"/>
      <c r="AA219" s="188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89"/>
      <c r="AA223" s="189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88"/>
      <c r="AA224" s="188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89"/>
      <c r="AA230" s="189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88"/>
      <c r="AA231" s="188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89"/>
      <c r="AA236" s="189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88"/>
      <c r="AA237" s="188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84</v>
      </c>
      <c r="X238" s="196">
        <f>IFERROR(IF(W238="","",W238),"")</f>
        <v>84</v>
      </c>
      <c r="Y238" s="36">
        <f>IFERROR(IF(W238="","",W238*0.0155),"")</f>
        <v>1.302</v>
      </c>
      <c r="Z238" s="56"/>
      <c r="AA238" s="57"/>
      <c r="AE238" s="67"/>
      <c r="BB238" s="151" t="s">
        <v>1</v>
      </c>
      <c r="BL238" s="67">
        <f>IFERROR(W238*I238,"0")</f>
        <v>442.00799999999998</v>
      </c>
      <c r="BM238" s="67">
        <f>IFERROR(X238*I238,"0")</f>
        <v>442.00799999999998</v>
      </c>
      <c r="BN238" s="67">
        <f>IFERROR(W238/J238,"0")</f>
        <v>1</v>
      </c>
      <c r="BO238" s="67">
        <f>IFERROR(X238/J238,"0")</f>
        <v>1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84</v>
      </c>
      <c r="X239" s="197">
        <f>IFERROR(SUM(X238:X238),"0")</f>
        <v>84</v>
      </c>
      <c r="Y239" s="197">
        <f>IFERROR(IF(Y238="",0,Y238),"0")</f>
        <v>1.302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420</v>
      </c>
      <c r="X240" s="197">
        <f>IFERROR(SUMPRODUCT(X238:X238*H238:H238),"0")</f>
        <v>420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89"/>
      <c r="AA241" s="189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88"/>
      <c r="AA242" s="188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89"/>
      <c r="AA247" s="189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88"/>
      <c r="AA248" s="188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89"/>
      <c r="AA254" s="189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88"/>
      <c r="AA255" s="188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234</v>
      </c>
      <c r="X256" s="196">
        <f>IFERROR(IF(W256="","",W256),"")</f>
        <v>234</v>
      </c>
      <c r="Y256" s="36">
        <f>IFERROR(IF(W256="","",W256*0.00502),"")</f>
        <v>1.1746799999999999</v>
      </c>
      <c r="Z256" s="56"/>
      <c r="AA256" s="57"/>
      <c r="AE256" s="67"/>
      <c r="BB256" s="156" t="s">
        <v>74</v>
      </c>
      <c r="BL256" s="67">
        <f>IFERROR(W256*I256,"0")</f>
        <v>448.11</v>
      </c>
      <c r="BM256" s="67">
        <f>IFERROR(X256*I256,"0")</f>
        <v>448.11</v>
      </c>
      <c r="BN256" s="67">
        <f>IFERROR(W256/J256,"0")</f>
        <v>1</v>
      </c>
      <c r="BO256" s="67">
        <f>IFERROR(X256/J256,"0")</f>
        <v>1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234</v>
      </c>
      <c r="X257" s="197">
        <f>IFERROR(SUM(X256:X256),"0")</f>
        <v>234</v>
      </c>
      <c r="Y257" s="197">
        <f>IFERROR(IF(Y256="",0,Y256),"0")</f>
        <v>1.1746799999999999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421.2</v>
      </c>
      <c r="X258" s="197">
        <f>IFERROR(SUMPRODUCT(X256:X256*H256:H256),"0")</f>
        <v>421.2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88"/>
      <c r="AA259" s="188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0</v>
      </c>
      <c r="X260" s="196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7" t="s">
        <v>74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0</v>
      </c>
      <c r="X262" s="197">
        <f>IFERROR(SUM(X260:X261),"0")</f>
        <v>0</v>
      </c>
      <c r="Y262" s="197">
        <f>IFERROR(IF(Y260="",0,Y260),"0")+IFERROR(IF(Y261="",0,Y261),"0")</f>
        <v>0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0</v>
      </c>
      <c r="X263" s="197">
        <f>IFERROR(SUMPRODUCT(X260:X261*H260:H261),"0")</f>
        <v>0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88"/>
      <c r="AA264" s="188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168</v>
      </c>
      <c r="X267" s="196">
        <f>IFERROR(IF(W267="","",W267),"")</f>
        <v>168</v>
      </c>
      <c r="Y267" s="36">
        <f>IFERROR(IF(W267="","",W267*0.0155),"")</f>
        <v>2.6040000000000001</v>
      </c>
      <c r="Z267" s="56"/>
      <c r="AA267" s="57"/>
      <c r="AE267" s="67"/>
      <c r="BB267" s="161" t="s">
        <v>74</v>
      </c>
      <c r="BL267" s="67">
        <f>IFERROR(W267*I267,"0")</f>
        <v>879.48</v>
      </c>
      <c r="BM267" s="67">
        <f>IFERROR(X267*I267,"0")</f>
        <v>879.48</v>
      </c>
      <c r="BN267" s="67">
        <f>IFERROR(W267/J267,"0")</f>
        <v>2</v>
      </c>
      <c r="BO267" s="67">
        <f>IFERROR(X267/J267,"0")</f>
        <v>2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168</v>
      </c>
      <c r="X269" s="197">
        <f>IFERROR(SUM(X265:X268),"0")</f>
        <v>168</v>
      </c>
      <c r="Y269" s="197">
        <f>IFERROR(IF(Y265="",0,Y265),"0")+IFERROR(IF(Y266="",0,Y266),"0")+IFERROR(IF(Y267="",0,Y267),"0")+IFERROR(IF(Y268="",0,Y268),"0")</f>
        <v>2.6040000000000001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840</v>
      </c>
      <c r="X270" s="197">
        <f>IFERROR(SUMPRODUCT(X265:X268*H265:H268),"0")</f>
        <v>840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88"/>
      <c r="AA271" s="188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4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0</v>
      </c>
      <c r="X281" s="196">
        <f t="shared" si="24"/>
        <v>0</v>
      </c>
      <c r="Y281" s="36">
        <f>IFERROR(IF(W281="","",W281*0.00936),"")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4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6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0</v>
      </c>
      <c r="X295" s="197">
        <f>IFERROR(SUM(X272:X294),"0")</f>
        <v>0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0</v>
      </c>
      <c r="X296" s="197">
        <f>IFERROR(SUMPRODUCT(X272:X294*H272:H294),"0")</f>
        <v>0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6340.8</v>
      </c>
      <c r="X297" s="197">
        <f>IFERROR(X24+X33+X41+X51+X61+X67+X72+X78+X88+X95+X103+X109+X114+X122+X127+X133+X138+X145+X150+X158+X163+X170+X175+X180+X185+X192+X199+X209+X217+X222+X228+X234+X240+X245+X253+X258+X263+X270+X296,"0")</f>
        <v>6340.8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7092.2716</v>
      </c>
      <c r="X298" s="197">
        <f>IFERROR(SUM(BM22:BM294),"0")</f>
        <v>7092.2716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19</v>
      </c>
      <c r="X299" s="38">
        <f>ROUNDUP(SUM(BO22:BO294),0)</f>
        <v>19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7567.2716</v>
      </c>
      <c r="X300" s="197">
        <f>GrossWeightTotalR+PalletQtyTotalR*25</f>
        <v>7567.2716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1750</v>
      </c>
      <c r="X301" s="197">
        <f>IFERROR(X23+X32+X40+X50+X60+X66+X71+X77+X87+X94+X102+X108+X113+X121+X126+X132+X137+X144+X149+X157+X162+X169+X174+X179+X184+X191+X198+X208+X216+X221+X227+X233+X239+X244+X252+X257+X262+X269+X295,"0")</f>
        <v>1750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23.806439999999995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86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86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87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87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378</v>
      </c>
      <c r="D307" s="46">
        <f>IFERROR(W36*H36,"0")+IFERROR(W37*H37,"0")+IFERROR(W38*H38,"0")+IFERROR(W39*H39,"0")</f>
        <v>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604.80000000000007</v>
      </c>
      <c r="G307" s="46">
        <f>IFERROR(W64*H64,"0")+IFERROR(W65*H65,"0")</f>
        <v>0</v>
      </c>
      <c r="H307" s="46">
        <f>IFERROR(W70*H70,"0")</f>
        <v>0</v>
      </c>
      <c r="I307" s="46">
        <f>IFERROR(W75*H75,"0")+IFERROR(W76*H76,"0")</f>
        <v>504</v>
      </c>
      <c r="J307" s="46">
        <f>IFERROR(W81*H81,"0")+IFERROR(W82*H82,"0")+IFERROR(W83*H83,"0")+IFERROR(W84*H84,"0")+IFERROR(W85*H85,"0")+IFERROR(W86*H86,"0")</f>
        <v>1008</v>
      </c>
      <c r="K307" s="46">
        <f>IFERROR(W91*H91,"0")+IFERROR(W92*H92,"0")+IFERROR(W93*H93,"0")</f>
        <v>0</v>
      </c>
      <c r="L307" s="46">
        <f>IFERROR(W98*H98,"0")+IFERROR(W99*H99,"0")+IFERROR(W100*H100,"0")+IFERROR(W101*H101,"0")</f>
        <v>604.80000000000007</v>
      </c>
      <c r="M307" s="187"/>
      <c r="N307" s="46">
        <f>IFERROR(W106*H106,"0")+IFERROR(W107*H107,"0")</f>
        <v>420</v>
      </c>
      <c r="O307" s="46">
        <f>IFERROR(W112*H112,"0")</f>
        <v>210</v>
      </c>
      <c r="P307" s="46">
        <f>IFERROR(W117*H117,"0")+IFERROR(W118*H118,"0")+IFERROR(W119*H119,"0")+IFERROR(W120*H120,"0")</f>
        <v>0</v>
      </c>
      <c r="Q307" s="46">
        <f>IFERROR(W125*H125,"0")</f>
        <v>0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720</v>
      </c>
      <c r="W307" s="46">
        <f>IFERROR(W167*H167,"0")+IFERROR(W168*H168,"0")</f>
        <v>210</v>
      </c>
      <c r="X307" s="46">
        <f>IFERROR(W173*H173,"0")</f>
        <v>0</v>
      </c>
      <c r="Y307" s="46">
        <f>IFERROR(W178*H178,"0")</f>
        <v>0</v>
      </c>
      <c r="Z307" s="46">
        <f>IFERROR(W183*H183,"0")</f>
        <v>0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0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420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1261.2</v>
      </c>
    </row>
    <row r="308" spans="1:37" ht="13.5" customHeight="1" thickTop="1" x14ac:dyDescent="0.2">
      <c r="C308" s="187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2349.6000000000004</v>
      </c>
      <c r="B310" s="60">
        <f>SUMPRODUCT(--(BB:BB="ПГП"),--(V:V="кор"),H:H,X:X)+SUMPRODUCT(--(BB:BB="ПГП"),--(V:V="кг"),X:X)</f>
        <v>3991.2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AC305:AC306"/>
    <mergeCell ref="D44:E44"/>
    <mergeCell ref="AE305:AE306"/>
    <mergeCell ref="O40:U40"/>
    <mergeCell ref="P5:Q5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D268:E268"/>
    <mergeCell ref="A186:Y186"/>
    <mergeCell ref="A10:C10"/>
    <mergeCell ref="O277:S277"/>
    <mergeCell ref="O32:U32"/>
    <mergeCell ref="O88:U88"/>
    <mergeCell ref="A13:L13"/>
    <mergeCell ref="BB17:BB18"/>
    <mergeCell ref="T17:U17"/>
    <mergeCell ref="A69:Y69"/>
    <mergeCell ref="D196:E196"/>
    <mergeCell ref="A25:Y25"/>
    <mergeCell ref="A15:L15"/>
    <mergeCell ref="O64:S64"/>
    <mergeCell ref="O113:U113"/>
    <mergeCell ref="D54:E54"/>
    <mergeCell ref="O137:U137"/>
    <mergeCell ref="D17:E18"/>
    <mergeCell ref="D173:E173"/>
    <mergeCell ref="A149:N150"/>
    <mergeCell ref="V17:V18"/>
    <mergeCell ref="X17:X18"/>
    <mergeCell ref="A50:N51"/>
    <mergeCell ref="O23:U23"/>
    <mergeCell ref="D249:E249"/>
    <mergeCell ref="D276:E276"/>
    <mergeCell ref="AD305:AD306"/>
    <mergeCell ref="O121:U121"/>
    <mergeCell ref="A43:Y43"/>
    <mergeCell ref="AF305:AF306"/>
    <mergeCell ref="N17:N18"/>
    <mergeCell ref="D49:E49"/>
    <mergeCell ref="F17:F18"/>
    <mergeCell ref="D120:E120"/>
    <mergeCell ref="O87:U87"/>
    <mergeCell ref="O258:U258"/>
    <mergeCell ref="D107:E107"/>
    <mergeCell ref="D278:E278"/>
    <mergeCell ref="A201:Y201"/>
    <mergeCell ref="O24:U24"/>
    <mergeCell ref="O196:S196"/>
    <mergeCell ref="O183:S183"/>
    <mergeCell ref="K305:K306"/>
    <mergeCell ref="D293:E293"/>
    <mergeCell ref="H305:H306"/>
    <mergeCell ref="J305:J306"/>
    <mergeCell ref="D250:E250"/>
    <mergeCell ref="F5:G5"/>
    <mergeCell ref="O294:S294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D279:E279"/>
    <mergeCell ref="O272:S272"/>
    <mergeCell ref="A246:Y246"/>
    <mergeCell ref="D29:E29"/>
    <mergeCell ref="D265:E265"/>
    <mergeCell ref="O38:S38"/>
    <mergeCell ref="O274:S274"/>
    <mergeCell ref="A248:Y248"/>
    <mergeCell ref="O178:S178"/>
    <mergeCell ref="A104:Y104"/>
    <mergeCell ref="O249:S249"/>
    <mergeCell ref="A235:Y235"/>
    <mergeCell ref="A247:Y247"/>
    <mergeCell ref="AK305:AK306"/>
    <mergeCell ref="D215:E215"/>
    <mergeCell ref="A182:Y182"/>
    <mergeCell ref="M17:M18"/>
    <mergeCell ref="O226:S226"/>
    <mergeCell ref="O191:U191"/>
    <mergeCell ref="V305:V306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A116:Y116"/>
    <mergeCell ref="D243:E243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D84:E84"/>
    <mergeCell ref="O244:U244"/>
    <mergeCell ref="D22:E22"/>
    <mergeCell ref="D155:E155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O98:S98"/>
    <mergeCell ref="A224:Y224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O170:U170"/>
    <mergeCell ref="D225:E225"/>
    <mergeCell ref="O145:U145"/>
    <mergeCell ref="D292:E292"/>
    <mergeCell ref="O239:U239"/>
    <mergeCell ref="D10:E10"/>
    <mergeCell ref="F10:G10"/>
    <mergeCell ref="A12:L12"/>
    <mergeCell ref="A53:Y53"/>
    <mergeCell ref="O83:S83"/>
    <mergeCell ref="D101:E101"/>
    <mergeCell ref="AG305:AG306"/>
    <mergeCell ref="AI305:AI306"/>
    <mergeCell ref="U12:V12"/>
    <mergeCell ref="O143:S143"/>
    <mergeCell ref="O214:S214"/>
    <mergeCell ref="O276:S276"/>
    <mergeCell ref="O157:U157"/>
    <mergeCell ref="D212:E212"/>
    <mergeCell ref="A146:Y146"/>
    <mergeCell ref="O222:U222"/>
    <mergeCell ref="O234:U234"/>
    <mergeCell ref="D83:E83"/>
    <mergeCell ref="A157:N158"/>
    <mergeCell ref="D143:E143"/>
    <mergeCell ref="O221:U221"/>
    <mergeCell ref="A221:N222"/>
    <mergeCell ref="D85:E85"/>
    <mergeCell ref="D207:E207"/>
    <mergeCell ref="D256:E256"/>
    <mergeCell ref="G17:G18"/>
    <mergeCell ref="O94:U94"/>
    <mergeCell ref="O161:S161"/>
    <mergeCell ref="O283:S283"/>
    <mergeCell ref="O288:S288"/>
    <mergeCell ref="AA17:AA18"/>
    <mergeCell ref="A193:Y193"/>
    <mergeCell ref="A264:Y264"/>
    <mergeCell ref="A169:N170"/>
    <mergeCell ref="O50:U50"/>
    <mergeCell ref="A89:Y89"/>
    <mergeCell ref="L305:L306"/>
    <mergeCell ref="N305:N306"/>
    <mergeCell ref="A162:N163"/>
    <mergeCell ref="P305:P306"/>
    <mergeCell ref="A233:N234"/>
    <mergeCell ref="D153:E153"/>
    <mergeCell ref="A227:N228"/>
    <mergeCell ref="D65:E65"/>
    <mergeCell ref="A147:Y147"/>
    <mergeCell ref="O148:S148"/>
    <mergeCell ref="O250:S250"/>
    <mergeCell ref="A211:Y211"/>
    <mergeCell ref="Z17:Z18"/>
    <mergeCell ref="O212:S212"/>
    <mergeCell ref="O206:S206"/>
    <mergeCell ref="O302:U302"/>
    <mergeCell ref="O300:U300"/>
    <mergeCell ref="A305:A306"/>
    <mergeCell ref="AH305:AH306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P10:Q10"/>
    <mergeCell ref="A108:N109"/>
    <mergeCell ref="A179:N180"/>
    <mergeCell ref="O204:S204"/>
    <mergeCell ref="A140:Y140"/>
    <mergeCell ref="D267:E267"/>
    <mergeCell ref="A63:Y63"/>
    <mergeCell ref="H17:H18"/>
    <mergeCell ref="D7:L7"/>
    <mergeCell ref="A19:Y19"/>
    <mergeCell ref="O281:S281"/>
    <mergeCell ref="O256:S256"/>
    <mergeCell ref="D48:E48"/>
    <mergeCell ref="O22:S22"/>
    <mergeCell ref="A295:N296"/>
    <mergeCell ref="D125:E125"/>
    <mergeCell ref="O263:U263"/>
    <mergeCell ref="D112:E112"/>
    <mergeCell ref="D283:E283"/>
    <mergeCell ref="A79:Y79"/>
    <mergeCell ref="O47:S47"/>
    <mergeCell ref="P13:Q13"/>
    <mergeCell ref="D56:E56"/>
    <mergeCell ref="D285:E285"/>
    <mergeCell ref="O149:U149"/>
    <mergeCell ref="D204:E204"/>
    <mergeCell ref="D75:E75"/>
    <mergeCell ref="D206:E206"/>
    <mergeCell ref="O280:S280"/>
    <mergeCell ref="O59:S59"/>
    <mergeCell ref="D273:E273"/>
    <mergeCell ref="O46:S46"/>
    <mergeCell ref="Z305:Z306"/>
    <mergeCell ref="AB305:AB306"/>
    <mergeCell ref="A200:Y200"/>
    <mergeCell ref="O72:U72"/>
    <mergeCell ref="A134:Y134"/>
    <mergeCell ref="D183:E183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D286:E286"/>
    <mergeCell ref="O252:U252"/>
    <mergeCell ref="A198:N199"/>
    <mergeCell ref="D178:E178"/>
    <mergeCell ref="A151:Y151"/>
    <mergeCell ref="A188:Y188"/>
    <mergeCell ref="A259:Y259"/>
    <mergeCell ref="O279:S279"/>
    <mergeCell ref="P12:Q12"/>
    <mergeCell ref="D251:E251"/>
    <mergeCell ref="O119:S119"/>
    <mergeCell ref="O37:S37"/>
    <mergeCell ref="O133:U133"/>
    <mergeCell ref="A208:N209"/>
    <mergeCell ref="O198:U198"/>
    <mergeCell ref="A87:N88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39:E39"/>
    <mergeCell ref="O232:S232"/>
    <mergeCell ref="O269:U269"/>
    <mergeCell ref="A123:Y123"/>
    <mergeCell ref="D106:E106"/>
    <mergeCell ref="A110:Y110"/>
    <mergeCell ref="D93:E93"/>
    <mergeCell ref="D220:E220"/>
    <mergeCell ref="E305:E306"/>
    <mergeCell ref="O213:S213"/>
    <mergeCell ref="G305:G306"/>
    <mergeCell ref="A187:Y187"/>
    <mergeCell ref="C304:S304"/>
    <mergeCell ref="D282:E282"/>
    <mergeCell ref="O305:O306"/>
    <mergeCell ref="O282:S282"/>
    <mergeCell ref="O296:U296"/>
    <mergeCell ref="O153:S153"/>
    <mergeCell ref="C305:C306"/>
    <mergeCell ref="U305:U306"/>
    <mergeCell ref="W305:W306"/>
    <mergeCell ref="B305:B306"/>
    <mergeCell ref="O107:S107"/>
    <mergeCell ref="A269:N270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O205:S205"/>
    <mergeCell ref="A68:Y68"/>
    <mergeCell ref="D76:E76"/>
    <mergeCell ref="AH304:AI304"/>
    <mergeCell ref="O15:S16"/>
    <mergeCell ref="O108:U108"/>
    <mergeCell ref="AJ304:AK304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O39:S39"/>
    <mergeCell ref="A165:Y165"/>
    <mergeCell ref="A115:Y115"/>
    <mergeCell ref="D1:F1"/>
    <mergeCell ref="O227:U227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D100:E100"/>
    <mergeCell ref="A174:N175"/>
    <mergeCell ref="A239:N240"/>
    <mergeCell ref="O160:S160"/>
    <mergeCell ref="O253:U253"/>
    <mergeCell ref="D31:E31"/>
    <mergeCell ref="A32:N33"/>
    <mergeCell ref="O240:U240"/>
    <mergeCell ref="D160:E160"/>
    <mergeCell ref="I17:I18"/>
    <mergeCell ref="A176:Y176"/>
    <mergeCell ref="A6:C6"/>
    <mergeCell ref="P9:Q9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301:U301"/>
    <mergeCell ref="O289:S289"/>
    <mergeCell ref="O180:U180"/>
    <mergeCell ref="A229:Y229"/>
    <mergeCell ref="O168:S168"/>
    <mergeCell ref="O290:S290"/>
    <mergeCell ref="O118:S118"/>
    <mergeCell ref="A166:Y166"/>
    <mergeCell ref="O167:S167"/>
    <mergeCell ref="A17:A18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A77:N78"/>
    <mergeCell ref="O99:S99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D142:E142"/>
    <mergeCell ref="A216:N217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A129:Y129"/>
    <mergeCell ref="O220:S220"/>
    <mergeCell ref="O71:U71"/>
    <mergeCell ref="O195:S195"/>
    <mergeCell ref="O163:U163"/>
    <mergeCell ref="B17:B18"/>
    <mergeCell ref="A181:Y181"/>
    <mergeCell ref="O138:U138"/>
    <mergeCell ref="D131:E131"/>
    <mergeCell ref="O268:S268"/>
    <mergeCell ref="O17:S18"/>
    <mergeCell ref="D28:E28"/>
    <mergeCell ref="A5:C5"/>
    <mergeCell ref="C17:C18"/>
    <mergeCell ref="A255:Y255"/>
    <mergeCell ref="O127:U127"/>
    <mergeCell ref="D38:E38"/>
    <mergeCell ref="H9:I9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31:S31"/>
    <mergeCell ref="O202:S202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131:S131"/>
    <mergeCell ref="O109:U109"/>
    <mergeCell ref="O28:S28"/>
    <mergeCell ref="A141:Y141"/>
    <mergeCell ref="A144:N145"/>
    <mergeCell ref="A135:Y135"/>
    <mergeCell ref="A35:Y35"/>
    <mergeCell ref="O136:S136"/>
    <mergeCell ref="A62:Y62"/>
    <mergeCell ref="O207:S207"/>
    <mergeCell ref="D45:E45"/>
    <mergeCell ref="O92:S92"/>
    <mergeCell ref="O36:S36"/>
    <mergeCell ref="O33:U33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