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7,24 ПОКОМ КИ филиалы\"/>
    </mc:Choice>
  </mc:AlternateContent>
  <xr:revisionPtr revIDLastSave="0" documentId="13_ncr:1_{8F365D82-AAB8-4626-A20E-AC336BB908F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85" i="1" l="1"/>
  <c r="AB53" i="1"/>
  <c r="AB43" i="1"/>
  <c r="AB39" i="1"/>
  <c r="AB37" i="1"/>
  <c r="AB33" i="1"/>
  <c r="AB17" i="1"/>
  <c r="AB15" i="1"/>
  <c r="AB11" i="1"/>
  <c r="AB6" i="1"/>
  <c r="F98" i="1"/>
  <c r="F5" i="1" s="1"/>
  <c r="E98" i="1"/>
  <c r="O98" i="1" s="1"/>
  <c r="AB98" i="1" s="1"/>
  <c r="E97" i="1"/>
  <c r="O97" i="1" s="1"/>
  <c r="T97" i="1" s="1"/>
  <c r="AB87" i="1"/>
  <c r="AB57" i="1"/>
  <c r="AB21" i="1"/>
  <c r="AB13" i="1"/>
  <c r="AB7" i="1"/>
  <c r="AB22" i="1"/>
  <c r="AB25" i="1"/>
  <c r="AB26" i="1"/>
  <c r="AB31" i="1"/>
  <c r="AB34" i="1"/>
  <c r="AB35" i="1"/>
  <c r="AB59" i="1"/>
  <c r="AB64" i="1"/>
  <c r="AB67" i="1"/>
  <c r="AB71" i="1"/>
  <c r="AB74" i="1"/>
  <c r="AB76" i="1"/>
  <c r="AB77" i="1"/>
  <c r="AB78" i="1"/>
  <c r="AB79" i="1"/>
  <c r="AB81" i="1"/>
  <c r="AB82" i="1"/>
  <c r="AB83" i="1"/>
  <c r="AB89" i="1"/>
  <c r="AB95" i="1"/>
  <c r="AB96" i="1"/>
  <c r="AB100" i="1"/>
  <c r="AB101" i="1"/>
  <c r="AB102" i="1"/>
  <c r="O7" i="1"/>
  <c r="S7" i="1" s="1"/>
  <c r="O8" i="1"/>
  <c r="O9" i="1"/>
  <c r="O10" i="1"/>
  <c r="P10" i="1" s="1"/>
  <c r="O11" i="1"/>
  <c r="O12" i="1"/>
  <c r="O13" i="1"/>
  <c r="O14" i="1"/>
  <c r="O15" i="1"/>
  <c r="O16" i="1"/>
  <c r="O17" i="1"/>
  <c r="O18" i="1"/>
  <c r="O19" i="1"/>
  <c r="AB19" i="1" s="1"/>
  <c r="O20" i="1"/>
  <c r="O21" i="1"/>
  <c r="O22" i="1"/>
  <c r="S22" i="1" s="1"/>
  <c r="O23" i="1"/>
  <c r="O24" i="1"/>
  <c r="AB24" i="1" s="1"/>
  <c r="O25" i="1"/>
  <c r="S25" i="1" s="1"/>
  <c r="O26" i="1"/>
  <c r="S26" i="1" s="1"/>
  <c r="O27" i="1"/>
  <c r="O28" i="1"/>
  <c r="AB28" i="1" s="1"/>
  <c r="O29" i="1"/>
  <c r="O30" i="1"/>
  <c r="AB30" i="1" s="1"/>
  <c r="O31" i="1"/>
  <c r="S31" i="1" s="1"/>
  <c r="O32" i="1"/>
  <c r="P32" i="1" s="1"/>
  <c r="O33" i="1"/>
  <c r="O34" i="1"/>
  <c r="S34" i="1" s="1"/>
  <c r="O35" i="1"/>
  <c r="S35" i="1" s="1"/>
  <c r="O36" i="1"/>
  <c r="O37" i="1"/>
  <c r="O38" i="1"/>
  <c r="O39" i="1"/>
  <c r="O40" i="1"/>
  <c r="O41" i="1"/>
  <c r="P41" i="1" s="1"/>
  <c r="AB41" i="1" s="1"/>
  <c r="O42" i="1"/>
  <c r="O43" i="1"/>
  <c r="O44" i="1"/>
  <c r="O45" i="1"/>
  <c r="P45" i="1" s="1"/>
  <c r="AB45" i="1" s="1"/>
  <c r="O46" i="1"/>
  <c r="O47" i="1"/>
  <c r="P47" i="1" s="1"/>
  <c r="AB47" i="1" s="1"/>
  <c r="O48" i="1"/>
  <c r="O49" i="1"/>
  <c r="P49" i="1" s="1"/>
  <c r="AB49" i="1" s="1"/>
  <c r="O50" i="1"/>
  <c r="O51" i="1"/>
  <c r="P51" i="1" s="1"/>
  <c r="AB51" i="1" s="1"/>
  <c r="O52" i="1"/>
  <c r="O53" i="1"/>
  <c r="O54" i="1"/>
  <c r="O55" i="1"/>
  <c r="P55" i="1" s="1"/>
  <c r="AB55" i="1" s="1"/>
  <c r="O56" i="1"/>
  <c r="O57" i="1"/>
  <c r="O58" i="1"/>
  <c r="O59" i="1"/>
  <c r="S59" i="1" s="1"/>
  <c r="O60" i="1"/>
  <c r="P60" i="1" s="1"/>
  <c r="AB60" i="1" s="1"/>
  <c r="O61" i="1"/>
  <c r="O62" i="1"/>
  <c r="AB62" i="1" s="1"/>
  <c r="O63" i="1"/>
  <c r="O64" i="1"/>
  <c r="S64" i="1" s="1"/>
  <c r="O65" i="1"/>
  <c r="P65" i="1" s="1"/>
  <c r="AB65" i="1" s="1"/>
  <c r="O66" i="1"/>
  <c r="O67" i="1"/>
  <c r="S67" i="1" s="1"/>
  <c r="O68" i="1"/>
  <c r="P68" i="1" s="1"/>
  <c r="AB68" i="1" s="1"/>
  <c r="O69" i="1"/>
  <c r="O70" i="1"/>
  <c r="P70" i="1" s="1"/>
  <c r="AB70" i="1" s="1"/>
  <c r="O71" i="1"/>
  <c r="S71" i="1" s="1"/>
  <c r="O72" i="1"/>
  <c r="O73" i="1"/>
  <c r="P73" i="1" s="1"/>
  <c r="AB73" i="1" s="1"/>
  <c r="O74" i="1"/>
  <c r="S74" i="1" s="1"/>
  <c r="O75" i="1"/>
  <c r="O76" i="1"/>
  <c r="S76" i="1" s="1"/>
  <c r="O77" i="1"/>
  <c r="S77" i="1" s="1"/>
  <c r="O78" i="1"/>
  <c r="S78" i="1" s="1"/>
  <c r="O79" i="1"/>
  <c r="S79" i="1" s="1"/>
  <c r="O80" i="1"/>
  <c r="AB80" i="1" s="1"/>
  <c r="O81" i="1"/>
  <c r="S81" i="1" s="1"/>
  <c r="O82" i="1"/>
  <c r="S82" i="1" s="1"/>
  <c r="O83" i="1"/>
  <c r="S83" i="1" s="1"/>
  <c r="O84" i="1"/>
  <c r="O85" i="1"/>
  <c r="O86" i="1"/>
  <c r="O87" i="1"/>
  <c r="O88" i="1"/>
  <c r="O89" i="1"/>
  <c r="S89" i="1" s="1"/>
  <c r="O90" i="1"/>
  <c r="O91" i="1"/>
  <c r="T91" i="1" s="1"/>
  <c r="O92" i="1"/>
  <c r="P92" i="1" s="1"/>
  <c r="O93" i="1"/>
  <c r="T93" i="1" s="1"/>
  <c r="O94" i="1"/>
  <c r="O95" i="1"/>
  <c r="T95" i="1" s="1"/>
  <c r="O96" i="1"/>
  <c r="T96" i="1" s="1"/>
  <c r="O99" i="1"/>
  <c r="T99" i="1" s="1"/>
  <c r="O100" i="1"/>
  <c r="T100" i="1" s="1"/>
  <c r="O101" i="1"/>
  <c r="T101" i="1" s="1"/>
  <c r="O102" i="1"/>
  <c r="T102" i="1" s="1"/>
  <c r="O6" i="1"/>
  <c r="K102" i="1"/>
  <c r="K101" i="1"/>
  <c r="K100" i="1"/>
  <c r="K99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N5" i="1"/>
  <c r="M5" i="1"/>
  <c r="L5" i="1"/>
  <c r="J5" i="1"/>
  <c r="K97" i="1" l="1"/>
  <c r="K98" i="1"/>
  <c r="T94" i="1"/>
  <c r="P94" i="1"/>
  <c r="AB94" i="1" s="1"/>
  <c r="T92" i="1"/>
  <c r="AB92" i="1"/>
  <c r="T90" i="1"/>
  <c r="AB90" i="1"/>
  <c r="P88" i="1"/>
  <c r="AB88" i="1" s="1"/>
  <c r="AB86" i="1"/>
  <c r="AB84" i="1"/>
  <c r="AB72" i="1"/>
  <c r="P66" i="1"/>
  <c r="AB66" i="1" s="1"/>
  <c r="P58" i="1"/>
  <c r="AB58" i="1" s="1"/>
  <c r="AB56" i="1"/>
  <c r="AB54" i="1"/>
  <c r="AB52" i="1"/>
  <c r="AB50" i="1"/>
  <c r="AB48" i="1"/>
  <c r="AB46" i="1"/>
  <c r="AB44" i="1"/>
  <c r="P42" i="1"/>
  <c r="AB42" i="1" s="1"/>
  <c r="P40" i="1"/>
  <c r="AB40" i="1" s="1"/>
  <c r="AB38" i="1"/>
  <c r="P36" i="1"/>
  <c r="AB36" i="1" s="1"/>
  <c r="AB32" i="1"/>
  <c r="P20" i="1"/>
  <c r="AB20" i="1" s="1"/>
  <c r="AB18" i="1"/>
  <c r="AB16" i="1"/>
  <c r="P14" i="1"/>
  <c r="AB14" i="1" s="1"/>
  <c r="P12" i="1"/>
  <c r="AB12" i="1" s="1"/>
  <c r="AB10" i="1"/>
  <c r="AB8" i="1"/>
  <c r="AB9" i="1"/>
  <c r="AB23" i="1"/>
  <c r="P27" i="1"/>
  <c r="AB27" i="1" s="1"/>
  <c r="AB29" i="1"/>
  <c r="AB61" i="1"/>
  <c r="AB63" i="1"/>
  <c r="P69" i="1"/>
  <c r="AB69" i="1" s="1"/>
  <c r="AB75" i="1"/>
  <c r="AB91" i="1"/>
  <c r="AB93" i="1"/>
  <c r="P97" i="1"/>
  <c r="AB97" i="1" s="1"/>
  <c r="AB99" i="1"/>
  <c r="S80" i="1"/>
  <c r="S70" i="1"/>
  <c r="S68" i="1"/>
  <c r="S62" i="1"/>
  <c r="S60" i="1"/>
  <c r="S30" i="1"/>
  <c r="S28" i="1"/>
  <c r="S24" i="1"/>
  <c r="S6" i="1"/>
  <c r="T98" i="1"/>
  <c r="E5" i="1"/>
  <c r="S87" i="1"/>
  <c r="S85" i="1"/>
  <c r="S73" i="1"/>
  <c r="S65" i="1"/>
  <c r="S57" i="1"/>
  <c r="S55" i="1"/>
  <c r="S53" i="1"/>
  <c r="S51" i="1"/>
  <c r="S49" i="1"/>
  <c r="S47" i="1"/>
  <c r="S45" i="1"/>
  <c r="S43" i="1"/>
  <c r="S41" i="1"/>
  <c r="S39" i="1"/>
  <c r="S37" i="1"/>
  <c r="S33" i="1"/>
  <c r="S21" i="1"/>
  <c r="S19" i="1"/>
  <c r="S17" i="1"/>
  <c r="S15" i="1"/>
  <c r="S13" i="1"/>
  <c r="S11" i="1"/>
  <c r="S9" i="1"/>
  <c r="T84" i="1"/>
  <c r="T68" i="1"/>
  <c r="T52" i="1"/>
  <c r="T36" i="1"/>
  <c r="T21" i="1"/>
  <c r="O5" i="1"/>
  <c r="S92" i="1"/>
  <c r="T76" i="1"/>
  <c r="T60" i="1"/>
  <c r="T44" i="1"/>
  <c r="T28" i="1"/>
  <c r="T14" i="1"/>
  <c r="S101" i="1"/>
  <c r="S96" i="1"/>
  <c r="T88" i="1"/>
  <c r="T80" i="1"/>
  <c r="T72" i="1"/>
  <c r="T64" i="1"/>
  <c r="T56" i="1"/>
  <c r="T48" i="1"/>
  <c r="T40" i="1"/>
  <c r="T32" i="1"/>
  <c r="T24" i="1"/>
  <c r="T18" i="1"/>
  <c r="T10" i="1"/>
  <c r="T6" i="1"/>
  <c r="S98" i="1"/>
  <c r="S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0" i="1"/>
  <c r="T16" i="1"/>
  <c r="T12" i="1"/>
  <c r="T8" i="1"/>
  <c r="S102" i="1"/>
  <c r="S100" i="1"/>
  <c r="S97" i="1"/>
  <c r="S95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2" i="1"/>
  <c r="T19" i="1"/>
  <c r="T17" i="1"/>
  <c r="T15" i="1"/>
  <c r="T13" i="1"/>
  <c r="T11" i="1"/>
  <c r="T9" i="1"/>
  <c r="T7" i="1"/>
  <c r="K5" i="1" l="1"/>
  <c r="S93" i="1"/>
  <c r="S91" i="1"/>
  <c r="AB5" i="1"/>
  <c r="S23" i="1"/>
  <c r="S29" i="1"/>
  <c r="S63" i="1"/>
  <c r="S75" i="1"/>
  <c r="S99" i="1"/>
  <c r="S94" i="1"/>
  <c r="S27" i="1"/>
  <c r="S61" i="1"/>
  <c r="S69" i="1"/>
  <c r="P5" i="1"/>
  <c r="S8" i="1"/>
  <c r="S10" i="1"/>
  <c r="S12" i="1"/>
  <c r="S14" i="1"/>
  <c r="S16" i="1"/>
  <c r="S18" i="1"/>
  <c r="S20" i="1"/>
  <c r="S32" i="1"/>
  <c r="S36" i="1"/>
  <c r="S38" i="1"/>
  <c r="S40" i="1"/>
  <c r="S42" i="1"/>
  <c r="S44" i="1"/>
  <c r="S46" i="1"/>
  <c r="S48" i="1"/>
  <c r="S50" i="1"/>
  <c r="S52" i="1"/>
  <c r="S54" i="1"/>
  <c r="S56" i="1"/>
  <c r="S58" i="1"/>
  <c r="S66" i="1"/>
  <c r="S72" i="1"/>
  <c r="S84" i="1"/>
  <c r="S86" i="1"/>
  <c r="S88" i="1"/>
</calcChain>
</file>

<file path=xl/sharedStrings.xml><?xml version="1.0" encoding="utf-8"?>
<sst xmlns="http://schemas.openxmlformats.org/spreadsheetml/2006/main" count="368" uniqueCount="141">
  <si>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</si>
  <si>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</si>
  <si>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</si>
  <si>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</si>
  <si>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</si>
  <si>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</si>
  <si>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</si>
  <si>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</si>
  <si>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</si>
  <si>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</si>
  <si>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</si>
  <si>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</si>
  <si>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</si>
  <si>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</si>
  <si>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</si>
  <si>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</si>
  <si>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</si>
  <si>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</si>
  <si>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</si>
  <si>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</si>
  <si>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</si>
  <si>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</si>
  <si>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01,07,</t>
  </si>
  <si>
    <t>03,07,</t>
  </si>
  <si>
    <t>27,06,</t>
  </si>
  <si>
    <t>26,06,</t>
  </si>
  <si>
    <t>20,06,</t>
  </si>
  <si>
    <t>19,06,</t>
  </si>
  <si>
    <t>13,06,</t>
  </si>
  <si>
    <t>12,06,</t>
  </si>
  <si>
    <t xml:space="preserve"> 005  Колбаса Докторская ГОСТ, Вязанка вектор,ВЕС. ПОКОМ</t>
  </si>
  <si>
    <t>кг</t>
  </si>
  <si>
    <t>матрица</t>
  </si>
  <si>
    <t xml:space="preserve"> 014  Сардельки Вязанка Стародворские, СЕМЕЙНАЯ УПАКОВКА, ВЕС, ТМ Стародворские колбасы</t>
  </si>
  <si>
    <t>нет потребности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</si>
  <si>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</si>
  <si>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</si>
  <si>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</si>
  <si>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</si>
  <si>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</si>
  <si>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</si>
  <si>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</si>
  <si>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</si>
  <si>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</si>
  <si>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</si>
  <si>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</si>
  <si>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</si>
  <si>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</si>
  <si>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</si>
  <si>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не в матрице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</si>
  <si>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</si>
  <si>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</si>
  <si>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ротация ОР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</si>
  <si>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</si>
  <si>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</si>
  <si>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</si>
  <si>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</si>
  <si>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</si>
  <si>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</si>
  <si>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</si>
  <si>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</si>
  <si>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</si>
  <si>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</si>
  <si>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</si>
  <si>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</si>
  <si>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</si>
  <si>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</si>
  <si>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</si>
  <si>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</si>
  <si>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</si>
  <si>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нужно увеличить продажи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</si>
  <si>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</si>
  <si>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</si>
  <si>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</si>
  <si>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</si>
  <si>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</si>
  <si>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</si>
  <si>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</si>
  <si>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</si>
  <si>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</si>
  <si>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</si>
  <si>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</si>
  <si>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</si>
  <si>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</si>
  <si>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</si>
  <si>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</si>
  <si>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</si>
  <si>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</si>
  <si>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</si>
  <si>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</si>
  <si>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>нужно увеличить продажи!!!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</si>
  <si>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</si>
  <si>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</si>
  <si>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</si>
  <si>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</si>
  <si>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</si>
  <si>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</si>
  <si>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</si>
  <si>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</si>
  <si>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</si>
  <si>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</si>
  <si>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</si>
  <si>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</si>
  <si>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</si>
  <si>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</si>
  <si>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</si>
  <si>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</si>
  <si>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</si>
  <si>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</si>
  <si>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376  Сардельки Сочинки с сочным окороком ТМ Стародворье полиамид мгс ф/в 0,4 кг СК3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</si>
  <si>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</si>
  <si>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</si>
  <si>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</si>
  <si>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</si>
  <si>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</si>
  <si>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</si>
  <si>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</si>
  <si>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</si>
  <si>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</si>
  <si>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</si>
  <si>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</si>
  <si>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</si>
  <si>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</si>
  <si>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</si>
  <si>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</si>
  <si>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</si>
  <si>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</si>
  <si>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</si>
  <si>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>матрица / ротация ОР</t>
  </si>
  <si>
    <t xml:space="preserve"> 453  Колбаса Докторская Филейная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</si>
  <si>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</si>
  <si>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</si>
  <si>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</si>
  <si>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</si>
  <si>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>новинка / нужно увеличить продажи</t>
  </si>
  <si>
    <t>ДУБЛЬ 032 Сосиски Вязанка 450г Сливушки Сливочные газ/ср  Поком</t>
  </si>
  <si>
    <t>ДУБЛЬ 440  Колбаса Любительская ТМ Вязанка в оболочке полиамид.ВЕС ПОКОМ</t>
  </si>
  <si>
    <t>ДУБЛЬ 494 Ветчина Балыкбургская ТМ Баварушка с мраморным балыком в в.у 0,1 кг нарезка.  Поком</t>
  </si>
  <si>
    <r>
      <t>нужно увеличить продажи!!! /</t>
    </r>
    <r>
      <rPr>
        <sz val="10"/>
        <rFont val="Arial"/>
        <family val="2"/>
        <charset val="204"/>
      </rPr>
      <t xml:space="preserve"> нет потребности</t>
    </r>
  </si>
  <si>
    <t>заказ</t>
  </si>
  <si>
    <t>06,07,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</si>
</sst>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6" fillId="6" borderId="1" xfId="1" applyNumberFormat="1" applyFont="1" applyFill="1"/>
    <xf numFmtId="164" fontId="1" fillId="7" borderId="1" xfId="1" applyNumberForma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4" sqref="R4"/>
    </sheetView>
  </sheetViews>
  <sheetFormatPr defaultRowHeight="15" x14ac:dyDescent="0.25"/>
  <cols>
    <col min="1" max="1" width="60" customWidth="1"/>
    <col min="2" max="2" width="4" customWidth="1"/>
    <col min="3" max="6" width="6.7109375" customWidth="1"/>
    <col min="7" max="7" width="4.85546875" style="8" customWidth="1"/>
    <col min="8" max="8" width="4.85546875" customWidth="1"/>
    <col min="9" max="9" width="16.7109375" customWidth="1"/>
    <col min="10" max="11" width="6.42578125" customWidth="1"/>
    <col min="12" max="13" width="1" customWidth="1"/>
    <col min="14" max="17" width="6.140625" customWidth="1"/>
    <col min="18" max="18" width="21.85546875" customWidth="1"/>
    <col min="19" max="20" width="5.28515625" customWidth="1"/>
    <col min="21" max="26" width="5.85546875" customWidth="1"/>
    <col min="27" max="27" width="32.1406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139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140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SUM(E6:E495)</f>
        <v>16821.426000000003</v>
      </c>
      <c r="F5" s="4">
        <f>SUM(F6:F495)</f>
        <v>22577.310000000009</v>
      </c>
      <c r="G5" s="6"/>
      <c r="H5" s="1"/>
      <c r="I5" s="1"/>
      <c r="J5" s="4">
        <f t="shared" ref="J5:Q5" si="0">SUM(J6:J495)</f>
        <v>14976.080000000002</v>
      </c>
      <c r="K5" s="4">
        <f t="shared" si="0"/>
        <v>1845.346</v>
      </c>
      <c r="L5" s="4">
        <f t="shared" si="0"/>
        <v>0</v>
      </c>
      <c r="M5" s="4">
        <f t="shared" si="0"/>
        <v>0</v>
      </c>
      <c r="N5" s="4">
        <f t="shared" si="0"/>
        <v>7463.1410000000014</v>
      </c>
      <c r="O5" s="4">
        <f t="shared" si="0"/>
        <v>3364.2851999999998</v>
      </c>
      <c r="P5" s="4">
        <f t="shared" si="0"/>
        <v>4887.7016999999996</v>
      </c>
      <c r="Q5" s="4">
        <f t="shared" si="0"/>
        <v>0</v>
      </c>
      <c r="R5" s="1"/>
      <c r="S5" s="1"/>
      <c r="T5" s="1"/>
      <c r="U5" s="4">
        <f t="shared" ref="U5:Z5" si="1">SUM(U6:U495)</f>
        <v>3870.1269999999995</v>
      </c>
      <c r="V5" s="4">
        <f t="shared" si="1"/>
        <v>3967.9217999999992</v>
      </c>
      <c r="W5" s="4">
        <f t="shared" si="1"/>
        <v>3511.5117999999998</v>
      </c>
      <c r="X5" s="4">
        <f t="shared" si="1"/>
        <v>3531.7759999999994</v>
      </c>
      <c r="Y5" s="4">
        <f t="shared" si="1"/>
        <v>3268.1059999999989</v>
      </c>
      <c r="Z5" s="4">
        <f t="shared" si="1"/>
        <v>3045.8801999999991</v>
      </c>
      <c r="AA5" s="1"/>
      <c r="AB5" s="4">
        <f>SUM(AB6:AB495)</f>
        <v>3525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30</v>
      </c>
      <c r="B6" s="1" t="s">
        <v>31</v>
      </c>
      <c r="C6" s="1">
        <v>170.28800000000001</v>
      </c>
      <c r="D6" s="1">
        <v>184.92</v>
      </c>
      <c r="E6" s="1">
        <v>102.726</v>
      </c>
      <c r="F6" s="1">
        <v>196.54</v>
      </c>
      <c r="G6" s="6">
        <v>1</v>
      </c>
      <c r="H6" s="1">
        <v>50</v>
      </c>
      <c r="I6" s="1" t="s">
        <v>32</v>
      </c>
      <c r="J6" s="1">
        <v>97.55</v>
      </c>
      <c r="K6" s="1">
        <f t="shared" ref="K6:K35" si="2">E6-J6</f>
        <v>5.1760000000000019</v>
      </c>
      <c r="L6" s="1"/>
      <c r="M6" s="1"/>
      <c r="N6" s="1">
        <v>10</v>
      </c>
      <c r="O6" s="1">
        <f>E6/5</f>
        <v>20.545200000000001</v>
      </c>
      <c r="P6" s="5"/>
      <c r="Q6" s="5"/>
      <c r="R6" s="1"/>
      <c r="S6" s="1">
        <f>(F6+N6+P6)/O6</f>
        <v>10.052956408309482</v>
      </c>
      <c r="T6" s="1">
        <f>(F6+N6)/O6</f>
        <v>10.052956408309482</v>
      </c>
      <c r="U6" s="1">
        <v>24.812999999999999</v>
      </c>
      <c r="V6" s="1">
        <v>28.832599999999999</v>
      </c>
      <c r="W6" s="1">
        <v>17.2944</v>
      </c>
      <c r="X6" s="1">
        <v>13.539199999999999</v>
      </c>
      <c r="Y6" s="1">
        <v>20.139199999999999</v>
      </c>
      <c r="Z6" s="1">
        <v>20.141200000000001</v>
      </c>
      <c r="AA6" s="1"/>
      <c r="AB6" s="1">
        <f>ROUND(P6*G6,0)</f>
        <v>0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7" t="s">
        <v>33</v>
      </c>
      <c r="B7" s="17" t="s">
        <v>31</v>
      </c>
      <c r="C7" s="17"/>
      <c r="D7" s="17"/>
      <c r="E7" s="17">
        <v>-0.84399999999999997</v>
      </c>
      <c r="F7" s="17"/>
      <c r="G7" s="18">
        <v>0</v>
      </c>
      <c r="H7" s="17">
        <v>30</v>
      </c>
      <c r="I7" s="17" t="s">
        <v>32</v>
      </c>
      <c r="J7" s="17"/>
      <c r="K7" s="17">
        <f t="shared" si="2"/>
        <v>-0.84399999999999997</v>
      </c>
      <c r="L7" s="17"/>
      <c r="M7" s="17"/>
      <c r="N7" s="17"/>
      <c r="O7" s="17">
        <f t="shared" ref="O7:O68" si="3">E7/5</f>
        <v>-0.16880000000000001</v>
      </c>
      <c r="P7" s="19"/>
      <c r="Q7" s="19"/>
      <c r="R7" s="17"/>
      <c r="S7" s="17">
        <f t="shared" ref="S7:S68" si="4">(F7+N7+P7)/O7</f>
        <v>0</v>
      </c>
      <c r="T7" s="17">
        <f t="shared" ref="T7:T68" si="5">(F7+N7)/O7</f>
        <v>0</v>
      </c>
      <c r="U7" s="17">
        <v>0</v>
      </c>
      <c r="V7" s="17">
        <v>0</v>
      </c>
      <c r="W7" s="17">
        <v>-0.33739999999999998</v>
      </c>
      <c r="X7" s="17">
        <v>-0.33739999999999998</v>
      </c>
      <c r="Y7" s="17">
        <v>0.6804</v>
      </c>
      <c r="Z7" s="17">
        <v>0.6804</v>
      </c>
      <c r="AA7" s="17" t="s">
        <v>34</v>
      </c>
      <c r="AB7" s="17">
        <f t="shared" ref="AB7:AB68" si="6">ROUND(P7*G7,0)</f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1" t="s">
        <v>35</v>
      </c>
      <c r="B8" s="1" t="s">
        <v>31</v>
      </c>
      <c r="C8" s="1">
        <v>103.992</v>
      </c>
      <c r="D8" s="1">
        <v>130.63399999999999</v>
      </c>
      <c r="E8" s="1">
        <v>49.798000000000002</v>
      </c>
      <c r="F8" s="1">
        <v>156.08199999999999</v>
      </c>
      <c r="G8" s="6">
        <v>1</v>
      </c>
      <c r="H8" s="1">
        <v>45</v>
      </c>
      <c r="I8" s="1" t="s">
        <v>32</v>
      </c>
      <c r="J8" s="1">
        <v>45.2</v>
      </c>
      <c r="K8" s="1">
        <f t="shared" si="2"/>
        <v>4.597999999999999</v>
      </c>
      <c r="L8" s="1"/>
      <c r="M8" s="1"/>
      <c r="N8" s="1">
        <v>9.6452999999999918</v>
      </c>
      <c r="O8" s="1">
        <f t="shared" si="3"/>
        <v>9.9596</v>
      </c>
      <c r="P8" s="5"/>
      <c r="Q8" s="5"/>
      <c r="R8" s="1"/>
      <c r="S8" s="1">
        <f t="shared" si="4"/>
        <v>16.639955419896381</v>
      </c>
      <c r="T8" s="1">
        <f t="shared" si="5"/>
        <v>16.639955419896381</v>
      </c>
      <c r="U8" s="1">
        <v>17.502199999999998</v>
      </c>
      <c r="V8" s="1">
        <v>19.163</v>
      </c>
      <c r="W8" s="1">
        <v>14.078799999999999</v>
      </c>
      <c r="X8" s="1">
        <v>16.1782</v>
      </c>
      <c r="Y8" s="1">
        <v>19.564399999999999</v>
      </c>
      <c r="Z8" s="1">
        <v>18.7438</v>
      </c>
      <c r="AA8" s="1"/>
      <c r="AB8" s="1">
        <f t="shared" si="6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36</v>
      </c>
      <c r="B9" s="1" t="s">
        <v>31</v>
      </c>
      <c r="C9" s="1">
        <v>131.00399999999999</v>
      </c>
      <c r="D9" s="1">
        <v>236.53</v>
      </c>
      <c r="E9" s="1">
        <v>81.048000000000002</v>
      </c>
      <c r="F9" s="1">
        <v>229.40799999999999</v>
      </c>
      <c r="G9" s="6">
        <v>1</v>
      </c>
      <c r="H9" s="1">
        <v>45</v>
      </c>
      <c r="I9" s="1" t="s">
        <v>32</v>
      </c>
      <c r="J9" s="1">
        <v>78.180000000000007</v>
      </c>
      <c r="K9" s="1">
        <f t="shared" si="2"/>
        <v>2.867999999999995</v>
      </c>
      <c r="L9" s="1"/>
      <c r="M9" s="1"/>
      <c r="N9" s="1">
        <v>97.199600000000032</v>
      </c>
      <c r="O9" s="1">
        <f t="shared" si="3"/>
        <v>16.209600000000002</v>
      </c>
      <c r="P9" s="5"/>
      <c r="Q9" s="5"/>
      <c r="R9" s="1"/>
      <c r="S9" s="1">
        <f t="shared" si="4"/>
        <v>20.149022801302934</v>
      </c>
      <c r="T9" s="1">
        <f t="shared" si="5"/>
        <v>20.149022801302934</v>
      </c>
      <c r="U9" s="1">
        <v>32.114400000000003</v>
      </c>
      <c r="V9" s="1">
        <v>29.486999999999998</v>
      </c>
      <c r="W9" s="1">
        <v>11.301600000000001</v>
      </c>
      <c r="X9" s="1">
        <v>9.8569999999999993</v>
      </c>
      <c r="Y9" s="1">
        <v>20.183399999999999</v>
      </c>
      <c r="Z9" s="1">
        <v>22.9468</v>
      </c>
      <c r="AA9" s="1"/>
      <c r="AB9" s="1">
        <f t="shared" si="6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37</v>
      </c>
      <c r="B10" s="1" t="s">
        <v>31</v>
      </c>
      <c r="C10" s="1">
        <v>68.522999999999996</v>
      </c>
      <c r="D10" s="1"/>
      <c r="E10" s="1">
        <v>32.136000000000003</v>
      </c>
      <c r="F10" s="1">
        <v>6.2789999999999999</v>
      </c>
      <c r="G10" s="6">
        <v>1</v>
      </c>
      <c r="H10" s="1">
        <v>40</v>
      </c>
      <c r="I10" s="1" t="s">
        <v>32</v>
      </c>
      <c r="J10" s="1">
        <v>35.094999999999999</v>
      </c>
      <c r="K10" s="1">
        <f t="shared" si="2"/>
        <v>-2.9589999999999961</v>
      </c>
      <c r="L10" s="1"/>
      <c r="M10" s="1"/>
      <c r="N10" s="1"/>
      <c r="O10" s="1">
        <f t="shared" si="3"/>
        <v>6.4272000000000009</v>
      </c>
      <c r="P10" s="5">
        <f>9*O10-N10-F10</f>
        <v>51.56580000000001</v>
      </c>
      <c r="Q10" s="5"/>
      <c r="R10" s="1"/>
      <c r="S10" s="1">
        <f t="shared" si="4"/>
        <v>9</v>
      </c>
      <c r="T10" s="1">
        <f t="shared" si="5"/>
        <v>0.97694174757281538</v>
      </c>
      <c r="U10" s="1">
        <v>4.8409999999999993</v>
      </c>
      <c r="V10" s="1">
        <v>4.5570000000000004</v>
      </c>
      <c r="W10" s="1">
        <v>4.3084000000000007</v>
      </c>
      <c r="X10" s="1">
        <v>5.0602</v>
      </c>
      <c r="Y10" s="1">
        <v>4.9584000000000001</v>
      </c>
      <c r="Z10" s="1">
        <v>5.2126000000000001</v>
      </c>
      <c r="AA10" s="1"/>
      <c r="AB10" s="1">
        <f t="shared" si="6"/>
        <v>52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38</v>
      </c>
      <c r="B11" s="1" t="s">
        <v>39</v>
      </c>
      <c r="C11" s="1">
        <v>46</v>
      </c>
      <c r="D11" s="1">
        <v>326</v>
      </c>
      <c r="E11" s="1">
        <v>113</v>
      </c>
      <c r="F11" s="1">
        <v>210</v>
      </c>
      <c r="G11" s="6">
        <v>0.45</v>
      </c>
      <c r="H11" s="1">
        <v>45</v>
      </c>
      <c r="I11" s="1" t="s">
        <v>32</v>
      </c>
      <c r="J11" s="1">
        <v>130</v>
      </c>
      <c r="K11" s="1">
        <f t="shared" si="2"/>
        <v>-17</v>
      </c>
      <c r="L11" s="1"/>
      <c r="M11" s="1"/>
      <c r="N11" s="1">
        <v>82.243600000000015</v>
      </c>
      <c r="O11" s="1">
        <f t="shared" si="3"/>
        <v>22.6</v>
      </c>
      <c r="P11" s="5"/>
      <c r="Q11" s="5"/>
      <c r="R11" s="1"/>
      <c r="S11" s="1">
        <f t="shared" si="4"/>
        <v>12.931132743362832</v>
      </c>
      <c r="T11" s="1">
        <f t="shared" si="5"/>
        <v>12.931132743362832</v>
      </c>
      <c r="U11" s="1">
        <v>34.4696</v>
      </c>
      <c r="V11" s="1">
        <v>39.269599999999997</v>
      </c>
      <c r="W11" s="1">
        <v>21</v>
      </c>
      <c r="X11" s="1">
        <v>21.6</v>
      </c>
      <c r="Y11" s="1">
        <v>15.4</v>
      </c>
      <c r="Z11" s="1">
        <v>13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40</v>
      </c>
      <c r="B12" s="1" t="s">
        <v>39</v>
      </c>
      <c r="C12" s="1">
        <v>207</v>
      </c>
      <c r="D12" s="1">
        <v>396</v>
      </c>
      <c r="E12" s="1">
        <v>312</v>
      </c>
      <c r="F12" s="1">
        <v>213</v>
      </c>
      <c r="G12" s="6">
        <v>0.45</v>
      </c>
      <c r="H12" s="1">
        <v>45</v>
      </c>
      <c r="I12" s="1" t="s">
        <v>32</v>
      </c>
      <c r="J12" s="1">
        <v>318</v>
      </c>
      <c r="K12" s="1">
        <f t="shared" si="2"/>
        <v>-6</v>
      </c>
      <c r="L12" s="1"/>
      <c r="M12" s="1"/>
      <c r="N12" s="1">
        <v>127.8000000000001</v>
      </c>
      <c r="O12" s="1">
        <f t="shared" si="3"/>
        <v>62.4</v>
      </c>
      <c r="P12" s="5">
        <f t="shared" ref="P12:P20" si="7">10*O12-N12-F12</f>
        <v>283.19999999999993</v>
      </c>
      <c r="Q12" s="5"/>
      <c r="R12" s="1"/>
      <c r="S12" s="1">
        <f t="shared" si="4"/>
        <v>10</v>
      </c>
      <c r="T12" s="1">
        <f t="shared" si="5"/>
        <v>5.4615384615384626</v>
      </c>
      <c r="U12" s="1">
        <v>53.2</v>
      </c>
      <c r="V12" s="1">
        <v>51.6</v>
      </c>
      <c r="W12" s="1">
        <v>30.8</v>
      </c>
      <c r="X12" s="1">
        <v>31.4</v>
      </c>
      <c r="Y12" s="1">
        <v>43.8</v>
      </c>
      <c r="Z12" s="1">
        <v>44</v>
      </c>
      <c r="AA12" s="1"/>
      <c r="AB12" s="1">
        <f t="shared" si="6"/>
        <v>127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41</v>
      </c>
      <c r="B13" s="1" t="s">
        <v>39</v>
      </c>
      <c r="C13" s="1">
        <v>120</v>
      </c>
      <c r="D13" s="1">
        <v>45</v>
      </c>
      <c r="E13" s="1">
        <v>13</v>
      </c>
      <c r="F13" s="1">
        <v>36</v>
      </c>
      <c r="G13" s="6">
        <v>0.17</v>
      </c>
      <c r="H13" s="1">
        <v>180</v>
      </c>
      <c r="I13" s="1" t="s">
        <v>32</v>
      </c>
      <c r="J13" s="1">
        <v>14</v>
      </c>
      <c r="K13" s="1">
        <f t="shared" si="2"/>
        <v>-1</v>
      </c>
      <c r="L13" s="1"/>
      <c r="M13" s="1"/>
      <c r="N13" s="1"/>
      <c r="O13" s="1">
        <f t="shared" si="3"/>
        <v>2.6</v>
      </c>
      <c r="P13" s="5">
        <v>80</v>
      </c>
      <c r="Q13" s="5"/>
      <c r="R13" s="1"/>
      <c r="S13" s="1">
        <f t="shared" si="4"/>
        <v>44.615384615384613</v>
      </c>
      <c r="T13" s="1">
        <f t="shared" si="5"/>
        <v>13.846153846153845</v>
      </c>
      <c r="U13" s="1">
        <v>10.4</v>
      </c>
      <c r="V13" s="1">
        <v>12</v>
      </c>
      <c r="W13" s="1">
        <v>14.4</v>
      </c>
      <c r="X13" s="1">
        <v>12.4</v>
      </c>
      <c r="Y13" s="1">
        <v>3.2</v>
      </c>
      <c r="Z13" s="1">
        <v>4.8</v>
      </c>
      <c r="AA13" s="1"/>
      <c r="AB13" s="1">
        <f t="shared" si="6"/>
        <v>14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42</v>
      </c>
      <c r="B14" s="1" t="s">
        <v>39</v>
      </c>
      <c r="C14" s="1">
        <v>105</v>
      </c>
      <c r="D14" s="1">
        <v>24</v>
      </c>
      <c r="E14" s="1">
        <v>53</v>
      </c>
      <c r="F14" s="1">
        <v>52</v>
      </c>
      <c r="G14" s="6">
        <v>0.3</v>
      </c>
      <c r="H14" s="1">
        <v>40</v>
      </c>
      <c r="I14" s="1" t="s">
        <v>32</v>
      </c>
      <c r="J14" s="1">
        <v>51</v>
      </c>
      <c r="K14" s="1">
        <f t="shared" si="2"/>
        <v>2</v>
      </c>
      <c r="L14" s="1"/>
      <c r="M14" s="1"/>
      <c r="N14" s="1"/>
      <c r="O14" s="1">
        <f t="shared" si="3"/>
        <v>10.6</v>
      </c>
      <c r="P14" s="5">
        <f t="shared" si="7"/>
        <v>54</v>
      </c>
      <c r="Q14" s="5"/>
      <c r="R14" s="1"/>
      <c r="S14" s="1">
        <f t="shared" si="4"/>
        <v>10</v>
      </c>
      <c r="T14" s="1">
        <f t="shared" si="5"/>
        <v>4.9056603773584904</v>
      </c>
      <c r="U14" s="1">
        <v>8.8000000000000007</v>
      </c>
      <c r="V14" s="1">
        <v>10.199999999999999</v>
      </c>
      <c r="W14" s="1">
        <v>12</v>
      </c>
      <c r="X14" s="1">
        <v>14.6</v>
      </c>
      <c r="Y14" s="1">
        <v>9.4</v>
      </c>
      <c r="Z14" s="1">
        <v>5.2</v>
      </c>
      <c r="AA14" s="1"/>
      <c r="AB14" s="1">
        <f t="shared" si="6"/>
        <v>16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43</v>
      </c>
      <c r="B15" s="1" t="s">
        <v>39</v>
      </c>
      <c r="C15" s="1">
        <v>30</v>
      </c>
      <c r="D15" s="1">
        <v>90</v>
      </c>
      <c r="E15" s="1"/>
      <c r="F15" s="1">
        <v>90</v>
      </c>
      <c r="G15" s="6">
        <v>0.4</v>
      </c>
      <c r="H15" s="1">
        <v>50</v>
      </c>
      <c r="I15" s="1" t="s">
        <v>32</v>
      </c>
      <c r="J15" s="1"/>
      <c r="K15" s="1">
        <f t="shared" si="2"/>
        <v>0</v>
      </c>
      <c r="L15" s="1"/>
      <c r="M15" s="1"/>
      <c r="N15" s="1">
        <v>44.799999999999983</v>
      </c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11.2</v>
      </c>
      <c r="V15" s="1">
        <v>12</v>
      </c>
      <c r="W15" s="1">
        <v>1.8</v>
      </c>
      <c r="X15" s="1">
        <v>0.8</v>
      </c>
      <c r="Y15" s="1">
        <v>3</v>
      </c>
      <c r="Z15" s="1">
        <v>3.8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44</v>
      </c>
      <c r="B16" s="1" t="s">
        <v>39</v>
      </c>
      <c r="C16" s="1">
        <v>158</v>
      </c>
      <c r="D16" s="1"/>
      <c r="E16" s="1">
        <v>21</v>
      </c>
      <c r="F16" s="1">
        <v>113</v>
      </c>
      <c r="G16" s="6">
        <v>0.17</v>
      </c>
      <c r="H16" s="1">
        <v>180</v>
      </c>
      <c r="I16" s="1" t="s">
        <v>32</v>
      </c>
      <c r="J16" s="1">
        <v>21</v>
      </c>
      <c r="K16" s="1">
        <f t="shared" si="2"/>
        <v>0</v>
      </c>
      <c r="L16" s="1"/>
      <c r="M16" s="1"/>
      <c r="N16" s="1"/>
      <c r="O16" s="1">
        <f t="shared" si="3"/>
        <v>4.2</v>
      </c>
      <c r="P16" s="5"/>
      <c r="Q16" s="5"/>
      <c r="R16" s="1"/>
      <c r="S16" s="1">
        <f t="shared" si="4"/>
        <v>26.904761904761905</v>
      </c>
      <c r="T16" s="1">
        <f t="shared" si="5"/>
        <v>26.904761904761905</v>
      </c>
      <c r="U16" s="1">
        <v>10.199999999999999</v>
      </c>
      <c r="V16" s="1">
        <v>10.6</v>
      </c>
      <c r="W16" s="1">
        <v>5.8</v>
      </c>
      <c r="X16" s="1">
        <v>5</v>
      </c>
      <c r="Y16" s="1">
        <v>10</v>
      </c>
      <c r="Z16" s="1">
        <v>13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45</v>
      </c>
      <c r="B17" s="1" t="s">
        <v>39</v>
      </c>
      <c r="C17" s="1">
        <v>45</v>
      </c>
      <c r="D17" s="1">
        <v>24</v>
      </c>
      <c r="E17" s="1">
        <v>18</v>
      </c>
      <c r="F17" s="1">
        <v>41</v>
      </c>
      <c r="G17" s="6">
        <v>0.35</v>
      </c>
      <c r="H17" s="1">
        <v>45</v>
      </c>
      <c r="I17" s="1" t="s">
        <v>32</v>
      </c>
      <c r="J17" s="1">
        <v>23</v>
      </c>
      <c r="K17" s="1">
        <f t="shared" si="2"/>
        <v>-5</v>
      </c>
      <c r="L17" s="1"/>
      <c r="M17" s="1"/>
      <c r="N17" s="1"/>
      <c r="O17" s="1">
        <f t="shared" si="3"/>
        <v>3.6</v>
      </c>
      <c r="P17" s="5"/>
      <c r="Q17" s="5"/>
      <c r="R17" s="1"/>
      <c r="S17" s="1">
        <f t="shared" si="4"/>
        <v>11.388888888888889</v>
      </c>
      <c r="T17" s="1">
        <f t="shared" si="5"/>
        <v>11.388888888888889</v>
      </c>
      <c r="U17" s="1">
        <v>4</v>
      </c>
      <c r="V17" s="1">
        <v>5.6</v>
      </c>
      <c r="W17" s="1">
        <v>5.2</v>
      </c>
      <c r="X17" s="1">
        <v>6.2</v>
      </c>
      <c r="Y17" s="1">
        <v>5.8</v>
      </c>
      <c r="Z17" s="1">
        <v>4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46</v>
      </c>
      <c r="B18" s="1" t="s">
        <v>39</v>
      </c>
      <c r="C18" s="1">
        <v>13</v>
      </c>
      <c r="D18" s="1">
        <v>72</v>
      </c>
      <c r="E18" s="1">
        <v>25</v>
      </c>
      <c r="F18" s="1">
        <v>50</v>
      </c>
      <c r="G18" s="6">
        <v>0.35</v>
      </c>
      <c r="H18" s="1">
        <v>45</v>
      </c>
      <c r="I18" s="1" t="s">
        <v>32</v>
      </c>
      <c r="J18" s="1">
        <v>27</v>
      </c>
      <c r="K18" s="1">
        <f t="shared" si="2"/>
        <v>-2</v>
      </c>
      <c r="L18" s="1"/>
      <c r="M18" s="1"/>
      <c r="N18" s="1">
        <v>10</v>
      </c>
      <c r="O18" s="1">
        <f t="shared" si="3"/>
        <v>5</v>
      </c>
      <c r="P18" s="5">
        <v>10</v>
      </c>
      <c r="Q18" s="5"/>
      <c r="R18" s="1"/>
      <c r="S18" s="1">
        <f t="shared" si="4"/>
        <v>14</v>
      </c>
      <c r="T18" s="1">
        <f t="shared" si="5"/>
        <v>12</v>
      </c>
      <c r="U18" s="1">
        <v>6.8</v>
      </c>
      <c r="V18" s="1">
        <v>7.8</v>
      </c>
      <c r="W18" s="1">
        <v>4.5999999999999996</v>
      </c>
      <c r="X18" s="1">
        <v>5.4</v>
      </c>
      <c r="Y18" s="1">
        <v>5.8</v>
      </c>
      <c r="Z18" s="1">
        <v>3.8</v>
      </c>
      <c r="AA18" s="1"/>
      <c r="AB18" s="1">
        <f t="shared" si="6"/>
        <v>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47</v>
      </c>
      <c r="B19" s="1" t="s">
        <v>31</v>
      </c>
      <c r="C19" s="1">
        <v>283.827</v>
      </c>
      <c r="D19" s="1">
        <v>458.54500000000002</v>
      </c>
      <c r="E19" s="1">
        <v>276.286</v>
      </c>
      <c r="F19" s="1">
        <v>402.52600000000001</v>
      </c>
      <c r="G19" s="6">
        <v>1</v>
      </c>
      <c r="H19" s="1">
        <v>55</v>
      </c>
      <c r="I19" s="1" t="s">
        <v>32</v>
      </c>
      <c r="J19" s="1">
        <v>263.55500000000001</v>
      </c>
      <c r="K19" s="1">
        <f t="shared" si="2"/>
        <v>12.730999999999995</v>
      </c>
      <c r="L19" s="1"/>
      <c r="M19" s="1"/>
      <c r="N19" s="1">
        <v>145.85679999999999</v>
      </c>
      <c r="O19" s="1">
        <f t="shared" si="3"/>
        <v>55.257199999999997</v>
      </c>
      <c r="P19" s="5">
        <v>20</v>
      </c>
      <c r="Q19" s="5"/>
      <c r="R19" s="1"/>
      <c r="S19" s="1">
        <f t="shared" si="4"/>
        <v>10.286131038127158</v>
      </c>
      <c r="T19" s="1">
        <f t="shared" si="5"/>
        <v>9.9241872552355161</v>
      </c>
      <c r="U19" s="1">
        <v>65.959199999999996</v>
      </c>
      <c r="V19" s="1">
        <v>66.058799999999991</v>
      </c>
      <c r="W19" s="1">
        <v>55.73</v>
      </c>
      <c r="X19" s="1">
        <v>53.430799999999998</v>
      </c>
      <c r="Y19" s="1">
        <v>52.820599999999999</v>
      </c>
      <c r="Z19" s="1">
        <v>53.175800000000002</v>
      </c>
      <c r="AA19" s="1"/>
      <c r="AB19" s="1">
        <f t="shared" si="6"/>
        <v>20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48</v>
      </c>
      <c r="B20" s="1" t="s">
        <v>31</v>
      </c>
      <c r="C20" s="1">
        <v>2627.6129999999998</v>
      </c>
      <c r="D20" s="1">
        <v>1927.268</v>
      </c>
      <c r="E20" s="1">
        <v>1946.7380000000001</v>
      </c>
      <c r="F20" s="1">
        <v>2161.4029999999998</v>
      </c>
      <c r="G20" s="6">
        <v>1</v>
      </c>
      <c r="H20" s="1">
        <v>50</v>
      </c>
      <c r="I20" s="1" t="s">
        <v>32</v>
      </c>
      <c r="J20" s="1">
        <v>1940.5</v>
      </c>
      <c r="K20" s="1">
        <f t="shared" si="2"/>
        <v>6.2380000000000564</v>
      </c>
      <c r="L20" s="1"/>
      <c r="M20" s="1"/>
      <c r="N20" s="1">
        <v>1200</v>
      </c>
      <c r="O20" s="1">
        <f t="shared" si="3"/>
        <v>389.3476</v>
      </c>
      <c r="P20" s="5">
        <f t="shared" si="7"/>
        <v>532.07300000000032</v>
      </c>
      <c r="Q20" s="5"/>
      <c r="R20" s="1"/>
      <c r="S20" s="1">
        <f t="shared" si="4"/>
        <v>10</v>
      </c>
      <c r="T20" s="1">
        <f t="shared" si="5"/>
        <v>8.6334242204138398</v>
      </c>
      <c r="U20" s="1">
        <v>413.61619999999999</v>
      </c>
      <c r="V20" s="1">
        <v>422.74419999999998</v>
      </c>
      <c r="W20" s="1">
        <v>413.49459999999999</v>
      </c>
      <c r="X20" s="1">
        <v>420.15699999999998</v>
      </c>
      <c r="Y20" s="1">
        <v>429.05180000000001</v>
      </c>
      <c r="Z20" s="1">
        <v>438.08600000000001</v>
      </c>
      <c r="AA20" s="1"/>
      <c r="AB20" s="1">
        <f t="shared" si="6"/>
        <v>532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50</v>
      </c>
      <c r="B21" s="1" t="s">
        <v>31</v>
      </c>
      <c r="C21" s="1">
        <v>305.39100000000002</v>
      </c>
      <c r="D21" s="1">
        <v>457.86</v>
      </c>
      <c r="E21" s="1">
        <v>274.447</v>
      </c>
      <c r="F21" s="1">
        <v>430.74400000000003</v>
      </c>
      <c r="G21" s="6">
        <v>1</v>
      </c>
      <c r="H21" s="1">
        <v>55</v>
      </c>
      <c r="I21" s="1" t="s">
        <v>32</v>
      </c>
      <c r="J21" s="1">
        <v>258.7</v>
      </c>
      <c r="K21" s="1">
        <f t="shared" si="2"/>
        <v>15.747000000000014</v>
      </c>
      <c r="L21" s="1"/>
      <c r="M21" s="1"/>
      <c r="N21" s="1">
        <v>171.60489999999999</v>
      </c>
      <c r="O21" s="1">
        <f t="shared" si="3"/>
        <v>54.889400000000002</v>
      </c>
      <c r="P21" s="5">
        <v>100</v>
      </c>
      <c r="Q21" s="5"/>
      <c r="R21" s="1"/>
      <c r="S21" s="1">
        <f t="shared" si="4"/>
        <v>12.795711011597867</v>
      </c>
      <c r="T21" s="1">
        <f t="shared" si="5"/>
        <v>10.973865627971884</v>
      </c>
      <c r="U21" s="1">
        <v>71.233800000000002</v>
      </c>
      <c r="V21" s="1">
        <v>71.081800000000001</v>
      </c>
      <c r="W21" s="1">
        <v>50.732799999999997</v>
      </c>
      <c r="X21" s="1">
        <v>47.758800000000001</v>
      </c>
      <c r="Y21" s="1">
        <v>63.8568</v>
      </c>
      <c r="Z21" s="1">
        <v>63.333199999999998</v>
      </c>
      <c r="AA21" s="1"/>
      <c r="AB21" s="1">
        <f t="shared" si="6"/>
        <v>100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7" t="s">
        <v>51</v>
      </c>
      <c r="B22" s="17" t="s">
        <v>31</v>
      </c>
      <c r="C22" s="17"/>
      <c r="D22" s="17"/>
      <c r="E22" s="17"/>
      <c r="F22" s="17"/>
      <c r="G22" s="18">
        <v>0</v>
      </c>
      <c r="H22" s="17">
        <v>60</v>
      </c>
      <c r="I22" s="17" t="s">
        <v>32</v>
      </c>
      <c r="J22" s="17"/>
      <c r="K22" s="17">
        <f t="shared" si="2"/>
        <v>0</v>
      </c>
      <c r="L22" s="17"/>
      <c r="M22" s="17"/>
      <c r="N22" s="17"/>
      <c r="O22" s="17">
        <f t="shared" si="3"/>
        <v>0</v>
      </c>
      <c r="P22" s="19"/>
      <c r="Q22" s="19"/>
      <c r="R22" s="17"/>
      <c r="S22" s="17" t="e">
        <f t="shared" si="4"/>
        <v>#DIV/0!</v>
      </c>
      <c r="T22" s="17" t="e">
        <f t="shared" si="5"/>
        <v>#DIV/0!</v>
      </c>
      <c r="U22" s="17">
        <v>0</v>
      </c>
      <c r="V22" s="17">
        <v>0</v>
      </c>
      <c r="W22" s="17">
        <v>0</v>
      </c>
      <c r="X22" s="17">
        <v>0</v>
      </c>
      <c r="Y22" s="17">
        <v>0</v>
      </c>
      <c r="Z22" s="17">
        <v>0</v>
      </c>
      <c r="AA22" s="17" t="s">
        <v>34</v>
      </c>
      <c r="AB22" s="17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53</v>
      </c>
      <c r="B23" s="1" t="s">
        <v>31</v>
      </c>
      <c r="C23" s="1">
        <v>42.965000000000003</v>
      </c>
      <c r="D23" s="1">
        <v>78.864999999999995</v>
      </c>
      <c r="E23" s="1">
        <v>45.404000000000003</v>
      </c>
      <c r="F23" s="1">
        <v>70.427999999999997</v>
      </c>
      <c r="G23" s="6">
        <v>1</v>
      </c>
      <c r="H23" s="1">
        <v>50</v>
      </c>
      <c r="I23" s="1" t="s">
        <v>32</v>
      </c>
      <c r="J23" s="1">
        <v>43.1</v>
      </c>
      <c r="K23" s="1">
        <f t="shared" si="2"/>
        <v>2.304000000000002</v>
      </c>
      <c r="L23" s="1"/>
      <c r="M23" s="1"/>
      <c r="N23" s="1">
        <v>30.609000000000002</v>
      </c>
      <c r="O23" s="1">
        <f t="shared" si="3"/>
        <v>9.0808</v>
      </c>
      <c r="P23" s="5"/>
      <c r="Q23" s="5"/>
      <c r="R23" s="1"/>
      <c r="S23" s="1">
        <f t="shared" si="4"/>
        <v>11.126442604175844</v>
      </c>
      <c r="T23" s="1">
        <f t="shared" si="5"/>
        <v>11.126442604175844</v>
      </c>
      <c r="U23" s="1">
        <v>10.868</v>
      </c>
      <c r="V23" s="1">
        <v>10.676600000000001</v>
      </c>
      <c r="W23" s="1">
        <v>9.9849999999999994</v>
      </c>
      <c r="X23" s="1">
        <v>9.2737999999999996</v>
      </c>
      <c r="Y23" s="1">
        <v>8.4591999999999992</v>
      </c>
      <c r="Z23" s="1">
        <v>7.4036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54</v>
      </c>
      <c r="B24" s="1" t="s">
        <v>31</v>
      </c>
      <c r="C24" s="1">
        <v>268.64600000000002</v>
      </c>
      <c r="D24" s="1">
        <v>431.87</v>
      </c>
      <c r="E24" s="1">
        <v>250.995</v>
      </c>
      <c r="F24" s="1">
        <v>376.35500000000002</v>
      </c>
      <c r="G24" s="6">
        <v>1</v>
      </c>
      <c r="H24" s="1">
        <v>55</v>
      </c>
      <c r="I24" s="1" t="s">
        <v>32</v>
      </c>
      <c r="J24" s="1">
        <v>238.5</v>
      </c>
      <c r="K24" s="1">
        <f t="shared" si="2"/>
        <v>12.495000000000005</v>
      </c>
      <c r="L24" s="1"/>
      <c r="M24" s="1"/>
      <c r="N24" s="1">
        <v>171.80019999999979</v>
      </c>
      <c r="O24" s="1">
        <f t="shared" si="3"/>
        <v>50.198999999999998</v>
      </c>
      <c r="P24" s="5"/>
      <c r="Q24" s="5"/>
      <c r="R24" s="1"/>
      <c r="S24" s="1">
        <f t="shared" si="4"/>
        <v>10.919643817605925</v>
      </c>
      <c r="T24" s="1">
        <f t="shared" si="5"/>
        <v>10.919643817605925</v>
      </c>
      <c r="U24" s="1">
        <v>65.399199999999993</v>
      </c>
      <c r="V24" s="1">
        <v>66.025400000000005</v>
      </c>
      <c r="W24" s="1">
        <v>58.196800000000003</v>
      </c>
      <c r="X24" s="1">
        <v>53.841600000000007</v>
      </c>
      <c r="Y24" s="1">
        <v>64.353999999999999</v>
      </c>
      <c r="Z24" s="1">
        <v>64.551599999999993</v>
      </c>
      <c r="AA24" s="1"/>
      <c r="AB24" s="1">
        <f t="shared" si="6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0" t="s">
        <v>55</v>
      </c>
      <c r="B25" s="10" t="s">
        <v>31</v>
      </c>
      <c r="C25" s="10">
        <v>2414.3919999999998</v>
      </c>
      <c r="D25" s="13">
        <v>1520.8510000000001</v>
      </c>
      <c r="E25" s="15">
        <v>1632.7439999999999</v>
      </c>
      <c r="F25" s="15">
        <v>1880.883</v>
      </c>
      <c r="G25" s="11">
        <v>0</v>
      </c>
      <c r="H25" s="10">
        <v>60</v>
      </c>
      <c r="I25" s="10" t="s">
        <v>56</v>
      </c>
      <c r="J25" s="10">
        <v>1579.2550000000001</v>
      </c>
      <c r="K25" s="10">
        <f t="shared" si="2"/>
        <v>53.488999999999805</v>
      </c>
      <c r="L25" s="10"/>
      <c r="M25" s="10"/>
      <c r="N25" s="10"/>
      <c r="O25" s="10">
        <f t="shared" si="3"/>
        <v>326.54879999999997</v>
      </c>
      <c r="P25" s="12"/>
      <c r="Q25" s="12"/>
      <c r="R25" s="10"/>
      <c r="S25" s="10">
        <f t="shared" si="4"/>
        <v>5.7598833619967378</v>
      </c>
      <c r="T25" s="10">
        <f t="shared" si="5"/>
        <v>5.7598833619967378</v>
      </c>
      <c r="U25" s="10">
        <v>371.75979999999998</v>
      </c>
      <c r="V25" s="10">
        <v>374.80200000000002</v>
      </c>
      <c r="W25" s="10">
        <v>374.05459999999999</v>
      </c>
      <c r="X25" s="10">
        <v>378.01560000000001</v>
      </c>
      <c r="Y25" s="10">
        <v>368.3356</v>
      </c>
      <c r="Z25" s="10">
        <v>365.80220000000003</v>
      </c>
      <c r="AA25" s="10" t="s">
        <v>52</v>
      </c>
      <c r="AB25" s="10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0" t="s">
        <v>57</v>
      </c>
      <c r="B26" s="10" t="s">
        <v>31</v>
      </c>
      <c r="C26" s="10">
        <v>-2.6320000000000001</v>
      </c>
      <c r="D26" s="10">
        <v>2.6320000000000001</v>
      </c>
      <c r="E26" s="10"/>
      <c r="F26" s="10"/>
      <c r="G26" s="11">
        <v>0</v>
      </c>
      <c r="H26" s="10">
        <v>60</v>
      </c>
      <c r="I26" s="10" t="s">
        <v>56</v>
      </c>
      <c r="J26" s="10">
        <v>82.5</v>
      </c>
      <c r="K26" s="10">
        <f t="shared" si="2"/>
        <v>-82.5</v>
      </c>
      <c r="L26" s="10"/>
      <c r="M26" s="10"/>
      <c r="N26" s="10"/>
      <c r="O26" s="10">
        <f t="shared" si="3"/>
        <v>0</v>
      </c>
      <c r="P26" s="12"/>
      <c r="Q26" s="12"/>
      <c r="R26" s="10"/>
      <c r="S26" s="10" t="e">
        <f t="shared" si="4"/>
        <v>#DIV/0!</v>
      </c>
      <c r="T26" s="10" t="e">
        <f t="shared" si="5"/>
        <v>#DIV/0!</v>
      </c>
      <c r="U26" s="10">
        <v>11.5136</v>
      </c>
      <c r="V26" s="10">
        <v>12.5548</v>
      </c>
      <c r="W26" s="10">
        <v>2.08</v>
      </c>
      <c r="X26" s="10">
        <v>7.1918000000000006</v>
      </c>
      <c r="Y26" s="10">
        <v>5.9790000000000001</v>
      </c>
      <c r="Z26" s="10">
        <v>-0.17399999999999999</v>
      </c>
      <c r="AA26" s="10" t="s">
        <v>52</v>
      </c>
      <c r="AB26" s="10">
        <f t="shared" si="6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58</v>
      </c>
      <c r="B27" s="1" t="s">
        <v>31</v>
      </c>
      <c r="C27" s="1">
        <v>176.10599999999999</v>
      </c>
      <c r="D27" s="1">
        <v>242.709</v>
      </c>
      <c r="E27" s="1">
        <v>161.35400000000001</v>
      </c>
      <c r="F27" s="1">
        <v>195.02699999999999</v>
      </c>
      <c r="G27" s="6">
        <v>1</v>
      </c>
      <c r="H27" s="1">
        <v>60</v>
      </c>
      <c r="I27" s="1" t="s">
        <v>32</v>
      </c>
      <c r="J27" s="1">
        <v>149.1</v>
      </c>
      <c r="K27" s="1">
        <f t="shared" si="2"/>
        <v>12.254000000000019</v>
      </c>
      <c r="L27" s="1"/>
      <c r="M27" s="1"/>
      <c r="N27" s="1">
        <v>116.2483</v>
      </c>
      <c r="O27" s="1">
        <f t="shared" si="3"/>
        <v>32.270800000000001</v>
      </c>
      <c r="P27" s="5">
        <f t="shared" ref="P27" si="8">10*O27-N27-F27</f>
        <v>11.43270000000004</v>
      </c>
      <c r="Q27" s="5"/>
      <c r="R27" s="1"/>
      <c r="S27" s="1">
        <f t="shared" si="4"/>
        <v>10.000000000000002</v>
      </c>
      <c r="T27" s="1">
        <f t="shared" si="5"/>
        <v>9.6457261673091459</v>
      </c>
      <c r="U27" s="1">
        <v>39.822200000000002</v>
      </c>
      <c r="V27" s="1">
        <v>37.693399999999997</v>
      </c>
      <c r="W27" s="1">
        <v>25.8446</v>
      </c>
      <c r="X27" s="1">
        <v>26.180599999999998</v>
      </c>
      <c r="Y27" s="1">
        <v>34.290799999999997</v>
      </c>
      <c r="Z27" s="1">
        <v>35.856000000000002</v>
      </c>
      <c r="AA27" s="1"/>
      <c r="AB27" s="1">
        <f t="shared" si="6"/>
        <v>11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1" t="s">
        <v>59</v>
      </c>
      <c r="B28" s="1" t="s">
        <v>31</v>
      </c>
      <c r="C28" s="1">
        <v>176.90299999999999</v>
      </c>
      <c r="D28" s="1">
        <v>168.32400000000001</v>
      </c>
      <c r="E28" s="1">
        <v>98.832999999999998</v>
      </c>
      <c r="F28" s="1">
        <v>208.51599999999999</v>
      </c>
      <c r="G28" s="6">
        <v>1</v>
      </c>
      <c r="H28" s="1">
        <v>60</v>
      </c>
      <c r="I28" s="1" t="s">
        <v>32</v>
      </c>
      <c r="J28" s="1">
        <v>93.1</v>
      </c>
      <c r="K28" s="1">
        <f t="shared" si="2"/>
        <v>5.7330000000000041</v>
      </c>
      <c r="L28" s="1"/>
      <c r="M28" s="1"/>
      <c r="N28" s="1">
        <v>86.058899999999966</v>
      </c>
      <c r="O28" s="1">
        <f t="shared" si="3"/>
        <v>19.7666</v>
      </c>
      <c r="P28" s="5"/>
      <c r="Q28" s="5"/>
      <c r="R28" s="1"/>
      <c r="S28" s="1">
        <f t="shared" si="4"/>
        <v>14.90265903089049</v>
      </c>
      <c r="T28" s="1">
        <f t="shared" si="5"/>
        <v>14.90265903089049</v>
      </c>
      <c r="U28" s="1">
        <v>32.662599999999998</v>
      </c>
      <c r="V28" s="1">
        <v>31.040600000000001</v>
      </c>
      <c r="W28" s="1">
        <v>16.628599999999999</v>
      </c>
      <c r="X28" s="1">
        <v>16.513200000000001</v>
      </c>
      <c r="Y28" s="1">
        <v>28.686399999999999</v>
      </c>
      <c r="Z28" s="1">
        <v>29.206199999999999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60</v>
      </c>
      <c r="B29" s="1" t="s">
        <v>31</v>
      </c>
      <c r="C29" s="1">
        <v>224.60300000000001</v>
      </c>
      <c r="D29" s="1">
        <v>290.97800000000001</v>
      </c>
      <c r="E29" s="1">
        <v>137.60400000000001</v>
      </c>
      <c r="F29" s="1">
        <v>332.21600000000001</v>
      </c>
      <c r="G29" s="6">
        <v>1</v>
      </c>
      <c r="H29" s="1">
        <v>60</v>
      </c>
      <c r="I29" s="1" t="s">
        <v>32</v>
      </c>
      <c r="J29" s="1">
        <v>131.6</v>
      </c>
      <c r="K29" s="1">
        <f t="shared" si="2"/>
        <v>6.0040000000000191</v>
      </c>
      <c r="L29" s="1"/>
      <c r="M29" s="1"/>
      <c r="N29" s="1">
        <v>120.1632</v>
      </c>
      <c r="O29" s="1">
        <f t="shared" si="3"/>
        <v>27.520800000000001</v>
      </c>
      <c r="P29" s="5"/>
      <c r="Q29" s="5"/>
      <c r="R29" s="1"/>
      <c r="S29" s="1">
        <f t="shared" si="4"/>
        <v>16.437719833725765</v>
      </c>
      <c r="T29" s="1">
        <f t="shared" si="5"/>
        <v>16.437719833725765</v>
      </c>
      <c r="U29" s="1">
        <v>47.2988</v>
      </c>
      <c r="V29" s="1">
        <v>47.127000000000002</v>
      </c>
      <c r="W29" s="1">
        <v>23.899000000000001</v>
      </c>
      <c r="X29" s="1">
        <v>23.382400000000001</v>
      </c>
      <c r="Y29" s="1">
        <v>39.576999999999998</v>
      </c>
      <c r="Z29" s="1">
        <v>37.630200000000002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61</v>
      </c>
      <c r="B30" s="1" t="s">
        <v>31</v>
      </c>
      <c r="C30" s="1">
        <v>28.346</v>
      </c>
      <c r="D30" s="1">
        <v>47.706000000000003</v>
      </c>
      <c r="E30" s="1">
        <v>11.670999999999999</v>
      </c>
      <c r="F30" s="1">
        <v>56.637</v>
      </c>
      <c r="G30" s="6">
        <v>1</v>
      </c>
      <c r="H30" s="1">
        <v>35</v>
      </c>
      <c r="I30" s="1" t="s">
        <v>32</v>
      </c>
      <c r="J30" s="1">
        <v>19.7</v>
      </c>
      <c r="K30" s="1">
        <f t="shared" si="2"/>
        <v>-8.0289999999999999</v>
      </c>
      <c r="L30" s="1"/>
      <c r="M30" s="1"/>
      <c r="N30" s="1"/>
      <c r="O30" s="1">
        <f t="shared" si="3"/>
        <v>2.3342000000000001</v>
      </c>
      <c r="P30" s="5"/>
      <c r="Q30" s="5"/>
      <c r="R30" s="1"/>
      <c r="S30" s="1">
        <f t="shared" si="4"/>
        <v>24.263987661725643</v>
      </c>
      <c r="T30" s="1">
        <f t="shared" si="5"/>
        <v>24.263987661725643</v>
      </c>
      <c r="U30" s="1">
        <v>5.3204000000000002</v>
      </c>
      <c r="V30" s="1">
        <v>5.9951999999999996</v>
      </c>
      <c r="W30" s="1">
        <v>3.726</v>
      </c>
      <c r="X30" s="1">
        <v>4.1643999999999997</v>
      </c>
      <c r="Y30" s="1">
        <v>2.7582</v>
      </c>
      <c r="Z30" s="1">
        <v>2.6248</v>
      </c>
      <c r="AA30" s="14" t="s">
        <v>70</v>
      </c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7" t="s">
        <v>62</v>
      </c>
      <c r="B31" s="17" t="s">
        <v>31</v>
      </c>
      <c r="C31" s="17"/>
      <c r="D31" s="17"/>
      <c r="E31" s="17">
        <v>-3.8929999999999998</v>
      </c>
      <c r="F31" s="17"/>
      <c r="G31" s="18">
        <v>0</v>
      </c>
      <c r="H31" s="17">
        <v>30</v>
      </c>
      <c r="I31" s="17" t="s">
        <v>32</v>
      </c>
      <c r="J31" s="17"/>
      <c r="K31" s="17">
        <f t="shared" si="2"/>
        <v>-3.8929999999999998</v>
      </c>
      <c r="L31" s="17"/>
      <c r="M31" s="17"/>
      <c r="N31" s="17"/>
      <c r="O31" s="17">
        <f t="shared" si="3"/>
        <v>-0.77859999999999996</v>
      </c>
      <c r="P31" s="19"/>
      <c r="Q31" s="19"/>
      <c r="R31" s="17"/>
      <c r="S31" s="17">
        <f t="shared" si="4"/>
        <v>0</v>
      </c>
      <c r="T31" s="17">
        <f t="shared" si="5"/>
        <v>0</v>
      </c>
      <c r="U31" s="17">
        <v>-0.26479999999999998</v>
      </c>
      <c r="V31" s="17">
        <v>0</v>
      </c>
      <c r="W31" s="17">
        <v>0</v>
      </c>
      <c r="X31" s="17">
        <v>0</v>
      </c>
      <c r="Y31" s="17">
        <v>0</v>
      </c>
      <c r="Z31" s="17">
        <v>0</v>
      </c>
      <c r="AA31" s="17" t="s">
        <v>34</v>
      </c>
      <c r="AB31" s="17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63</v>
      </c>
      <c r="B32" s="1" t="s">
        <v>31</v>
      </c>
      <c r="C32" s="1">
        <v>165.70500000000001</v>
      </c>
      <c r="D32" s="1">
        <v>192.10599999999999</v>
      </c>
      <c r="E32" s="1">
        <v>139.25299999999999</v>
      </c>
      <c r="F32" s="1">
        <v>148.87799999999999</v>
      </c>
      <c r="G32" s="6">
        <v>1</v>
      </c>
      <c r="H32" s="1">
        <v>30</v>
      </c>
      <c r="I32" s="1" t="s">
        <v>32</v>
      </c>
      <c r="J32" s="1">
        <v>140.05000000000001</v>
      </c>
      <c r="K32" s="1">
        <f t="shared" si="2"/>
        <v>-0.79700000000002547</v>
      </c>
      <c r="L32" s="1"/>
      <c r="M32" s="1"/>
      <c r="N32" s="1">
        <v>69.749499999999955</v>
      </c>
      <c r="O32" s="1">
        <f t="shared" si="3"/>
        <v>27.850599999999996</v>
      </c>
      <c r="P32" s="5">
        <f>9*O32-N32-F32</f>
        <v>32.027900000000017</v>
      </c>
      <c r="Q32" s="5"/>
      <c r="R32" s="1"/>
      <c r="S32" s="1">
        <f t="shared" si="4"/>
        <v>9</v>
      </c>
      <c r="T32" s="1">
        <f t="shared" si="5"/>
        <v>7.8500104127020593</v>
      </c>
      <c r="U32" s="1">
        <v>29.501000000000001</v>
      </c>
      <c r="V32" s="1">
        <v>28.9848</v>
      </c>
      <c r="W32" s="1">
        <v>20.436199999999999</v>
      </c>
      <c r="X32" s="1">
        <v>20.4422</v>
      </c>
      <c r="Y32" s="1">
        <v>27.216200000000001</v>
      </c>
      <c r="Z32" s="1">
        <v>26.907800000000002</v>
      </c>
      <c r="AA32" s="1"/>
      <c r="AB32" s="1">
        <f t="shared" si="6"/>
        <v>32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64</v>
      </c>
      <c r="B33" s="1" t="s">
        <v>31</v>
      </c>
      <c r="C33" s="1">
        <v>260.54899999999998</v>
      </c>
      <c r="D33" s="1">
        <v>87.989000000000004</v>
      </c>
      <c r="E33" s="1">
        <v>124.24299999999999</v>
      </c>
      <c r="F33" s="1">
        <v>188.37799999999999</v>
      </c>
      <c r="G33" s="6">
        <v>1</v>
      </c>
      <c r="H33" s="1">
        <v>30</v>
      </c>
      <c r="I33" s="1" t="s">
        <v>32</v>
      </c>
      <c r="J33" s="1">
        <v>124.075</v>
      </c>
      <c r="K33" s="1">
        <f t="shared" si="2"/>
        <v>0.16799999999999216</v>
      </c>
      <c r="L33" s="1"/>
      <c r="M33" s="1"/>
      <c r="N33" s="1">
        <v>84.335600000000085</v>
      </c>
      <c r="O33" s="1">
        <f t="shared" si="3"/>
        <v>24.848599999999998</v>
      </c>
      <c r="P33" s="5"/>
      <c r="Q33" s="5"/>
      <c r="R33" s="1"/>
      <c r="S33" s="1">
        <f t="shared" si="4"/>
        <v>10.97500865239893</v>
      </c>
      <c r="T33" s="1">
        <f t="shared" si="5"/>
        <v>10.97500865239893</v>
      </c>
      <c r="U33" s="1">
        <v>31.218399999999999</v>
      </c>
      <c r="V33" s="1">
        <v>29.605399999999999</v>
      </c>
      <c r="W33" s="1">
        <v>13.516999999999999</v>
      </c>
      <c r="X33" s="1">
        <v>16.380400000000002</v>
      </c>
      <c r="Y33" s="1">
        <v>36.069400000000002</v>
      </c>
      <c r="Z33" s="1">
        <v>37.235599999999998</v>
      </c>
      <c r="AA33" s="1"/>
      <c r="AB33" s="1">
        <f t="shared" si="6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7" t="s">
        <v>65</v>
      </c>
      <c r="B34" s="17" t="s">
        <v>31</v>
      </c>
      <c r="C34" s="17">
        <v>56</v>
      </c>
      <c r="D34" s="17"/>
      <c r="E34" s="17"/>
      <c r="F34" s="17"/>
      <c r="G34" s="18">
        <v>0</v>
      </c>
      <c r="H34" s="17">
        <v>45</v>
      </c>
      <c r="I34" s="17" t="s">
        <v>32</v>
      </c>
      <c r="J34" s="17"/>
      <c r="K34" s="17">
        <f t="shared" si="2"/>
        <v>0</v>
      </c>
      <c r="L34" s="17"/>
      <c r="M34" s="17"/>
      <c r="N34" s="17"/>
      <c r="O34" s="17">
        <f t="shared" si="3"/>
        <v>0</v>
      </c>
      <c r="P34" s="19"/>
      <c r="Q34" s="19"/>
      <c r="R34" s="17"/>
      <c r="S34" s="17" t="e">
        <f t="shared" si="4"/>
        <v>#DIV/0!</v>
      </c>
      <c r="T34" s="17" t="e">
        <f t="shared" si="5"/>
        <v>#DIV/0!</v>
      </c>
      <c r="U34" s="17">
        <v>0</v>
      </c>
      <c r="V34" s="17">
        <v>0</v>
      </c>
      <c r="W34" s="17">
        <v>0</v>
      </c>
      <c r="X34" s="17">
        <v>0</v>
      </c>
      <c r="Y34" s="17">
        <v>0</v>
      </c>
      <c r="Z34" s="17">
        <v>0</v>
      </c>
      <c r="AA34" s="20" t="s">
        <v>34</v>
      </c>
      <c r="AB34" s="17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7" t="s">
        <v>66</v>
      </c>
      <c r="B35" s="17" t="s">
        <v>31</v>
      </c>
      <c r="C35" s="17"/>
      <c r="D35" s="17"/>
      <c r="E35" s="17"/>
      <c r="F35" s="17"/>
      <c r="G35" s="18">
        <v>0</v>
      </c>
      <c r="H35" s="17">
        <v>40</v>
      </c>
      <c r="I35" s="17" t="s">
        <v>32</v>
      </c>
      <c r="J35" s="17"/>
      <c r="K35" s="17">
        <f t="shared" si="2"/>
        <v>0</v>
      </c>
      <c r="L35" s="17"/>
      <c r="M35" s="17"/>
      <c r="N35" s="17"/>
      <c r="O35" s="17">
        <f t="shared" si="3"/>
        <v>0</v>
      </c>
      <c r="P35" s="19"/>
      <c r="Q35" s="19"/>
      <c r="R35" s="17"/>
      <c r="S35" s="17" t="e">
        <f t="shared" si="4"/>
        <v>#DIV/0!</v>
      </c>
      <c r="T35" s="17" t="e">
        <f t="shared" si="5"/>
        <v>#DIV/0!</v>
      </c>
      <c r="U35" s="17">
        <v>0</v>
      </c>
      <c r="V35" s="17">
        <v>0</v>
      </c>
      <c r="W35" s="17">
        <v>0</v>
      </c>
      <c r="X35" s="17">
        <v>0</v>
      </c>
      <c r="Y35" s="17">
        <v>0</v>
      </c>
      <c r="Z35" s="17">
        <v>0</v>
      </c>
      <c r="AA35" s="17" t="s">
        <v>34</v>
      </c>
      <c r="AB35" s="17">
        <f t="shared" si="6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67</v>
      </c>
      <c r="B36" s="1" t="s">
        <v>31</v>
      </c>
      <c r="C36" s="1">
        <v>495.67</v>
      </c>
      <c r="D36" s="1">
        <v>936.83100000000002</v>
      </c>
      <c r="E36" s="1">
        <v>549.923</v>
      </c>
      <c r="F36" s="1">
        <v>791.327</v>
      </c>
      <c r="G36" s="6">
        <v>1</v>
      </c>
      <c r="H36" s="1">
        <v>40</v>
      </c>
      <c r="I36" s="1" t="s">
        <v>32</v>
      </c>
      <c r="J36" s="1">
        <v>549.5</v>
      </c>
      <c r="K36" s="1">
        <f t="shared" ref="K36:K67" si="9">E36-J36</f>
        <v>0.42300000000000182</v>
      </c>
      <c r="L36" s="1"/>
      <c r="M36" s="1"/>
      <c r="N36" s="1">
        <v>241.80130000000011</v>
      </c>
      <c r="O36" s="1">
        <f t="shared" si="3"/>
        <v>109.9846</v>
      </c>
      <c r="P36" s="5">
        <f t="shared" ref="P36:P58" si="10">10*O36-N36-F36</f>
        <v>66.717699999999923</v>
      </c>
      <c r="Q36" s="5"/>
      <c r="R36" s="1"/>
      <c r="S36" s="1">
        <f t="shared" si="4"/>
        <v>10</v>
      </c>
      <c r="T36" s="1">
        <f t="shared" si="5"/>
        <v>9.3933905292195465</v>
      </c>
      <c r="U36" s="1">
        <v>125.92919999999999</v>
      </c>
      <c r="V36" s="1">
        <v>129.49440000000001</v>
      </c>
      <c r="W36" s="1">
        <v>106.437</v>
      </c>
      <c r="X36" s="1">
        <v>108.4524</v>
      </c>
      <c r="Y36" s="1">
        <v>109.4054</v>
      </c>
      <c r="Z36" s="1">
        <v>110.5172</v>
      </c>
      <c r="AA36" s="1"/>
      <c r="AB36" s="1">
        <f t="shared" si="6"/>
        <v>67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68</v>
      </c>
      <c r="B37" s="1" t="s">
        <v>31</v>
      </c>
      <c r="C37" s="1">
        <v>88.266000000000005</v>
      </c>
      <c r="D37" s="1">
        <v>100.68600000000001</v>
      </c>
      <c r="E37" s="1">
        <v>46.323</v>
      </c>
      <c r="F37" s="1">
        <v>120.626</v>
      </c>
      <c r="G37" s="6">
        <v>1</v>
      </c>
      <c r="H37" s="1">
        <v>35</v>
      </c>
      <c r="I37" s="1" t="s">
        <v>32</v>
      </c>
      <c r="J37" s="1">
        <v>46.4</v>
      </c>
      <c r="K37" s="1">
        <f t="shared" si="9"/>
        <v>-7.6999999999998181E-2</v>
      </c>
      <c r="L37" s="1"/>
      <c r="M37" s="1"/>
      <c r="N37" s="1">
        <v>61.737299999999998</v>
      </c>
      <c r="O37" s="1">
        <f t="shared" si="3"/>
        <v>9.2645999999999997</v>
      </c>
      <c r="P37" s="5"/>
      <c r="Q37" s="5"/>
      <c r="R37" s="1"/>
      <c r="S37" s="1">
        <f t="shared" si="4"/>
        <v>19.683882736437624</v>
      </c>
      <c r="T37" s="1">
        <f t="shared" si="5"/>
        <v>19.683882736437624</v>
      </c>
      <c r="U37" s="1">
        <v>17.420200000000001</v>
      </c>
      <c r="V37" s="1">
        <v>15.510400000000001</v>
      </c>
      <c r="W37" s="1">
        <v>7.6602000000000006</v>
      </c>
      <c r="X37" s="1">
        <v>9.232800000000001</v>
      </c>
      <c r="Y37" s="1">
        <v>11.805999999999999</v>
      </c>
      <c r="Z37" s="1">
        <v>11.8606</v>
      </c>
      <c r="AA37" s="14" t="s">
        <v>70</v>
      </c>
      <c r="AB37" s="1">
        <f t="shared" si="6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69</v>
      </c>
      <c r="B38" s="1" t="s">
        <v>31</v>
      </c>
      <c r="C38" s="1">
        <v>17.667999999999999</v>
      </c>
      <c r="D38" s="1">
        <v>2E-3</v>
      </c>
      <c r="E38" s="1">
        <v>2.63</v>
      </c>
      <c r="F38" s="1">
        <v>15.04</v>
      </c>
      <c r="G38" s="6">
        <v>1</v>
      </c>
      <c r="H38" s="1">
        <v>45</v>
      </c>
      <c r="I38" s="1" t="s">
        <v>32</v>
      </c>
      <c r="J38" s="1">
        <v>2.6</v>
      </c>
      <c r="K38" s="1">
        <f t="shared" si="9"/>
        <v>2.9999999999999805E-2</v>
      </c>
      <c r="L38" s="1"/>
      <c r="M38" s="1"/>
      <c r="N38" s="1"/>
      <c r="O38" s="1">
        <f t="shared" si="3"/>
        <v>0.52600000000000002</v>
      </c>
      <c r="P38" s="5"/>
      <c r="Q38" s="5"/>
      <c r="R38" s="1"/>
      <c r="S38" s="1">
        <f t="shared" si="4"/>
        <v>28.593155893536117</v>
      </c>
      <c r="T38" s="1">
        <f t="shared" si="5"/>
        <v>28.593155893536117</v>
      </c>
      <c r="U38" s="1">
        <v>0.78859999999999997</v>
      </c>
      <c r="V38" s="1">
        <v>0.78859999999999997</v>
      </c>
      <c r="W38" s="1">
        <v>1.0438000000000001</v>
      </c>
      <c r="X38" s="1">
        <v>1.0438000000000001</v>
      </c>
      <c r="Y38" s="1">
        <v>0</v>
      </c>
      <c r="Z38" s="1">
        <v>0</v>
      </c>
      <c r="AA38" s="14" t="s">
        <v>70</v>
      </c>
      <c r="AB38" s="1">
        <f t="shared" si="6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71</v>
      </c>
      <c r="B39" s="1" t="s">
        <v>31</v>
      </c>
      <c r="C39" s="1">
        <v>93.715000000000003</v>
      </c>
      <c r="D39" s="1">
        <v>15.62</v>
      </c>
      <c r="E39" s="1">
        <v>21.786000000000001</v>
      </c>
      <c r="F39" s="1">
        <v>65.206999999999994</v>
      </c>
      <c r="G39" s="6">
        <v>1</v>
      </c>
      <c r="H39" s="1">
        <v>30</v>
      </c>
      <c r="I39" s="1" t="s">
        <v>32</v>
      </c>
      <c r="J39" s="1">
        <v>24.774000000000001</v>
      </c>
      <c r="K39" s="1">
        <f t="shared" si="9"/>
        <v>-2.9879999999999995</v>
      </c>
      <c r="L39" s="1"/>
      <c r="M39" s="1"/>
      <c r="N39" s="1"/>
      <c r="O39" s="1">
        <f t="shared" si="3"/>
        <v>4.3572000000000006</v>
      </c>
      <c r="P39" s="5"/>
      <c r="Q39" s="5"/>
      <c r="R39" s="1"/>
      <c r="S39" s="1">
        <f t="shared" si="4"/>
        <v>14.965344716790597</v>
      </c>
      <c r="T39" s="1">
        <f t="shared" si="5"/>
        <v>14.965344716790597</v>
      </c>
      <c r="U39" s="1">
        <v>1.9446000000000001</v>
      </c>
      <c r="V39" s="1">
        <v>2.1212</v>
      </c>
      <c r="W39" s="1">
        <v>7.1482000000000001</v>
      </c>
      <c r="X39" s="1">
        <v>7.4188000000000001</v>
      </c>
      <c r="Y39" s="1">
        <v>3.3580000000000001</v>
      </c>
      <c r="Z39" s="1">
        <v>3.3346</v>
      </c>
      <c r="AA39" s="14" t="s">
        <v>70</v>
      </c>
      <c r="AB39" s="1">
        <f t="shared" si="6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72</v>
      </c>
      <c r="B40" s="1" t="s">
        <v>31</v>
      </c>
      <c r="C40" s="1">
        <v>361.15</v>
      </c>
      <c r="D40" s="1">
        <v>288.02800000000002</v>
      </c>
      <c r="E40" s="1">
        <v>327.87900000000002</v>
      </c>
      <c r="F40" s="1">
        <v>262.91899999999998</v>
      </c>
      <c r="G40" s="6">
        <v>1</v>
      </c>
      <c r="H40" s="1">
        <v>45</v>
      </c>
      <c r="I40" s="1" t="s">
        <v>32</v>
      </c>
      <c r="J40" s="1">
        <v>332.05</v>
      </c>
      <c r="K40" s="1">
        <f t="shared" si="9"/>
        <v>-4.1709999999999923</v>
      </c>
      <c r="L40" s="1"/>
      <c r="M40" s="1"/>
      <c r="N40" s="1">
        <v>118.74029999999991</v>
      </c>
      <c r="O40" s="1">
        <f t="shared" si="3"/>
        <v>65.575800000000001</v>
      </c>
      <c r="P40" s="5">
        <f t="shared" si="10"/>
        <v>274.09870000000012</v>
      </c>
      <c r="Q40" s="5"/>
      <c r="R40" s="1"/>
      <c r="S40" s="1">
        <f t="shared" si="4"/>
        <v>10</v>
      </c>
      <c r="T40" s="1">
        <f t="shared" si="5"/>
        <v>5.8201241921562517</v>
      </c>
      <c r="U40" s="1">
        <v>57.010199999999998</v>
      </c>
      <c r="V40" s="1">
        <v>58.143600000000013</v>
      </c>
      <c r="W40" s="1">
        <v>57.655999999999992</v>
      </c>
      <c r="X40" s="1">
        <v>59.922400000000003</v>
      </c>
      <c r="Y40" s="1">
        <v>65.724999999999994</v>
      </c>
      <c r="Z40" s="1">
        <v>66.313199999999995</v>
      </c>
      <c r="AA40" s="1"/>
      <c r="AB40" s="1">
        <f t="shared" si="6"/>
        <v>274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73</v>
      </c>
      <c r="B41" s="1" t="s">
        <v>31</v>
      </c>
      <c r="C41" s="1">
        <v>277.09899999999999</v>
      </c>
      <c r="D41" s="1">
        <v>167.65</v>
      </c>
      <c r="E41" s="1">
        <v>235.21899999999999</v>
      </c>
      <c r="F41" s="1">
        <v>166.578</v>
      </c>
      <c r="G41" s="6">
        <v>1</v>
      </c>
      <c r="H41" s="1">
        <v>45</v>
      </c>
      <c r="I41" s="1" t="s">
        <v>32</v>
      </c>
      <c r="J41" s="1">
        <v>236.75</v>
      </c>
      <c r="K41" s="1">
        <f t="shared" si="9"/>
        <v>-1.5310000000000059</v>
      </c>
      <c r="L41" s="1"/>
      <c r="M41" s="1"/>
      <c r="N41" s="1">
        <v>61.006700000000002</v>
      </c>
      <c r="O41" s="1">
        <f t="shared" si="3"/>
        <v>47.043799999999997</v>
      </c>
      <c r="P41" s="5">
        <f t="shared" si="10"/>
        <v>242.85329999999996</v>
      </c>
      <c r="Q41" s="5"/>
      <c r="R41" s="1"/>
      <c r="S41" s="1">
        <f t="shared" si="4"/>
        <v>10</v>
      </c>
      <c r="T41" s="1">
        <f t="shared" si="5"/>
        <v>4.8377193168919179</v>
      </c>
      <c r="U41" s="1">
        <v>38.2958</v>
      </c>
      <c r="V41" s="1">
        <v>40.682400000000001</v>
      </c>
      <c r="W41" s="1">
        <v>42.858600000000003</v>
      </c>
      <c r="X41" s="1">
        <v>44.014400000000002</v>
      </c>
      <c r="Y41" s="1">
        <v>41.723399999999998</v>
      </c>
      <c r="Z41" s="1">
        <v>45.160200000000003</v>
      </c>
      <c r="AA41" s="1"/>
      <c r="AB41" s="1">
        <f t="shared" si="6"/>
        <v>243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74</v>
      </c>
      <c r="B42" s="1" t="s">
        <v>31</v>
      </c>
      <c r="C42" s="1">
        <v>36.61</v>
      </c>
      <c r="D42" s="1">
        <v>12.753</v>
      </c>
      <c r="E42" s="1">
        <v>43.201999999999998</v>
      </c>
      <c r="F42" s="1">
        <v>-3.5779999999999998</v>
      </c>
      <c r="G42" s="6">
        <v>1</v>
      </c>
      <c r="H42" s="1">
        <v>45</v>
      </c>
      <c r="I42" s="1" t="s">
        <v>32</v>
      </c>
      <c r="J42" s="1">
        <v>44.3</v>
      </c>
      <c r="K42" s="1">
        <f t="shared" si="9"/>
        <v>-1.097999999999999</v>
      </c>
      <c r="L42" s="1"/>
      <c r="M42" s="1"/>
      <c r="N42" s="1">
        <v>17.1372</v>
      </c>
      <c r="O42" s="1">
        <f t="shared" si="3"/>
        <v>8.6403999999999996</v>
      </c>
      <c r="P42" s="5">
        <f t="shared" si="10"/>
        <v>72.844799999999992</v>
      </c>
      <c r="Q42" s="5"/>
      <c r="R42" s="1"/>
      <c r="S42" s="1">
        <f t="shared" si="4"/>
        <v>10</v>
      </c>
      <c r="T42" s="1">
        <f t="shared" si="5"/>
        <v>1.5692792000370355</v>
      </c>
      <c r="U42" s="1">
        <v>4.4767999999999999</v>
      </c>
      <c r="V42" s="1">
        <v>3.3288000000000002</v>
      </c>
      <c r="W42" s="1">
        <v>3.1711999999999998</v>
      </c>
      <c r="X42" s="1">
        <v>3.6017999999999999</v>
      </c>
      <c r="Y42" s="1">
        <v>3.1589999999999998</v>
      </c>
      <c r="Z42" s="1">
        <v>2.2964000000000002</v>
      </c>
      <c r="AA42" s="1"/>
      <c r="AB42" s="1">
        <f t="shared" si="6"/>
        <v>73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75</v>
      </c>
      <c r="B43" s="1" t="s">
        <v>39</v>
      </c>
      <c r="C43" s="1">
        <v>870</v>
      </c>
      <c r="D43" s="1">
        <v>1056</v>
      </c>
      <c r="E43" s="1">
        <v>686</v>
      </c>
      <c r="F43" s="1">
        <v>1022</v>
      </c>
      <c r="G43" s="6">
        <v>0.4</v>
      </c>
      <c r="H43" s="1">
        <v>45</v>
      </c>
      <c r="I43" s="1" t="s">
        <v>32</v>
      </c>
      <c r="J43" s="1">
        <v>691</v>
      </c>
      <c r="K43" s="1">
        <f t="shared" si="9"/>
        <v>-5</v>
      </c>
      <c r="L43" s="1"/>
      <c r="M43" s="1"/>
      <c r="N43" s="1">
        <v>393</v>
      </c>
      <c r="O43" s="1">
        <f t="shared" si="3"/>
        <v>137.19999999999999</v>
      </c>
      <c r="P43" s="5">
        <v>100</v>
      </c>
      <c r="Q43" s="5"/>
      <c r="R43" s="1"/>
      <c r="S43" s="1">
        <f t="shared" si="4"/>
        <v>11.042274052478135</v>
      </c>
      <c r="T43" s="1">
        <f t="shared" si="5"/>
        <v>10.313411078717202</v>
      </c>
      <c r="U43" s="1">
        <v>174</v>
      </c>
      <c r="V43" s="1">
        <v>174.6</v>
      </c>
      <c r="W43" s="1">
        <v>108.6</v>
      </c>
      <c r="X43" s="1">
        <v>115.8</v>
      </c>
      <c r="Y43" s="1">
        <v>152.19999999999999</v>
      </c>
      <c r="Z43" s="1">
        <v>154.19999999999999</v>
      </c>
      <c r="AA43" s="1"/>
      <c r="AB43" s="1">
        <f t="shared" si="6"/>
        <v>40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76</v>
      </c>
      <c r="B44" s="1" t="s">
        <v>39</v>
      </c>
      <c r="C44" s="1">
        <v>106</v>
      </c>
      <c r="D44" s="1">
        <v>62</v>
      </c>
      <c r="E44" s="1">
        <v>58</v>
      </c>
      <c r="F44" s="1">
        <v>93</v>
      </c>
      <c r="G44" s="6">
        <v>0.45</v>
      </c>
      <c r="H44" s="1">
        <v>50</v>
      </c>
      <c r="I44" s="1" t="s">
        <v>32</v>
      </c>
      <c r="J44" s="1">
        <v>59</v>
      </c>
      <c r="K44" s="1">
        <f t="shared" si="9"/>
        <v>-1</v>
      </c>
      <c r="L44" s="1"/>
      <c r="M44" s="1"/>
      <c r="N44" s="1">
        <v>50.400000000000013</v>
      </c>
      <c r="O44" s="1">
        <f t="shared" si="3"/>
        <v>11.6</v>
      </c>
      <c r="P44" s="5"/>
      <c r="Q44" s="5"/>
      <c r="R44" s="1"/>
      <c r="S44" s="1">
        <f t="shared" si="4"/>
        <v>12.362068965517242</v>
      </c>
      <c r="T44" s="1">
        <f t="shared" si="5"/>
        <v>12.362068965517242</v>
      </c>
      <c r="U44" s="1">
        <v>13.6</v>
      </c>
      <c r="V44" s="1">
        <v>12</v>
      </c>
      <c r="W44" s="1">
        <v>4.5999999999999996</v>
      </c>
      <c r="X44" s="1">
        <v>5.2</v>
      </c>
      <c r="Y44" s="1">
        <v>11.8</v>
      </c>
      <c r="Z44" s="1">
        <v>10.8</v>
      </c>
      <c r="AA44" s="1"/>
      <c r="AB44" s="1">
        <f t="shared" si="6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77</v>
      </c>
      <c r="B45" s="1" t="s">
        <v>39</v>
      </c>
      <c r="C45" s="1">
        <v>754</v>
      </c>
      <c r="D45" s="1">
        <v>954</v>
      </c>
      <c r="E45" s="1">
        <v>627</v>
      </c>
      <c r="F45" s="1">
        <v>888</v>
      </c>
      <c r="G45" s="6">
        <v>0.4</v>
      </c>
      <c r="H45" s="1">
        <v>45</v>
      </c>
      <c r="I45" s="1" t="s">
        <v>32</v>
      </c>
      <c r="J45" s="1">
        <v>626</v>
      </c>
      <c r="K45" s="1">
        <f t="shared" si="9"/>
        <v>1</v>
      </c>
      <c r="L45" s="1"/>
      <c r="M45" s="1"/>
      <c r="N45" s="1">
        <v>334.39999999999992</v>
      </c>
      <c r="O45" s="1">
        <f t="shared" si="3"/>
        <v>125.4</v>
      </c>
      <c r="P45" s="5">
        <f t="shared" si="10"/>
        <v>31.600000000000136</v>
      </c>
      <c r="Q45" s="5"/>
      <c r="R45" s="1"/>
      <c r="S45" s="1">
        <f t="shared" si="4"/>
        <v>10</v>
      </c>
      <c r="T45" s="1">
        <f t="shared" si="5"/>
        <v>9.7480063795853251</v>
      </c>
      <c r="U45" s="1">
        <v>153.6</v>
      </c>
      <c r="V45" s="1">
        <v>155</v>
      </c>
      <c r="W45" s="1">
        <v>113.4</v>
      </c>
      <c r="X45" s="1">
        <v>97.2</v>
      </c>
      <c r="Y45" s="1">
        <v>49.4</v>
      </c>
      <c r="Z45" s="1">
        <v>74.599999999999994</v>
      </c>
      <c r="AA45" s="1"/>
      <c r="AB45" s="1">
        <f t="shared" si="6"/>
        <v>13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78</v>
      </c>
      <c r="B46" s="1" t="s">
        <v>31</v>
      </c>
      <c r="C46" s="1">
        <v>71.298000000000002</v>
      </c>
      <c r="D46" s="1">
        <v>86.367999999999995</v>
      </c>
      <c r="E46" s="1">
        <v>18.55</v>
      </c>
      <c r="F46" s="1">
        <v>108.971</v>
      </c>
      <c r="G46" s="6">
        <v>1</v>
      </c>
      <c r="H46" s="1">
        <v>45</v>
      </c>
      <c r="I46" s="1" t="s">
        <v>32</v>
      </c>
      <c r="J46" s="1">
        <v>17.55</v>
      </c>
      <c r="K46" s="1">
        <f t="shared" si="9"/>
        <v>1</v>
      </c>
      <c r="L46" s="1"/>
      <c r="M46" s="1"/>
      <c r="N46" s="1">
        <v>29.0945</v>
      </c>
      <c r="O46" s="1">
        <f t="shared" si="3"/>
        <v>3.71</v>
      </c>
      <c r="P46" s="5"/>
      <c r="Q46" s="5"/>
      <c r="R46" s="1"/>
      <c r="S46" s="1">
        <f t="shared" si="4"/>
        <v>37.214420485175204</v>
      </c>
      <c r="T46" s="1">
        <f t="shared" si="5"/>
        <v>37.214420485175204</v>
      </c>
      <c r="U46" s="1">
        <v>12.153</v>
      </c>
      <c r="V46" s="1">
        <v>11.498200000000001</v>
      </c>
      <c r="W46" s="1">
        <v>4.5697999999999999</v>
      </c>
      <c r="X46" s="1">
        <v>4.5920000000000014</v>
      </c>
      <c r="Y46" s="1">
        <v>6.0064000000000002</v>
      </c>
      <c r="Z46" s="1">
        <v>5.8155999999999999</v>
      </c>
      <c r="AA46" s="14" t="s">
        <v>70</v>
      </c>
      <c r="AB46" s="1">
        <f t="shared" si="6"/>
        <v>0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79</v>
      </c>
      <c r="B47" s="1" t="s">
        <v>39</v>
      </c>
      <c r="C47" s="1">
        <v>66</v>
      </c>
      <c r="D47" s="1">
        <v>24</v>
      </c>
      <c r="E47" s="1">
        <v>50</v>
      </c>
      <c r="F47" s="1">
        <v>30</v>
      </c>
      <c r="G47" s="6">
        <v>0.45</v>
      </c>
      <c r="H47" s="1">
        <v>45</v>
      </c>
      <c r="I47" s="1" t="s">
        <v>32</v>
      </c>
      <c r="J47" s="1">
        <v>54</v>
      </c>
      <c r="K47" s="1">
        <f t="shared" si="9"/>
        <v>-4</v>
      </c>
      <c r="L47" s="1"/>
      <c r="M47" s="1"/>
      <c r="N47" s="1"/>
      <c r="O47" s="1">
        <f t="shared" si="3"/>
        <v>10</v>
      </c>
      <c r="P47" s="5">
        <f t="shared" si="10"/>
        <v>70</v>
      </c>
      <c r="Q47" s="5"/>
      <c r="R47" s="1"/>
      <c r="S47" s="1">
        <f t="shared" si="4"/>
        <v>10</v>
      </c>
      <c r="T47" s="1">
        <f t="shared" si="5"/>
        <v>3</v>
      </c>
      <c r="U47" s="1">
        <v>6.8</v>
      </c>
      <c r="V47" s="1">
        <v>7</v>
      </c>
      <c r="W47" s="1">
        <v>8.4</v>
      </c>
      <c r="X47" s="1">
        <v>8.8000000000000007</v>
      </c>
      <c r="Y47" s="1">
        <v>9.8000000000000007</v>
      </c>
      <c r="Z47" s="1">
        <v>9.8000000000000007</v>
      </c>
      <c r="AA47" s="1"/>
      <c r="AB47" s="1">
        <f t="shared" si="6"/>
        <v>32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1" t="s">
        <v>80</v>
      </c>
      <c r="B48" s="1" t="s">
        <v>39</v>
      </c>
      <c r="C48" s="1">
        <v>66</v>
      </c>
      <c r="D48" s="1">
        <v>60</v>
      </c>
      <c r="E48" s="1">
        <v>31</v>
      </c>
      <c r="F48" s="1">
        <v>77</v>
      </c>
      <c r="G48" s="6">
        <v>0.35</v>
      </c>
      <c r="H48" s="1">
        <v>40</v>
      </c>
      <c r="I48" s="1" t="s">
        <v>32</v>
      </c>
      <c r="J48" s="1">
        <v>38</v>
      </c>
      <c r="K48" s="1">
        <f t="shared" si="9"/>
        <v>-7</v>
      </c>
      <c r="L48" s="1"/>
      <c r="M48" s="1"/>
      <c r="N48" s="1">
        <v>14.2</v>
      </c>
      <c r="O48" s="1">
        <f t="shared" si="3"/>
        <v>6.2</v>
      </c>
      <c r="P48" s="5"/>
      <c r="Q48" s="5"/>
      <c r="R48" s="1"/>
      <c r="S48" s="1">
        <f t="shared" si="4"/>
        <v>14.709677419354838</v>
      </c>
      <c r="T48" s="1">
        <f t="shared" si="5"/>
        <v>14.709677419354838</v>
      </c>
      <c r="U48" s="1">
        <v>10.8</v>
      </c>
      <c r="V48" s="1">
        <v>11.6</v>
      </c>
      <c r="W48" s="1">
        <v>5.6</v>
      </c>
      <c r="X48" s="1">
        <v>5.4</v>
      </c>
      <c r="Y48" s="1">
        <v>10.199999999999999</v>
      </c>
      <c r="Z48" s="1">
        <v>11.8</v>
      </c>
      <c r="AA48" s="1"/>
      <c r="AB48" s="1">
        <f t="shared" si="6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81</v>
      </c>
      <c r="B49" s="1" t="s">
        <v>31</v>
      </c>
      <c r="C49" s="1">
        <v>138.512</v>
      </c>
      <c r="D49" s="1">
        <v>35.079000000000001</v>
      </c>
      <c r="E49" s="1">
        <v>72.558999999999997</v>
      </c>
      <c r="F49" s="1">
        <v>73.837999999999994</v>
      </c>
      <c r="G49" s="6">
        <v>1</v>
      </c>
      <c r="H49" s="1">
        <v>40</v>
      </c>
      <c r="I49" s="1" t="s">
        <v>32</v>
      </c>
      <c r="J49" s="1">
        <v>78.05</v>
      </c>
      <c r="K49" s="1">
        <f t="shared" si="9"/>
        <v>-5.4909999999999997</v>
      </c>
      <c r="L49" s="1"/>
      <c r="M49" s="1"/>
      <c r="N49" s="1"/>
      <c r="O49" s="1">
        <f t="shared" si="3"/>
        <v>14.511799999999999</v>
      </c>
      <c r="P49" s="5">
        <f t="shared" si="10"/>
        <v>71.28</v>
      </c>
      <c r="Q49" s="5"/>
      <c r="R49" s="1"/>
      <c r="S49" s="1">
        <f t="shared" si="4"/>
        <v>10</v>
      </c>
      <c r="T49" s="1">
        <f t="shared" si="5"/>
        <v>5.0881351727559636</v>
      </c>
      <c r="U49" s="1">
        <v>11.298</v>
      </c>
      <c r="V49" s="1">
        <v>10.8766</v>
      </c>
      <c r="W49" s="1">
        <v>16.582999999999998</v>
      </c>
      <c r="X49" s="1">
        <v>15.697800000000001</v>
      </c>
      <c r="Y49" s="1">
        <v>12.320600000000001</v>
      </c>
      <c r="Z49" s="1">
        <v>13.3452</v>
      </c>
      <c r="AA49" s="1"/>
      <c r="AB49" s="1">
        <f t="shared" si="6"/>
        <v>71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82</v>
      </c>
      <c r="B50" s="1" t="s">
        <v>39</v>
      </c>
      <c r="C50" s="1">
        <v>125</v>
      </c>
      <c r="D50" s="1">
        <v>486</v>
      </c>
      <c r="E50" s="1">
        <v>206</v>
      </c>
      <c r="F50" s="1">
        <v>354</v>
      </c>
      <c r="G50" s="6">
        <v>0.4</v>
      </c>
      <c r="H50" s="1">
        <v>40</v>
      </c>
      <c r="I50" s="1" t="s">
        <v>32</v>
      </c>
      <c r="J50" s="1">
        <v>227</v>
      </c>
      <c r="K50" s="1">
        <f t="shared" si="9"/>
        <v>-21</v>
      </c>
      <c r="L50" s="1"/>
      <c r="M50" s="1"/>
      <c r="N50" s="1">
        <v>89.300000000000068</v>
      </c>
      <c r="O50" s="1">
        <f t="shared" si="3"/>
        <v>41.2</v>
      </c>
      <c r="P50" s="5">
        <v>50</v>
      </c>
      <c r="Q50" s="5"/>
      <c r="R50" s="1"/>
      <c r="S50" s="1">
        <f t="shared" si="4"/>
        <v>11.973300970873787</v>
      </c>
      <c r="T50" s="1">
        <f t="shared" si="5"/>
        <v>10.759708737864079</v>
      </c>
      <c r="U50" s="1">
        <v>54.2</v>
      </c>
      <c r="V50" s="1">
        <v>55.6</v>
      </c>
      <c r="W50" s="1">
        <v>41.2</v>
      </c>
      <c r="X50" s="1">
        <v>35.200000000000003</v>
      </c>
      <c r="Y50" s="1">
        <v>11.2</v>
      </c>
      <c r="Z50" s="1">
        <v>13.2</v>
      </c>
      <c r="AA50" s="1"/>
      <c r="AB50" s="1">
        <f t="shared" si="6"/>
        <v>20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83</v>
      </c>
      <c r="B51" s="1" t="s">
        <v>39</v>
      </c>
      <c r="C51" s="1">
        <v>708</v>
      </c>
      <c r="D51" s="1">
        <v>114</v>
      </c>
      <c r="E51" s="1">
        <v>515</v>
      </c>
      <c r="F51" s="1">
        <v>277</v>
      </c>
      <c r="G51" s="6">
        <v>0.4</v>
      </c>
      <c r="H51" s="1">
        <v>45</v>
      </c>
      <c r="I51" s="1" t="s">
        <v>32</v>
      </c>
      <c r="J51" s="1">
        <v>514</v>
      </c>
      <c r="K51" s="1">
        <f t="shared" si="9"/>
        <v>1</v>
      </c>
      <c r="L51" s="1"/>
      <c r="M51" s="1"/>
      <c r="N51" s="1"/>
      <c r="O51" s="1">
        <f t="shared" si="3"/>
        <v>103</v>
      </c>
      <c r="P51" s="5">
        <f t="shared" si="10"/>
        <v>753</v>
      </c>
      <c r="Q51" s="5"/>
      <c r="R51" s="1"/>
      <c r="S51" s="1">
        <f t="shared" si="4"/>
        <v>10</v>
      </c>
      <c r="T51" s="1">
        <f t="shared" si="5"/>
        <v>2.6893203883495147</v>
      </c>
      <c r="U51" s="1">
        <v>48.8</v>
      </c>
      <c r="V51" s="1">
        <v>53</v>
      </c>
      <c r="W51" s="1">
        <v>91.4</v>
      </c>
      <c r="X51" s="1">
        <v>94.2</v>
      </c>
      <c r="Y51" s="1">
        <v>54</v>
      </c>
      <c r="Z51" s="1">
        <v>50.8</v>
      </c>
      <c r="AA51" s="1"/>
      <c r="AB51" s="1">
        <f t="shared" si="6"/>
        <v>301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84</v>
      </c>
      <c r="B52" s="1" t="s">
        <v>31</v>
      </c>
      <c r="C52" s="1">
        <v>191.97399999999999</v>
      </c>
      <c r="D52" s="1">
        <v>7.4969999999999999</v>
      </c>
      <c r="E52" s="1">
        <v>59.713999999999999</v>
      </c>
      <c r="F52" s="1">
        <v>107.398</v>
      </c>
      <c r="G52" s="6">
        <v>1</v>
      </c>
      <c r="H52" s="1">
        <v>40</v>
      </c>
      <c r="I52" s="1" t="s">
        <v>32</v>
      </c>
      <c r="J52" s="1">
        <v>73.650000000000006</v>
      </c>
      <c r="K52" s="1">
        <f t="shared" si="9"/>
        <v>-13.936000000000007</v>
      </c>
      <c r="L52" s="1"/>
      <c r="M52" s="1"/>
      <c r="N52" s="1">
        <v>10</v>
      </c>
      <c r="O52" s="1">
        <f t="shared" si="3"/>
        <v>11.9428</v>
      </c>
      <c r="P52" s="5"/>
      <c r="Q52" s="5"/>
      <c r="R52" s="1"/>
      <c r="S52" s="1">
        <f t="shared" si="4"/>
        <v>9.8300231101584217</v>
      </c>
      <c r="T52" s="1">
        <f t="shared" si="5"/>
        <v>9.8300231101584217</v>
      </c>
      <c r="U52" s="1">
        <v>13.5626</v>
      </c>
      <c r="V52" s="1">
        <v>10.7972</v>
      </c>
      <c r="W52" s="1">
        <v>11.9322</v>
      </c>
      <c r="X52" s="1">
        <v>15.37</v>
      </c>
      <c r="Y52" s="1">
        <v>21.168199999999999</v>
      </c>
      <c r="Z52" s="1">
        <v>20.173999999999999</v>
      </c>
      <c r="AA52" s="1"/>
      <c r="AB52" s="1">
        <f t="shared" si="6"/>
        <v>0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85</v>
      </c>
      <c r="B53" s="1" t="s">
        <v>39</v>
      </c>
      <c r="C53" s="1">
        <v>81</v>
      </c>
      <c r="D53" s="1">
        <v>96</v>
      </c>
      <c r="E53" s="1">
        <v>45</v>
      </c>
      <c r="F53" s="1">
        <v>116</v>
      </c>
      <c r="G53" s="6">
        <v>0.35</v>
      </c>
      <c r="H53" s="1">
        <v>40</v>
      </c>
      <c r="I53" s="1" t="s">
        <v>32</v>
      </c>
      <c r="J53" s="1">
        <v>48</v>
      </c>
      <c r="K53" s="1">
        <f t="shared" si="9"/>
        <v>-3</v>
      </c>
      <c r="L53" s="1"/>
      <c r="M53" s="1"/>
      <c r="N53" s="1">
        <v>21.200000000000021</v>
      </c>
      <c r="O53" s="1">
        <f t="shared" si="3"/>
        <v>9</v>
      </c>
      <c r="P53" s="5"/>
      <c r="Q53" s="5"/>
      <c r="R53" s="1"/>
      <c r="S53" s="1">
        <f t="shared" si="4"/>
        <v>15.244444444444447</v>
      </c>
      <c r="T53" s="1">
        <f t="shared" si="5"/>
        <v>15.244444444444447</v>
      </c>
      <c r="U53" s="1">
        <v>14.8</v>
      </c>
      <c r="V53" s="1">
        <v>16</v>
      </c>
      <c r="W53" s="1">
        <v>9.6</v>
      </c>
      <c r="X53" s="1">
        <v>7.4</v>
      </c>
      <c r="Y53" s="1">
        <v>9.1999999999999993</v>
      </c>
      <c r="Z53" s="1">
        <v>11.4</v>
      </c>
      <c r="AA53" s="1"/>
      <c r="AB53" s="1">
        <f t="shared" si="6"/>
        <v>0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86</v>
      </c>
      <c r="B54" s="1" t="s">
        <v>39</v>
      </c>
      <c r="C54" s="1">
        <v>429</v>
      </c>
      <c r="D54" s="1">
        <v>1062</v>
      </c>
      <c r="E54" s="1">
        <v>530</v>
      </c>
      <c r="F54" s="1">
        <v>805</v>
      </c>
      <c r="G54" s="6">
        <v>0.4</v>
      </c>
      <c r="H54" s="1">
        <v>40</v>
      </c>
      <c r="I54" s="1" t="s">
        <v>32</v>
      </c>
      <c r="J54" s="1">
        <v>529</v>
      </c>
      <c r="K54" s="1">
        <f t="shared" si="9"/>
        <v>1</v>
      </c>
      <c r="L54" s="1"/>
      <c r="M54" s="1"/>
      <c r="N54" s="1">
        <v>272.10000000000008</v>
      </c>
      <c r="O54" s="1">
        <f t="shared" si="3"/>
        <v>106</v>
      </c>
      <c r="P54" s="5">
        <v>100</v>
      </c>
      <c r="Q54" s="5"/>
      <c r="R54" s="1"/>
      <c r="S54" s="1">
        <f t="shared" si="4"/>
        <v>11.104716981132077</v>
      </c>
      <c r="T54" s="1">
        <f t="shared" si="5"/>
        <v>10.161320754716982</v>
      </c>
      <c r="U54" s="1">
        <v>133.4</v>
      </c>
      <c r="V54" s="1">
        <v>133.19999999999999</v>
      </c>
      <c r="W54" s="1">
        <v>88.6</v>
      </c>
      <c r="X54" s="1">
        <v>94.8</v>
      </c>
      <c r="Y54" s="1">
        <v>114</v>
      </c>
      <c r="Z54" s="1">
        <v>119.4</v>
      </c>
      <c r="AA54" s="1"/>
      <c r="AB54" s="1">
        <f t="shared" si="6"/>
        <v>40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87</v>
      </c>
      <c r="B55" s="1" t="s">
        <v>31</v>
      </c>
      <c r="C55" s="1">
        <v>166.018</v>
      </c>
      <c r="D55" s="1">
        <v>75.626999999999995</v>
      </c>
      <c r="E55" s="1">
        <v>83.760999999999996</v>
      </c>
      <c r="F55" s="1">
        <v>124.735</v>
      </c>
      <c r="G55" s="6">
        <v>1</v>
      </c>
      <c r="H55" s="1">
        <v>50</v>
      </c>
      <c r="I55" s="1" t="s">
        <v>32</v>
      </c>
      <c r="J55" s="1">
        <v>82.2</v>
      </c>
      <c r="K55" s="1">
        <f t="shared" si="9"/>
        <v>1.5609999999999928</v>
      </c>
      <c r="L55" s="1"/>
      <c r="M55" s="1"/>
      <c r="N55" s="1">
        <v>14.52660000000002</v>
      </c>
      <c r="O55" s="1">
        <f t="shared" si="3"/>
        <v>16.752199999999998</v>
      </c>
      <c r="P55" s="5">
        <f t="shared" si="10"/>
        <v>28.260399999999962</v>
      </c>
      <c r="Q55" s="5"/>
      <c r="R55" s="1"/>
      <c r="S55" s="1">
        <f t="shared" si="4"/>
        <v>10</v>
      </c>
      <c r="T55" s="1">
        <f t="shared" si="5"/>
        <v>8.3130335120163341</v>
      </c>
      <c r="U55" s="1">
        <v>17.7804</v>
      </c>
      <c r="V55" s="1">
        <v>20.204799999999999</v>
      </c>
      <c r="W55" s="1">
        <v>20.640599999999999</v>
      </c>
      <c r="X55" s="1">
        <v>15.700200000000001</v>
      </c>
      <c r="Y55" s="1">
        <v>14.7128</v>
      </c>
      <c r="Z55" s="1">
        <v>15.862399999999999</v>
      </c>
      <c r="AA55" s="1"/>
      <c r="AB55" s="1">
        <f t="shared" si="6"/>
        <v>28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88</v>
      </c>
      <c r="B56" s="1" t="s">
        <v>31</v>
      </c>
      <c r="C56" s="1">
        <v>177.858</v>
      </c>
      <c r="D56" s="1">
        <v>140.512</v>
      </c>
      <c r="E56" s="1">
        <v>98.691000000000003</v>
      </c>
      <c r="F56" s="1">
        <v>173.90299999999999</v>
      </c>
      <c r="G56" s="6">
        <v>1</v>
      </c>
      <c r="H56" s="1">
        <v>50</v>
      </c>
      <c r="I56" s="1" t="s">
        <v>32</v>
      </c>
      <c r="J56" s="1">
        <v>97.7</v>
      </c>
      <c r="K56" s="1">
        <f t="shared" si="9"/>
        <v>0.99099999999999966</v>
      </c>
      <c r="L56" s="1"/>
      <c r="M56" s="1"/>
      <c r="N56" s="1">
        <v>88.773700000000005</v>
      </c>
      <c r="O56" s="1">
        <f t="shared" si="3"/>
        <v>19.738199999999999</v>
      </c>
      <c r="P56" s="5"/>
      <c r="Q56" s="5"/>
      <c r="R56" s="1"/>
      <c r="S56" s="1">
        <f t="shared" si="4"/>
        <v>13.308037207040156</v>
      </c>
      <c r="T56" s="1">
        <f t="shared" si="5"/>
        <v>13.308037207040156</v>
      </c>
      <c r="U56" s="1">
        <v>27.735800000000001</v>
      </c>
      <c r="V56" s="1">
        <v>25.038599999999999</v>
      </c>
      <c r="W56" s="1">
        <v>4.5728</v>
      </c>
      <c r="X56" s="1">
        <v>9.1295999999999999</v>
      </c>
      <c r="Y56" s="1">
        <v>23.157800000000002</v>
      </c>
      <c r="Z56" s="1">
        <v>19.429400000000001</v>
      </c>
      <c r="AA56" s="1"/>
      <c r="AB56" s="1">
        <f t="shared" si="6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89</v>
      </c>
      <c r="B57" s="1" t="s">
        <v>31</v>
      </c>
      <c r="C57" s="1">
        <v>12.8</v>
      </c>
      <c r="D57" s="1">
        <v>22.683</v>
      </c>
      <c r="E57" s="1">
        <v>4.274</v>
      </c>
      <c r="F57" s="1">
        <v>25.670999999999999</v>
      </c>
      <c r="G57" s="6">
        <v>1</v>
      </c>
      <c r="H57" s="1">
        <v>40</v>
      </c>
      <c r="I57" s="1" t="s">
        <v>32</v>
      </c>
      <c r="J57" s="1">
        <v>7.7</v>
      </c>
      <c r="K57" s="1">
        <f t="shared" si="9"/>
        <v>-3.4260000000000002</v>
      </c>
      <c r="L57" s="1"/>
      <c r="M57" s="1"/>
      <c r="N57" s="1"/>
      <c r="O57" s="1">
        <f t="shared" si="3"/>
        <v>0.8548</v>
      </c>
      <c r="P57" s="5"/>
      <c r="Q57" s="5"/>
      <c r="R57" s="1"/>
      <c r="S57" s="1">
        <f t="shared" si="4"/>
        <v>30.031586335985025</v>
      </c>
      <c r="T57" s="1">
        <f t="shared" si="5"/>
        <v>30.031586335985025</v>
      </c>
      <c r="U57" s="1">
        <v>0.69359999999999999</v>
      </c>
      <c r="V57" s="1">
        <v>2.4056000000000002</v>
      </c>
      <c r="W57" s="1">
        <v>2.2642000000000002</v>
      </c>
      <c r="X57" s="1">
        <v>1.2085999999999999</v>
      </c>
      <c r="Y57" s="1">
        <v>0</v>
      </c>
      <c r="Z57" s="1">
        <v>0.30840000000000001</v>
      </c>
      <c r="AA57" s="16" t="s">
        <v>90</v>
      </c>
      <c r="AB57" s="1">
        <f t="shared" si="6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" t="s">
        <v>91</v>
      </c>
      <c r="B58" s="1" t="s">
        <v>31</v>
      </c>
      <c r="C58" s="1">
        <v>264.11</v>
      </c>
      <c r="D58" s="1">
        <v>91.492000000000004</v>
      </c>
      <c r="E58" s="1">
        <v>215.59200000000001</v>
      </c>
      <c r="F58" s="1">
        <v>75.629000000000005</v>
      </c>
      <c r="G58" s="6">
        <v>1</v>
      </c>
      <c r="H58" s="1">
        <v>40</v>
      </c>
      <c r="I58" s="1" t="s">
        <v>32</v>
      </c>
      <c r="J58" s="1">
        <v>216.001</v>
      </c>
      <c r="K58" s="1">
        <f t="shared" si="9"/>
        <v>-0.40899999999999181</v>
      </c>
      <c r="L58" s="1"/>
      <c r="M58" s="1"/>
      <c r="N58" s="1">
        <v>194.95610000000011</v>
      </c>
      <c r="O58" s="1">
        <f t="shared" si="3"/>
        <v>43.118400000000001</v>
      </c>
      <c r="P58" s="5">
        <f t="shared" si="10"/>
        <v>160.5988999999999</v>
      </c>
      <c r="Q58" s="5"/>
      <c r="R58" s="1"/>
      <c r="S58" s="1">
        <f t="shared" si="4"/>
        <v>10</v>
      </c>
      <c r="T58" s="1">
        <f t="shared" si="5"/>
        <v>6.275397510111695</v>
      </c>
      <c r="U58" s="1">
        <v>35.937399999999997</v>
      </c>
      <c r="V58" s="1">
        <v>27.166799999999999</v>
      </c>
      <c r="W58" s="1">
        <v>33.275599999999997</v>
      </c>
      <c r="X58" s="1">
        <v>31.914400000000001</v>
      </c>
      <c r="Y58" s="1">
        <v>20.656400000000001</v>
      </c>
      <c r="Z58" s="1">
        <v>22.013999999999999</v>
      </c>
      <c r="AA58" s="1"/>
      <c r="AB58" s="1">
        <f t="shared" si="6"/>
        <v>161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7" t="s">
        <v>92</v>
      </c>
      <c r="B59" s="17" t="s">
        <v>31</v>
      </c>
      <c r="C59" s="17"/>
      <c r="D59" s="17"/>
      <c r="E59" s="17"/>
      <c r="F59" s="17"/>
      <c r="G59" s="18">
        <v>0</v>
      </c>
      <c r="H59" s="17">
        <v>40</v>
      </c>
      <c r="I59" s="17" t="s">
        <v>32</v>
      </c>
      <c r="J59" s="17"/>
      <c r="K59" s="17">
        <f t="shared" si="9"/>
        <v>0</v>
      </c>
      <c r="L59" s="17"/>
      <c r="M59" s="17"/>
      <c r="N59" s="17"/>
      <c r="O59" s="17">
        <f t="shared" si="3"/>
        <v>0</v>
      </c>
      <c r="P59" s="19"/>
      <c r="Q59" s="19"/>
      <c r="R59" s="17"/>
      <c r="S59" s="17" t="e">
        <f t="shared" si="4"/>
        <v>#DIV/0!</v>
      </c>
      <c r="T59" s="17" t="e">
        <f t="shared" si="5"/>
        <v>#DIV/0!</v>
      </c>
      <c r="U59" s="17">
        <v>0</v>
      </c>
      <c r="V59" s="17">
        <v>0</v>
      </c>
      <c r="W59" s="17">
        <v>0</v>
      </c>
      <c r="X59" s="17">
        <v>0</v>
      </c>
      <c r="Y59" s="17">
        <v>0</v>
      </c>
      <c r="Z59" s="17">
        <v>0</v>
      </c>
      <c r="AA59" s="17" t="s">
        <v>34</v>
      </c>
      <c r="AB59" s="17">
        <f t="shared" si="6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93</v>
      </c>
      <c r="B60" s="1" t="s">
        <v>39</v>
      </c>
      <c r="C60" s="1">
        <v>36</v>
      </c>
      <c r="D60" s="1">
        <v>40</v>
      </c>
      <c r="E60" s="1">
        <v>36</v>
      </c>
      <c r="F60" s="1">
        <v>32</v>
      </c>
      <c r="G60" s="6">
        <v>0.45</v>
      </c>
      <c r="H60" s="1">
        <v>50</v>
      </c>
      <c r="I60" s="1" t="s">
        <v>32</v>
      </c>
      <c r="J60" s="1">
        <v>36</v>
      </c>
      <c r="K60" s="1">
        <f t="shared" si="9"/>
        <v>0</v>
      </c>
      <c r="L60" s="1"/>
      <c r="M60" s="1"/>
      <c r="N60" s="1">
        <v>27.8</v>
      </c>
      <c r="O60" s="1">
        <f t="shared" si="3"/>
        <v>7.2</v>
      </c>
      <c r="P60" s="5">
        <f t="shared" ref="P60" si="11">10*O60-N60-F60</f>
        <v>12.200000000000003</v>
      </c>
      <c r="Q60" s="5"/>
      <c r="R60" s="1"/>
      <c r="S60" s="1">
        <f t="shared" si="4"/>
        <v>10</v>
      </c>
      <c r="T60" s="1">
        <f t="shared" si="5"/>
        <v>8.3055555555555554</v>
      </c>
      <c r="U60" s="1">
        <v>7.2</v>
      </c>
      <c r="V60" s="1">
        <v>6.2</v>
      </c>
      <c r="W60" s="1">
        <v>4.5999999999999996</v>
      </c>
      <c r="X60" s="1">
        <v>4.5999999999999996</v>
      </c>
      <c r="Y60" s="1">
        <v>3.8</v>
      </c>
      <c r="Z60" s="1">
        <v>3.6</v>
      </c>
      <c r="AA60" s="1"/>
      <c r="AB60" s="1">
        <f t="shared" si="6"/>
        <v>5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" t="s">
        <v>94</v>
      </c>
      <c r="B61" s="1" t="s">
        <v>31</v>
      </c>
      <c r="C61" s="1">
        <v>56.697000000000003</v>
      </c>
      <c r="D61" s="1">
        <v>78.307000000000002</v>
      </c>
      <c r="E61" s="1">
        <v>26.378</v>
      </c>
      <c r="F61" s="1">
        <v>76.36</v>
      </c>
      <c r="G61" s="6">
        <v>1</v>
      </c>
      <c r="H61" s="1">
        <v>40</v>
      </c>
      <c r="I61" s="1" t="s">
        <v>32</v>
      </c>
      <c r="J61" s="1">
        <v>23.15</v>
      </c>
      <c r="K61" s="1">
        <f t="shared" si="9"/>
        <v>3.2280000000000015</v>
      </c>
      <c r="L61" s="1"/>
      <c r="M61" s="1"/>
      <c r="N61" s="1">
        <v>21.654600000000009</v>
      </c>
      <c r="O61" s="1">
        <f t="shared" si="3"/>
        <v>5.2755999999999998</v>
      </c>
      <c r="P61" s="5"/>
      <c r="Q61" s="5"/>
      <c r="R61" s="1"/>
      <c r="S61" s="1">
        <f t="shared" si="4"/>
        <v>18.578853590112974</v>
      </c>
      <c r="T61" s="1">
        <f t="shared" si="5"/>
        <v>18.578853590112974</v>
      </c>
      <c r="U61" s="1">
        <v>9.2784000000000013</v>
      </c>
      <c r="V61" s="1">
        <v>8.7626000000000008</v>
      </c>
      <c r="W61" s="1">
        <v>3.6084000000000001</v>
      </c>
      <c r="X61" s="1">
        <v>4.4084000000000003</v>
      </c>
      <c r="Y61" s="1">
        <v>1.6148</v>
      </c>
      <c r="Z61" s="1">
        <v>1.8892</v>
      </c>
      <c r="AA61" s="1"/>
      <c r="AB61" s="1">
        <f t="shared" si="6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" t="s">
        <v>95</v>
      </c>
      <c r="B62" s="1" t="s">
        <v>39</v>
      </c>
      <c r="C62" s="1">
        <v>110</v>
      </c>
      <c r="D62" s="1">
        <v>276</v>
      </c>
      <c r="E62" s="1">
        <v>119</v>
      </c>
      <c r="F62" s="1">
        <v>214</v>
      </c>
      <c r="G62" s="6">
        <v>0.4</v>
      </c>
      <c r="H62" s="1">
        <v>40</v>
      </c>
      <c r="I62" s="1" t="s">
        <v>32</v>
      </c>
      <c r="J62" s="1">
        <v>145</v>
      </c>
      <c r="K62" s="1">
        <f t="shared" si="9"/>
        <v>-26</v>
      </c>
      <c r="L62" s="1"/>
      <c r="M62" s="1"/>
      <c r="N62" s="1">
        <v>100.60000000000009</v>
      </c>
      <c r="O62" s="1">
        <f t="shared" si="3"/>
        <v>23.8</v>
      </c>
      <c r="P62" s="5"/>
      <c r="Q62" s="5"/>
      <c r="R62" s="1"/>
      <c r="S62" s="1">
        <f t="shared" si="4"/>
        <v>13.218487394957986</v>
      </c>
      <c r="T62" s="1">
        <f t="shared" si="5"/>
        <v>13.218487394957986</v>
      </c>
      <c r="U62" s="1">
        <v>35.6</v>
      </c>
      <c r="V62" s="1">
        <v>37.200000000000003</v>
      </c>
      <c r="W62" s="1">
        <v>22.4</v>
      </c>
      <c r="X62" s="1">
        <v>15.8</v>
      </c>
      <c r="Y62" s="1">
        <v>11.2</v>
      </c>
      <c r="Z62" s="1">
        <v>15.8</v>
      </c>
      <c r="AA62" s="1"/>
      <c r="AB62" s="1">
        <f t="shared" si="6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" t="s">
        <v>96</v>
      </c>
      <c r="B63" s="1" t="s">
        <v>39</v>
      </c>
      <c r="C63" s="1">
        <v>203</v>
      </c>
      <c r="D63" s="1">
        <v>242</v>
      </c>
      <c r="E63" s="1">
        <v>110</v>
      </c>
      <c r="F63" s="1">
        <v>288</v>
      </c>
      <c r="G63" s="6">
        <v>0.4</v>
      </c>
      <c r="H63" s="1">
        <v>40</v>
      </c>
      <c r="I63" s="1" t="s">
        <v>32</v>
      </c>
      <c r="J63" s="1">
        <v>124</v>
      </c>
      <c r="K63" s="1">
        <f t="shared" si="9"/>
        <v>-14</v>
      </c>
      <c r="L63" s="1"/>
      <c r="M63" s="1"/>
      <c r="N63" s="1">
        <v>88.599999999999966</v>
      </c>
      <c r="O63" s="1">
        <f t="shared" si="3"/>
        <v>22</v>
      </c>
      <c r="P63" s="5"/>
      <c r="Q63" s="5"/>
      <c r="R63" s="1"/>
      <c r="S63" s="1">
        <f t="shared" si="4"/>
        <v>17.118181818181817</v>
      </c>
      <c r="T63" s="1">
        <f t="shared" si="5"/>
        <v>17.118181818181817</v>
      </c>
      <c r="U63" s="1">
        <v>40.4</v>
      </c>
      <c r="V63" s="1">
        <v>39.799999999999997</v>
      </c>
      <c r="W63" s="1">
        <v>24.4</v>
      </c>
      <c r="X63" s="1">
        <v>21.4</v>
      </c>
      <c r="Y63" s="1">
        <v>5.6</v>
      </c>
      <c r="Z63" s="1">
        <v>10.199999999999999</v>
      </c>
      <c r="AA63" s="1"/>
      <c r="AB63" s="1">
        <f t="shared" si="6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7" t="s">
        <v>97</v>
      </c>
      <c r="B64" s="17" t="s">
        <v>31</v>
      </c>
      <c r="C64" s="17"/>
      <c r="D64" s="17"/>
      <c r="E64" s="17"/>
      <c r="F64" s="17"/>
      <c r="G64" s="18">
        <v>0</v>
      </c>
      <c r="H64" s="17">
        <v>55</v>
      </c>
      <c r="I64" s="17" t="s">
        <v>32</v>
      </c>
      <c r="J64" s="17">
        <v>1</v>
      </c>
      <c r="K64" s="17">
        <f t="shared" si="9"/>
        <v>-1</v>
      </c>
      <c r="L64" s="17"/>
      <c r="M64" s="17"/>
      <c r="N64" s="17"/>
      <c r="O64" s="17">
        <f t="shared" si="3"/>
        <v>0</v>
      </c>
      <c r="P64" s="19"/>
      <c r="Q64" s="19"/>
      <c r="R64" s="17"/>
      <c r="S64" s="17" t="e">
        <f t="shared" si="4"/>
        <v>#DIV/0!</v>
      </c>
      <c r="T64" s="17" t="e">
        <f t="shared" si="5"/>
        <v>#DIV/0!</v>
      </c>
      <c r="U64" s="17">
        <v>0</v>
      </c>
      <c r="V64" s="17">
        <v>0</v>
      </c>
      <c r="W64" s="17">
        <v>0</v>
      </c>
      <c r="X64" s="17">
        <v>0</v>
      </c>
      <c r="Y64" s="17">
        <v>-1.6639999999999999</v>
      </c>
      <c r="Z64" s="17">
        <v>-1.6639999999999999</v>
      </c>
      <c r="AA64" s="17" t="s">
        <v>34</v>
      </c>
      <c r="AB64" s="17">
        <f t="shared" si="6"/>
        <v>0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" t="s">
        <v>98</v>
      </c>
      <c r="B65" s="1" t="s">
        <v>31</v>
      </c>
      <c r="C65" s="1">
        <v>198.51400000000001</v>
      </c>
      <c r="D65" s="1">
        <v>58.057000000000002</v>
      </c>
      <c r="E65" s="1">
        <v>113.93600000000001</v>
      </c>
      <c r="F65" s="1">
        <v>107.28400000000001</v>
      </c>
      <c r="G65" s="6">
        <v>1</v>
      </c>
      <c r="H65" s="1">
        <v>50</v>
      </c>
      <c r="I65" s="1" t="s">
        <v>32</v>
      </c>
      <c r="J65" s="1">
        <v>107.7</v>
      </c>
      <c r="K65" s="1">
        <f t="shared" si="9"/>
        <v>6.2360000000000042</v>
      </c>
      <c r="L65" s="1"/>
      <c r="M65" s="1"/>
      <c r="N65" s="1">
        <v>31.340399999999931</v>
      </c>
      <c r="O65" s="1">
        <f t="shared" si="3"/>
        <v>22.787200000000002</v>
      </c>
      <c r="P65" s="5">
        <f t="shared" ref="P65:P66" si="12">10*O65-N65-F65</f>
        <v>89.247600000000077</v>
      </c>
      <c r="Q65" s="5"/>
      <c r="R65" s="1"/>
      <c r="S65" s="1">
        <f t="shared" si="4"/>
        <v>10</v>
      </c>
      <c r="T65" s="1">
        <f t="shared" si="5"/>
        <v>6.0834328043814034</v>
      </c>
      <c r="U65" s="1">
        <v>19.854800000000001</v>
      </c>
      <c r="V65" s="1">
        <v>20.349599999999999</v>
      </c>
      <c r="W65" s="1">
        <v>26.302399999999999</v>
      </c>
      <c r="X65" s="1">
        <v>25.160799999999998</v>
      </c>
      <c r="Y65" s="1">
        <v>19.230799999999999</v>
      </c>
      <c r="Z65" s="1">
        <v>20.927600000000002</v>
      </c>
      <c r="AA65" s="1"/>
      <c r="AB65" s="1">
        <f t="shared" si="6"/>
        <v>89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" t="s">
        <v>99</v>
      </c>
      <c r="B66" s="1" t="s">
        <v>31</v>
      </c>
      <c r="C66" s="1">
        <v>118.78</v>
      </c>
      <c r="D66" s="1">
        <v>0.496</v>
      </c>
      <c r="E66" s="1">
        <v>44.192</v>
      </c>
      <c r="F66" s="1">
        <v>51.042000000000002</v>
      </c>
      <c r="G66" s="6">
        <v>1</v>
      </c>
      <c r="H66" s="1">
        <v>50</v>
      </c>
      <c r="I66" s="1" t="s">
        <v>32</v>
      </c>
      <c r="J66" s="1">
        <v>44.85</v>
      </c>
      <c r="K66" s="1">
        <f t="shared" si="9"/>
        <v>-0.65800000000000125</v>
      </c>
      <c r="L66" s="1"/>
      <c r="M66" s="1"/>
      <c r="N66" s="1"/>
      <c r="O66" s="1">
        <f t="shared" si="3"/>
        <v>8.8384</v>
      </c>
      <c r="P66" s="5">
        <f t="shared" si="12"/>
        <v>37.341999999999999</v>
      </c>
      <c r="Q66" s="5"/>
      <c r="R66" s="1"/>
      <c r="S66" s="1">
        <f t="shared" si="4"/>
        <v>10</v>
      </c>
      <c r="T66" s="1">
        <f t="shared" si="5"/>
        <v>5.7750271542360609</v>
      </c>
      <c r="U66" s="1">
        <v>7.3552000000000008</v>
      </c>
      <c r="V66" s="1">
        <v>6.7342000000000004</v>
      </c>
      <c r="W66" s="1">
        <v>2.8081999999999998</v>
      </c>
      <c r="X66" s="1">
        <v>4.1883999999999997</v>
      </c>
      <c r="Y66" s="1">
        <v>9.5519999999999996</v>
      </c>
      <c r="Z66" s="1">
        <v>8.1718000000000011</v>
      </c>
      <c r="AA66" s="1"/>
      <c r="AB66" s="1">
        <f t="shared" si="6"/>
        <v>37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0" t="s">
        <v>100</v>
      </c>
      <c r="B67" s="10" t="s">
        <v>39</v>
      </c>
      <c r="C67" s="10">
        <v>61</v>
      </c>
      <c r="D67" s="10"/>
      <c r="E67" s="10"/>
      <c r="F67" s="10">
        <v>61</v>
      </c>
      <c r="G67" s="11">
        <v>0</v>
      </c>
      <c r="H67" s="10" t="e">
        <v>#N/A</v>
      </c>
      <c r="I67" s="10" t="s">
        <v>49</v>
      </c>
      <c r="J67" s="10"/>
      <c r="K67" s="10">
        <f t="shared" si="9"/>
        <v>0</v>
      </c>
      <c r="L67" s="10"/>
      <c r="M67" s="10"/>
      <c r="N67" s="10"/>
      <c r="O67" s="10">
        <f t="shared" si="3"/>
        <v>0</v>
      </c>
      <c r="P67" s="12"/>
      <c r="Q67" s="12"/>
      <c r="R67" s="10"/>
      <c r="S67" s="10" t="e">
        <f t="shared" si="4"/>
        <v>#DIV/0!</v>
      </c>
      <c r="T67" s="10" t="e">
        <f t="shared" si="5"/>
        <v>#DIV/0!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s="10">
        <v>0</v>
      </c>
      <c r="AA67" s="16" t="s">
        <v>90</v>
      </c>
      <c r="AB67" s="10">
        <f t="shared" si="6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" t="s">
        <v>101</v>
      </c>
      <c r="B68" s="1" t="s">
        <v>39</v>
      </c>
      <c r="C68" s="1">
        <v>31</v>
      </c>
      <c r="D68" s="1">
        <v>40</v>
      </c>
      <c r="E68" s="1">
        <v>36</v>
      </c>
      <c r="F68" s="1">
        <v>28</v>
      </c>
      <c r="G68" s="6">
        <v>0.4</v>
      </c>
      <c r="H68" s="1">
        <v>50</v>
      </c>
      <c r="I68" s="1" t="s">
        <v>32</v>
      </c>
      <c r="J68" s="1">
        <v>36</v>
      </c>
      <c r="K68" s="1">
        <f t="shared" ref="K68:K99" si="13">E68-J68</f>
        <v>0</v>
      </c>
      <c r="L68" s="1"/>
      <c r="M68" s="1"/>
      <c r="N68" s="1">
        <v>15.7</v>
      </c>
      <c r="O68" s="1">
        <f t="shared" si="3"/>
        <v>7.2</v>
      </c>
      <c r="P68" s="5">
        <f t="shared" ref="P68:P70" si="14">10*O68-N68-F68</f>
        <v>28.299999999999997</v>
      </c>
      <c r="Q68" s="5"/>
      <c r="R68" s="1"/>
      <c r="S68" s="1">
        <f t="shared" si="4"/>
        <v>10</v>
      </c>
      <c r="T68" s="1">
        <f t="shared" si="5"/>
        <v>6.0694444444444446</v>
      </c>
      <c r="U68" s="1">
        <v>5.8</v>
      </c>
      <c r="V68" s="1">
        <v>5.6</v>
      </c>
      <c r="W68" s="1">
        <v>5.2</v>
      </c>
      <c r="X68" s="1">
        <v>4.8</v>
      </c>
      <c r="Y68" s="1">
        <v>3.2</v>
      </c>
      <c r="Z68" s="1">
        <v>2.6</v>
      </c>
      <c r="AA68" s="1"/>
      <c r="AB68" s="1">
        <f t="shared" si="6"/>
        <v>11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" t="s">
        <v>102</v>
      </c>
      <c r="B69" s="1" t="s">
        <v>39</v>
      </c>
      <c r="C69" s="1">
        <v>659</v>
      </c>
      <c r="D69" s="1">
        <v>654</v>
      </c>
      <c r="E69" s="1">
        <v>581</v>
      </c>
      <c r="F69" s="1">
        <v>582</v>
      </c>
      <c r="G69" s="6">
        <v>0.4</v>
      </c>
      <c r="H69" s="1">
        <v>40</v>
      </c>
      <c r="I69" s="1" t="s">
        <v>32</v>
      </c>
      <c r="J69" s="1">
        <v>577</v>
      </c>
      <c r="K69" s="1">
        <f t="shared" si="13"/>
        <v>4</v>
      </c>
      <c r="L69" s="1"/>
      <c r="M69" s="1"/>
      <c r="N69" s="1">
        <v>241.10000000000011</v>
      </c>
      <c r="O69" s="1">
        <f t="shared" ref="O69:O102" si="15">E69/5</f>
        <v>116.2</v>
      </c>
      <c r="P69" s="5">
        <f t="shared" si="14"/>
        <v>338.89999999999986</v>
      </c>
      <c r="Q69" s="5"/>
      <c r="R69" s="1"/>
      <c r="S69" s="1">
        <f t="shared" ref="S69:S102" si="16">(F69+N69+P69)/O69</f>
        <v>10</v>
      </c>
      <c r="T69" s="1">
        <f t="shared" ref="T69:T102" si="17">(F69+N69)/O69</f>
        <v>7.0834767641996566</v>
      </c>
      <c r="U69" s="1">
        <v>115.4</v>
      </c>
      <c r="V69" s="1">
        <v>115.6</v>
      </c>
      <c r="W69" s="1">
        <v>101.8</v>
      </c>
      <c r="X69" s="1">
        <v>106.6</v>
      </c>
      <c r="Y69" s="1">
        <v>122</v>
      </c>
      <c r="Z69" s="1">
        <v>124.8</v>
      </c>
      <c r="AA69" s="1"/>
      <c r="AB69" s="1">
        <f t="shared" ref="AB69:AB102" si="18">ROUND(P69*G69,0)</f>
        <v>136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" t="s">
        <v>103</v>
      </c>
      <c r="B70" s="1" t="s">
        <v>39</v>
      </c>
      <c r="C70" s="1">
        <v>545</v>
      </c>
      <c r="D70" s="1">
        <v>630</v>
      </c>
      <c r="E70" s="1">
        <v>513</v>
      </c>
      <c r="F70" s="1">
        <v>510</v>
      </c>
      <c r="G70" s="6">
        <v>0.4</v>
      </c>
      <c r="H70" s="1">
        <v>40</v>
      </c>
      <c r="I70" s="1" t="s">
        <v>32</v>
      </c>
      <c r="J70" s="1">
        <v>513</v>
      </c>
      <c r="K70" s="1">
        <f t="shared" si="13"/>
        <v>0</v>
      </c>
      <c r="L70" s="1"/>
      <c r="M70" s="1"/>
      <c r="N70" s="1">
        <v>218.10000000000011</v>
      </c>
      <c r="O70" s="1">
        <f t="shared" si="15"/>
        <v>102.6</v>
      </c>
      <c r="P70" s="5">
        <f t="shared" si="14"/>
        <v>297.89999999999986</v>
      </c>
      <c r="Q70" s="5"/>
      <c r="R70" s="1"/>
      <c r="S70" s="1">
        <f t="shared" si="16"/>
        <v>10</v>
      </c>
      <c r="T70" s="1">
        <f t="shared" si="17"/>
        <v>7.0964912280701773</v>
      </c>
      <c r="U70" s="1">
        <v>103.4</v>
      </c>
      <c r="V70" s="1">
        <v>102.6</v>
      </c>
      <c r="W70" s="1">
        <v>82.8</v>
      </c>
      <c r="X70" s="1">
        <v>89.8</v>
      </c>
      <c r="Y70" s="1">
        <v>100.4</v>
      </c>
      <c r="Z70" s="1">
        <v>100.2</v>
      </c>
      <c r="AA70" s="1"/>
      <c r="AB70" s="1">
        <f t="shared" si="18"/>
        <v>119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7" t="s">
        <v>104</v>
      </c>
      <c r="B71" s="17" t="s">
        <v>31</v>
      </c>
      <c r="C71" s="17"/>
      <c r="D71" s="17"/>
      <c r="E71" s="17">
        <v>-4.8719999999999999</v>
      </c>
      <c r="F71" s="17"/>
      <c r="G71" s="18">
        <v>0</v>
      </c>
      <c r="H71" s="17" t="e">
        <v>#N/A</v>
      </c>
      <c r="I71" s="17" t="s">
        <v>32</v>
      </c>
      <c r="J71" s="17">
        <v>10</v>
      </c>
      <c r="K71" s="17">
        <f t="shared" si="13"/>
        <v>-14.872</v>
      </c>
      <c r="L71" s="17"/>
      <c r="M71" s="17"/>
      <c r="N71" s="17"/>
      <c r="O71" s="17">
        <f t="shared" si="15"/>
        <v>-0.97439999999999993</v>
      </c>
      <c r="P71" s="19"/>
      <c r="Q71" s="19"/>
      <c r="R71" s="17"/>
      <c r="S71" s="17">
        <f t="shared" si="16"/>
        <v>0</v>
      </c>
      <c r="T71" s="17">
        <f t="shared" si="17"/>
        <v>0</v>
      </c>
      <c r="U71" s="17">
        <v>-0.64839999999999998</v>
      </c>
      <c r="V71" s="17">
        <v>0</v>
      </c>
      <c r="W71" s="17">
        <v>-0.1608</v>
      </c>
      <c r="X71" s="17">
        <v>0</v>
      </c>
      <c r="Y71" s="17">
        <v>0</v>
      </c>
      <c r="Z71" s="17">
        <v>0</v>
      </c>
      <c r="AA71" s="17" t="s">
        <v>34</v>
      </c>
      <c r="AB71" s="17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" t="s">
        <v>105</v>
      </c>
      <c r="B72" s="1" t="s">
        <v>31</v>
      </c>
      <c r="C72" s="1">
        <v>181.19</v>
      </c>
      <c r="D72" s="1">
        <v>255.18299999999999</v>
      </c>
      <c r="E72" s="1">
        <v>105.584</v>
      </c>
      <c r="F72" s="1">
        <v>282.26299999999998</v>
      </c>
      <c r="G72" s="6">
        <v>1</v>
      </c>
      <c r="H72" s="1">
        <v>40</v>
      </c>
      <c r="I72" s="1" t="s">
        <v>32</v>
      </c>
      <c r="J72" s="1">
        <v>99.8</v>
      </c>
      <c r="K72" s="1">
        <f t="shared" si="13"/>
        <v>5.784000000000006</v>
      </c>
      <c r="L72" s="1"/>
      <c r="M72" s="1"/>
      <c r="N72" s="1">
        <v>37.518299999999947</v>
      </c>
      <c r="O72" s="1">
        <f t="shared" si="15"/>
        <v>21.116800000000001</v>
      </c>
      <c r="P72" s="5"/>
      <c r="Q72" s="5"/>
      <c r="R72" s="1"/>
      <c r="S72" s="1">
        <f t="shared" si="16"/>
        <v>15.143454500681917</v>
      </c>
      <c r="T72" s="1">
        <f t="shared" si="17"/>
        <v>15.143454500681917</v>
      </c>
      <c r="U72" s="1">
        <v>34.180199999999999</v>
      </c>
      <c r="V72" s="1">
        <v>37.168799999999997</v>
      </c>
      <c r="W72" s="1">
        <v>30.774999999999999</v>
      </c>
      <c r="X72" s="1">
        <v>31.052800000000001</v>
      </c>
      <c r="Y72" s="1">
        <v>38.232199999999999</v>
      </c>
      <c r="Z72" s="1">
        <v>39.757199999999997</v>
      </c>
      <c r="AA72" s="1"/>
      <c r="AB72" s="1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" t="s">
        <v>106</v>
      </c>
      <c r="B73" s="1" t="s">
        <v>31</v>
      </c>
      <c r="C73" s="1">
        <v>185.88900000000001</v>
      </c>
      <c r="D73" s="1">
        <v>106.51600000000001</v>
      </c>
      <c r="E73" s="1">
        <v>115.623</v>
      </c>
      <c r="F73" s="1">
        <v>138.42400000000001</v>
      </c>
      <c r="G73" s="6">
        <v>1</v>
      </c>
      <c r="H73" s="1">
        <v>40</v>
      </c>
      <c r="I73" s="1" t="s">
        <v>32</v>
      </c>
      <c r="J73" s="1">
        <v>107.5</v>
      </c>
      <c r="K73" s="1">
        <f t="shared" si="13"/>
        <v>8.1230000000000047</v>
      </c>
      <c r="L73" s="1"/>
      <c r="M73" s="1"/>
      <c r="N73" s="1">
        <v>51.763599999999997</v>
      </c>
      <c r="O73" s="1">
        <f t="shared" si="15"/>
        <v>23.124600000000001</v>
      </c>
      <c r="P73" s="5">
        <f t="shared" ref="P73" si="19">10*O73-N73-F73</f>
        <v>41.058400000000006</v>
      </c>
      <c r="Q73" s="5"/>
      <c r="R73" s="1"/>
      <c r="S73" s="1">
        <f t="shared" si="16"/>
        <v>10</v>
      </c>
      <c r="T73" s="1">
        <f t="shared" si="17"/>
        <v>8.2244709097670885</v>
      </c>
      <c r="U73" s="1">
        <v>24.250399999999999</v>
      </c>
      <c r="V73" s="1">
        <v>24.827200000000001</v>
      </c>
      <c r="W73" s="1">
        <v>25.0322</v>
      </c>
      <c r="X73" s="1">
        <v>20.7072</v>
      </c>
      <c r="Y73" s="1">
        <v>23.088200000000001</v>
      </c>
      <c r="Z73" s="1">
        <v>29.1036</v>
      </c>
      <c r="AA73" s="1"/>
      <c r="AB73" s="1">
        <f t="shared" si="18"/>
        <v>41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7" t="s">
        <v>107</v>
      </c>
      <c r="B74" s="17" t="s">
        <v>31</v>
      </c>
      <c r="C74" s="17"/>
      <c r="D74" s="17"/>
      <c r="E74" s="17"/>
      <c r="F74" s="17"/>
      <c r="G74" s="18">
        <v>0</v>
      </c>
      <c r="H74" s="17">
        <v>30</v>
      </c>
      <c r="I74" s="17" t="s">
        <v>32</v>
      </c>
      <c r="J74" s="17"/>
      <c r="K74" s="17">
        <f t="shared" si="13"/>
        <v>0</v>
      </c>
      <c r="L74" s="17"/>
      <c r="M74" s="17"/>
      <c r="N74" s="17"/>
      <c r="O74" s="17">
        <f t="shared" si="15"/>
        <v>0</v>
      </c>
      <c r="P74" s="19"/>
      <c r="Q74" s="19"/>
      <c r="R74" s="17"/>
      <c r="S74" s="17" t="e">
        <f t="shared" si="16"/>
        <v>#DIV/0!</v>
      </c>
      <c r="T74" s="17" t="e">
        <f t="shared" si="17"/>
        <v>#DIV/0!</v>
      </c>
      <c r="U74" s="17">
        <v>0</v>
      </c>
      <c r="V74" s="17">
        <v>0</v>
      </c>
      <c r="W74" s="17">
        <v>-0.24360000000000001</v>
      </c>
      <c r="X74" s="17">
        <v>-0.24360000000000001</v>
      </c>
      <c r="Y74" s="17">
        <v>-4.3999999999999994E-3</v>
      </c>
      <c r="Z74" s="17">
        <v>-4.3999999999999994E-3</v>
      </c>
      <c r="AA74" s="17" t="s">
        <v>34</v>
      </c>
      <c r="AB74" s="17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108</v>
      </c>
      <c r="B75" s="1" t="s">
        <v>39</v>
      </c>
      <c r="C75" s="1">
        <v>34</v>
      </c>
      <c r="D75" s="1"/>
      <c r="E75" s="1">
        <v>7</v>
      </c>
      <c r="F75" s="1">
        <v>27</v>
      </c>
      <c r="G75" s="6">
        <v>0.6</v>
      </c>
      <c r="H75" s="1" t="e">
        <v>#N/A</v>
      </c>
      <c r="I75" s="1" t="s">
        <v>32</v>
      </c>
      <c r="J75" s="1">
        <v>7</v>
      </c>
      <c r="K75" s="1">
        <f t="shared" si="13"/>
        <v>0</v>
      </c>
      <c r="L75" s="1"/>
      <c r="M75" s="1"/>
      <c r="N75" s="1"/>
      <c r="O75" s="1">
        <f t="shared" si="15"/>
        <v>1.4</v>
      </c>
      <c r="P75" s="5"/>
      <c r="Q75" s="5"/>
      <c r="R75" s="1"/>
      <c r="S75" s="1">
        <f t="shared" si="16"/>
        <v>19.285714285714288</v>
      </c>
      <c r="T75" s="1">
        <f t="shared" si="17"/>
        <v>19.285714285714288</v>
      </c>
      <c r="U75" s="1">
        <v>0.2</v>
      </c>
      <c r="V75" s="1">
        <v>0.4</v>
      </c>
      <c r="W75" s="1">
        <v>2</v>
      </c>
      <c r="X75" s="1">
        <v>1.4</v>
      </c>
      <c r="Y75" s="1">
        <v>0.2</v>
      </c>
      <c r="Z75" s="1">
        <v>0.8</v>
      </c>
      <c r="AA75" s="16" t="s">
        <v>90</v>
      </c>
      <c r="AB75" s="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0" t="s">
        <v>109</v>
      </c>
      <c r="B76" s="10" t="s">
        <v>39</v>
      </c>
      <c r="C76" s="10"/>
      <c r="D76" s="10">
        <v>6</v>
      </c>
      <c r="E76" s="10"/>
      <c r="F76" s="10"/>
      <c r="G76" s="11">
        <v>0</v>
      </c>
      <c r="H76" s="10" t="e">
        <v>#N/A</v>
      </c>
      <c r="I76" s="10" t="s">
        <v>49</v>
      </c>
      <c r="J76" s="10"/>
      <c r="K76" s="10">
        <f t="shared" si="13"/>
        <v>0</v>
      </c>
      <c r="L76" s="10"/>
      <c r="M76" s="10"/>
      <c r="N76" s="10"/>
      <c r="O76" s="10">
        <f t="shared" si="15"/>
        <v>0</v>
      </c>
      <c r="P76" s="12"/>
      <c r="Q76" s="12"/>
      <c r="R76" s="10"/>
      <c r="S76" s="10" t="e">
        <f t="shared" si="16"/>
        <v>#DIV/0!</v>
      </c>
      <c r="T76" s="10" t="e">
        <f t="shared" si="17"/>
        <v>#DIV/0!</v>
      </c>
      <c r="U76" s="10">
        <v>1.2</v>
      </c>
      <c r="V76" s="10">
        <v>3.6</v>
      </c>
      <c r="W76" s="10">
        <v>0</v>
      </c>
      <c r="X76" s="10">
        <v>0.4</v>
      </c>
      <c r="Y76" s="10">
        <v>1.6</v>
      </c>
      <c r="Z76" s="10">
        <v>2.4</v>
      </c>
      <c r="AA76" s="10"/>
      <c r="AB76" s="10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7" t="s">
        <v>110</v>
      </c>
      <c r="B77" s="17" t="s">
        <v>39</v>
      </c>
      <c r="C77" s="17"/>
      <c r="D77" s="17"/>
      <c r="E77" s="17"/>
      <c r="F77" s="17"/>
      <c r="G77" s="18">
        <v>0</v>
      </c>
      <c r="H77" s="17">
        <v>50</v>
      </c>
      <c r="I77" s="17" t="s">
        <v>32</v>
      </c>
      <c r="J77" s="17"/>
      <c r="K77" s="17">
        <f t="shared" si="13"/>
        <v>0</v>
      </c>
      <c r="L77" s="17"/>
      <c r="M77" s="17"/>
      <c r="N77" s="17"/>
      <c r="O77" s="17">
        <f t="shared" si="15"/>
        <v>0</v>
      </c>
      <c r="P77" s="19"/>
      <c r="Q77" s="19"/>
      <c r="R77" s="17"/>
      <c r="S77" s="17" t="e">
        <f t="shared" si="16"/>
        <v>#DIV/0!</v>
      </c>
      <c r="T77" s="17" t="e">
        <f t="shared" si="17"/>
        <v>#DIV/0!</v>
      </c>
      <c r="U77" s="17">
        <v>-0.4</v>
      </c>
      <c r="V77" s="17">
        <v>-0.4</v>
      </c>
      <c r="W77" s="17">
        <v>0</v>
      </c>
      <c r="X77" s="17">
        <v>0</v>
      </c>
      <c r="Y77" s="17">
        <v>0</v>
      </c>
      <c r="Z77" s="17">
        <v>0</v>
      </c>
      <c r="AA77" s="17" t="s">
        <v>34</v>
      </c>
      <c r="AB77" s="17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7" t="s">
        <v>111</v>
      </c>
      <c r="B78" s="17" t="s">
        <v>39</v>
      </c>
      <c r="C78" s="17">
        <v>51</v>
      </c>
      <c r="D78" s="17"/>
      <c r="E78" s="17">
        <v>31</v>
      </c>
      <c r="F78" s="17">
        <v>-4</v>
      </c>
      <c r="G78" s="18">
        <v>0</v>
      </c>
      <c r="H78" s="17">
        <v>50</v>
      </c>
      <c r="I78" s="17" t="s">
        <v>32</v>
      </c>
      <c r="J78" s="17">
        <v>31</v>
      </c>
      <c r="K78" s="17">
        <f t="shared" si="13"/>
        <v>0</v>
      </c>
      <c r="L78" s="17"/>
      <c r="M78" s="17"/>
      <c r="N78" s="17"/>
      <c r="O78" s="17">
        <f t="shared" si="15"/>
        <v>6.2</v>
      </c>
      <c r="P78" s="19"/>
      <c r="Q78" s="19"/>
      <c r="R78" s="17"/>
      <c r="S78" s="17">
        <f t="shared" si="16"/>
        <v>-0.64516129032258063</v>
      </c>
      <c r="T78" s="17">
        <f t="shared" si="17"/>
        <v>-0.64516129032258063</v>
      </c>
      <c r="U78" s="17">
        <v>7.8</v>
      </c>
      <c r="V78" s="17">
        <v>6.6</v>
      </c>
      <c r="W78" s="17">
        <v>2.6</v>
      </c>
      <c r="X78" s="17">
        <v>3.2</v>
      </c>
      <c r="Y78" s="17">
        <v>4.8</v>
      </c>
      <c r="Z78" s="17">
        <v>4.4000000000000004</v>
      </c>
      <c r="AA78" s="20" t="s">
        <v>34</v>
      </c>
      <c r="AB78" s="17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7" t="s">
        <v>112</v>
      </c>
      <c r="B79" s="17" t="s">
        <v>39</v>
      </c>
      <c r="C79" s="17"/>
      <c r="D79" s="17"/>
      <c r="E79" s="17"/>
      <c r="F79" s="17"/>
      <c r="G79" s="18">
        <v>0</v>
      </c>
      <c r="H79" s="17">
        <v>30</v>
      </c>
      <c r="I79" s="17" t="s">
        <v>32</v>
      </c>
      <c r="J79" s="17"/>
      <c r="K79" s="17">
        <f t="shared" si="13"/>
        <v>0</v>
      </c>
      <c r="L79" s="17"/>
      <c r="M79" s="17"/>
      <c r="N79" s="17"/>
      <c r="O79" s="17">
        <f t="shared" si="15"/>
        <v>0</v>
      </c>
      <c r="P79" s="19"/>
      <c r="Q79" s="19"/>
      <c r="R79" s="17"/>
      <c r="S79" s="17" t="e">
        <f t="shared" si="16"/>
        <v>#DIV/0!</v>
      </c>
      <c r="T79" s="17" t="e">
        <f t="shared" si="17"/>
        <v>#DIV/0!</v>
      </c>
      <c r="U79" s="17">
        <v>0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 t="s">
        <v>34</v>
      </c>
      <c r="AB79" s="17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113</v>
      </c>
      <c r="B80" s="1" t="s">
        <v>39</v>
      </c>
      <c r="C80" s="1">
        <v>16</v>
      </c>
      <c r="D80" s="1">
        <v>12</v>
      </c>
      <c r="E80" s="1">
        <v>1</v>
      </c>
      <c r="F80" s="1">
        <v>26</v>
      </c>
      <c r="G80" s="6">
        <v>0.6</v>
      </c>
      <c r="H80" s="1">
        <v>55</v>
      </c>
      <c r="I80" s="1" t="s">
        <v>32</v>
      </c>
      <c r="J80" s="1">
        <v>1</v>
      </c>
      <c r="K80" s="1">
        <f t="shared" si="13"/>
        <v>0</v>
      </c>
      <c r="L80" s="1"/>
      <c r="M80" s="1"/>
      <c r="N80" s="1"/>
      <c r="O80" s="1">
        <f t="shared" si="15"/>
        <v>0.2</v>
      </c>
      <c r="P80" s="5"/>
      <c r="Q80" s="5"/>
      <c r="R80" s="1"/>
      <c r="S80" s="1">
        <f t="shared" si="16"/>
        <v>130</v>
      </c>
      <c r="T80" s="1">
        <f t="shared" si="17"/>
        <v>130</v>
      </c>
      <c r="U80" s="1">
        <v>0.6</v>
      </c>
      <c r="V80" s="1">
        <v>0.8</v>
      </c>
      <c r="W80" s="1">
        <v>2</v>
      </c>
      <c r="X80" s="1">
        <v>1.6</v>
      </c>
      <c r="Y80" s="1">
        <v>0.4</v>
      </c>
      <c r="Z80" s="1">
        <v>0.6</v>
      </c>
      <c r="AA80" s="16" t="s">
        <v>90</v>
      </c>
      <c r="AB80" s="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7" t="s">
        <v>114</v>
      </c>
      <c r="B81" s="17" t="s">
        <v>39</v>
      </c>
      <c r="C81" s="17"/>
      <c r="D81" s="17"/>
      <c r="E81" s="17">
        <v>-3</v>
      </c>
      <c r="F81" s="17"/>
      <c r="G81" s="18">
        <v>0</v>
      </c>
      <c r="H81" s="17">
        <v>40</v>
      </c>
      <c r="I81" s="17" t="s">
        <v>32</v>
      </c>
      <c r="J81" s="17"/>
      <c r="K81" s="17">
        <f t="shared" si="13"/>
        <v>-3</v>
      </c>
      <c r="L81" s="17"/>
      <c r="M81" s="17"/>
      <c r="N81" s="17"/>
      <c r="O81" s="17">
        <f t="shared" si="15"/>
        <v>-0.6</v>
      </c>
      <c r="P81" s="19"/>
      <c r="Q81" s="19"/>
      <c r="R81" s="17"/>
      <c r="S81" s="17">
        <f t="shared" si="16"/>
        <v>0</v>
      </c>
      <c r="T81" s="17">
        <f t="shared" si="17"/>
        <v>0</v>
      </c>
      <c r="U81" s="17">
        <v>0</v>
      </c>
      <c r="V81" s="17">
        <v>0</v>
      </c>
      <c r="W81" s="17">
        <v>0</v>
      </c>
      <c r="X81" s="17">
        <v>0</v>
      </c>
      <c r="Y81" s="17">
        <v>0</v>
      </c>
      <c r="Z81" s="17">
        <v>0.4</v>
      </c>
      <c r="AA81" s="17" t="s">
        <v>34</v>
      </c>
      <c r="AB81" s="17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7" t="s">
        <v>115</v>
      </c>
      <c r="B82" s="17" t="s">
        <v>39</v>
      </c>
      <c r="C82" s="17"/>
      <c r="D82" s="17"/>
      <c r="E82" s="17"/>
      <c r="F82" s="17"/>
      <c r="G82" s="18">
        <v>0</v>
      </c>
      <c r="H82" s="17" t="e">
        <v>#N/A</v>
      </c>
      <c r="I82" s="17" t="s">
        <v>32</v>
      </c>
      <c r="J82" s="17"/>
      <c r="K82" s="17">
        <f t="shared" si="13"/>
        <v>0</v>
      </c>
      <c r="L82" s="17"/>
      <c r="M82" s="17"/>
      <c r="N82" s="17"/>
      <c r="O82" s="17">
        <f t="shared" si="15"/>
        <v>0</v>
      </c>
      <c r="P82" s="19"/>
      <c r="Q82" s="19"/>
      <c r="R82" s="17"/>
      <c r="S82" s="17" t="e">
        <f t="shared" si="16"/>
        <v>#DIV/0!</v>
      </c>
      <c r="T82" s="17" t="e">
        <f t="shared" si="17"/>
        <v>#DIV/0!</v>
      </c>
      <c r="U82" s="17">
        <v>0</v>
      </c>
      <c r="V82" s="17">
        <v>0</v>
      </c>
      <c r="W82" s="17">
        <v>0</v>
      </c>
      <c r="X82" s="17">
        <v>0</v>
      </c>
      <c r="Y82" s="17">
        <v>0</v>
      </c>
      <c r="Z82" s="17">
        <v>0</v>
      </c>
      <c r="AA82" s="17" t="s">
        <v>34</v>
      </c>
      <c r="AB82" s="17">
        <f t="shared" si="18"/>
        <v>0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7" t="s">
        <v>116</v>
      </c>
      <c r="B83" s="17" t="s">
        <v>39</v>
      </c>
      <c r="C83" s="17"/>
      <c r="D83" s="17"/>
      <c r="E83" s="17"/>
      <c r="F83" s="17"/>
      <c r="G83" s="18">
        <v>0</v>
      </c>
      <c r="H83" s="17" t="e">
        <v>#N/A</v>
      </c>
      <c r="I83" s="17" t="s">
        <v>32</v>
      </c>
      <c r="J83" s="17"/>
      <c r="K83" s="17">
        <f t="shared" si="13"/>
        <v>0</v>
      </c>
      <c r="L83" s="17"/>
      <c r="M83" s="17"/>
      <c r="N83" s="17"/>
      <c r="O83" s="17">
        <f t="shared" si="15"/>
        <v>0</v>
      </c>
      <c r="P83" s="19"/>
      <c r="Q83" s="19"/>
      <c r="R83" s="17"/>
      <c r="S83" s="17" t="e">
        <f t="shared" si="16"/>
        <v>#DIV/0!</v>
      </c>
      <c r="T83" s="17" t="e">
        <f t="shared" si="17"/>
        <v>#DIV/0!</v>
      </c>
      <c r="U83" s="17">
        <v>0</v>
      </c>
      <c r="V83" s="17">
        <v>0</v>
      </c>
      <c r="W83" s="17">
        <v>0.2</v>
      </c>
      <c r="X83" s="17">
        <v>0.2</v>
      </c>
      <c r="Y83" s="17">
        <v>0</v>
      </c>
      <c r="Z83" s="17">
        <v>0</v>
      </c>
      <c r="AA83" s="17" t="s">
        <v>34</v>
      </c>
      <c r="AB83" s="17">
        <f t="shared" si="18"/>
        <v>0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117</v>
      </c>
      <c r="B84" s="1" t="s">
        <v>39</v>
      </c>
      <c r="C84" s="1">
        <v>129</v>
      </c>
      <c r="D84" s="1"/>
      <c r="E84" s="1">
        <v>2</v>
      </c>
      <c r="F84" s="1">
        <v>127</v>
      </c>
      <c r="G84" s="6">
        <v>0.06</v>
      </c>
      <c r="H84" s="1">
        <v>60</v>
      </c>
      <c r="I84" s="1" t="s">
        <v>32</v>
      </c>
      <c r="J84" s="1">
        <v>2</v>
      </c>
      <c r="K84" s="1">
        <f t="shared" si="13"/>
        <v>0</v>
      </c>
      <c r="L84" s="1"/>
      <c r="M84" s="1"/>
      <c r="N84" s="1"/>
      <c r="O84" s="1">
        <f t="shared" si="15"/>
        <v>0.4</v>
      </c>
      <c r="P84" s="5"/>
      <c r="Q84" s="5"/>
      <c r="R84" s="1"/>
      <c r="S84" s="1">
        <f t="shared" si="16"/>
        <v>317.5</v>
      </c>
      <c r="T84" s="1">
        <f t="shared" si="17"/>
        <v>317.5</v>
      </c>
      <c r="U84" s="1">
        <v>0.8</v>
      </c>
      <c r="V84" s="1">
        <v>0.8</v>
      </c>
      <c r="W84" s="1">
        <v>1.2</v>
      </c>
      <c r="X84" s="1">
        <v>1.6</v>
      </c>
      <c r="Y84" s="1">
        <v>0.8</v>
      </c>
      <c r="Z84" s="1">
        <v>1.4</v>
      </c>
      <c r="AA84" s="16" t="s">
        <v>138</v>
      </c>
      <c r="AB84" s="1">
        <f t="shared" si="18"/>
        <v>0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118</v>
      </c>
      <c r="B85" s="1" t="s">
        <v>39</v>
      </c>
      <c r="C85" s="1">
        <v>72</v>
      </c>
      <c r="D85" s="1">
        <v>1</v>
      </c>
      <c r="E85" s="1">
        <v>10</v>
      </c>
      <c r="F85" s="1">
        <v>50</v>
      </c>
      <c r="G85" s="6">
        <v>0.15</v>
      </c>
      <c r="H85" s="1">
        <v>60</v>
      </c>
      <c r="I85" s="1" t="s">
        <v>32</v>
      </c>
      <c r="J85" s="1">
        <v>12</v>
      </c>
      <c r="K85" s="1">
        <f t="shared" si="13"/>
        <v>-2</v>
      </c>
      <c r="L85" s="1"/>
      <c r="M85" s="1"/>
      <c r="N85" s="1"/>
      <c r="O85" s="1">
        <f t="shared" si="15"/>
        <v>2</v>
      </c>
      <c r="P85" s="5"/>
      <c r="Q85" s="5"/>
      <c r="R85" s="1"/>
      <c r="S85" s="1">
        <f t="shared" si="16"/>
        <v>25</v>
      </c>
      <c r="T85" s="1">
        <f t="shared" si="17"/>
        <v>25</v>
      </c>
      <c r="U85" s="1">
        <v>4.5999999999999996</v>
      </c>
      <c r="V85" s="1">
        <v>5.2</v>
      </c>
      <c r="W85" s="1">
        <v>4.2</v>
      </c>
      <c r="X85" s="1">
        <v>4.5999999999999996</v>
      </c>
      <c r="Y85" s="1">
        <v>6</v>
      </c>
      <c r="Z85" s="1">
        <v>9.4</v>
      </c>
      <c r="AA85" s="16" t="s">
        <v>90</v>
      </c>
      <c r="AB85" s="1">
        <f t="shared" si="18"/>
        <v>0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119</v>
      </c>
      <c r="B86" s="1" t="s">
        <v>31</v>
      </c>
      <c r="C86" s="1">
        <v>192.73400000000001</v>
      </c>
      <c r="D86" s="1">
        <v>1.427</v>
      </c>
      <c r="E86" s="1">
        <v>45.966000000000001</v>
      </c>
      <c r="F86" s="1">
        <v>119.386</v>
      </c>
      <c r="G86" s="6">
        <v>1</v>
      </c>
      <c r="H86" s="1">
        <v>55</v>
      </c>
      <c r="I86" s="1" t="s">
        <v>32</v>
      </c>
      <c r="J86" s="1">
        <v>43.75</v>
      </c>
      <c r="K86" s="1">
        <f t="shared" si="13"/>
        <v>2.2160000000000011</v>
      </c>
      <c r="L86" s="1"/>
      <c r="M86" s="1"/>
      <c r="N86" s="1"/>
      <c r="O86" s="1">
        <f t="shared" si="15"/>
        <v>9.1932000000000009</v>
      </c>
      <c r="P86" s="5"/>
      <c r="Q86" s="5"/>
      <c r="R86" s="1"/>
      <c r="S86" s="1">
        <f t="shared" si="16"/>
        <v>12.986337727885827</v>
      </c>
      <c r="T86" s="1">
        <f t="shared" si="17"/>
        <v>12.986337727885827</v>
      </c>
      <c r="U86" s="1">
        <v>10.653</v>
      </c>
      <c r="V86" s="1">
        <v>10.359</v>
      </c>
      <c r="W86" s="1">
        <v>9.5400000000000009</v>
      </c>
      <c r="X86" s="1">
        <v>10.909000000000001</v>
      </c>
      <c r="Y86" s="1">
        <v>15.507400000000001</v>
      </c>
      <c r="Z86" s="1">
        <v>15.0084</v>
      </c>
      <c r="AA86" s="1"/>
      <c r="AB86" s="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120</v>
      </c>
      <c r="B87" s="1" t="s">
        <v>39</v>
      </c>
      <c r="C87" s="1">
        <v>15</v>
      </c>
      <c r="D87" s="1">
        <v>58</v>
      </c>
      <c r="E87" s="1">
        <v>13</v>
      </c>
      <c r="F87" s="1">
        <v>55</v>
      </c>
      <c r="G87" s="6">
        <v>0.4</v>
      </c>
      <c r="H87" s="1">
        <v>55</v>
      </c>
      <c r="I87" s="1" t="s">
        <v>32</v>
      </c>
      <c r="J87" s="1">
        <v>15</v>
      </c>
      <c r="K87" s="1">
        <f t="shared" si="13"/>
        <v>-2</v>
      </c>
      <c r="L87" s="1"/>
      <c r="M87" s="1"/>
      <c r="N87" s="1">
        <v>10</v>
      </c>
      <c r="O87" s="1">
        <f t="shared" si="15"/>
        <v>2.6</v>
      </c>
      <c r="P87" s="5"/>
      <c r="Q87" s="5"/>
      <c r="R87" s="1"/>
      <c r="S87" s="1">
        <f t="shared" si="16"/>
        <v>25</v>
      </c>
      <c r="T87" s="1">
        <f t="shared" si="17"/>
        <v>25</v>
      </c>
      <c r="U87" s="1">
        <v>3.6</v>
      </c>
      <c r="V87" s="1">
        <v>4</v>
      </c>
      <c r="W87" s="1">
        <v>2.8</v>
      </c>
      <c r="X87" s="1">
        <v>1.8</v>
      </c>
      <c r="Y87" s="1">
        <v>2.6</v>
      </c>
      <c r="Z87" s="1">
        <v>3.2</v>
      </c>
      <c r="AA87" s="14" t="s">
        <v>70</v>
      </c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121</v>
      </c>
      <c r="B88" s="1" t="s">
        <v>31</v>
      </c>
      <c r="C88" s="1">
        <v>167.083</v>
      </c>
      <c r="D88" s="1"/>
      <c r="E88" s="1">
        <v>62.015999999999998</v>
      </c>
      <c r="F88" s="1">
        <v>75.256</v>
      </c>
      <c r="G88" s="6">
        <v>1</v>
      </c>
      <c r="H88" s="1">
        <v>55</v>
      </c>
      <c r="I88" s="1" t="s">
        <v>32</v>
      </c>
      <c r="J88" s="1">
        <v>60.15</v>
      </c>
      <c r="K88" s="1">
        <f t="shared" si="13"/>
        <v>1.8659999999999997</v>
      </c>
      <c r="L88" s="1"/>
      <c r="M88" s="1"/>
      <c r="N88" s="1">
        <v>18.475500000000011</v>
      </c>
      <c r="O88" s="1">
        <f t="shared" si="15"/>
        <v>12.4032</v>
      </c>
      <c r="P88" s="5">
        <f t="shared" ref="P88" si="20">10*O88-N88-F88</f>
        <v>30.300499999999985</v>
      </c>
      <c r="Q88" s="5"/>
      <c r="R88" s="1"/>
      <c r="S88" s="1">
        <f t="shared" si="16"/>
        <v>10</v>
      </c>
      <c r="T88" s="1">
        <f t="shared" si="17"/>
        <v>7.5570417311661515</v>
      </c>
      <c r="U88" s="1">
        <v>13.005000000000001</v>
      </c>
      <c r="V88" s="1">
        <v>11.5558</v>
      </c>
      <c r="W88" s="1">
        <v>6.9476000000000004</v>
      </c>
      <c r="X88" s="1">
        <v>6.9495999999999993</v>
      </c>
      <c r="Y88" s="1">
        <v>14.4152</v>
      </c>
      <c r="Z88" s="1">
        <v>15.756</v>
      </c>
      <c r="AA88" s="1"/>
      <c r="AB88" s="1">
        <f t="shared" si="18"/>
        <v>30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17" t="s">
        <v>122</v>
      </c>
      <c r="B89" s="17" t="s">
        <v>39</v>
      </c>
      <c r="C89" s="17"/>
      <c r="D89" s="17"/>
      <c r="E89" s="17"/>
      <c r="F89" s="17"/>
      <c r="G89" s="18">
        <v>0</v>
      </c>
      <c r="H89" s="17">
        <v>55</v>
      </c>
      <c r="I89" s="17" t="s">
        <v>32</v>
      </c>
      <c r="J89" s="17"/>
      <c r="K89" s="17">
        <f t="shared" si="13"/>
        <v>0</v>
      </c>
      <c r="L89" s="17"/>
      <c r="M89" s="17"/>
      <c r="N89" s="17"/>
      <c r="O89" s="17">
        <f t="shared" si="15"/>
        <v>0</v>
      </c>
      <c r="P89" s="19"/>
      <c r="Q89" s="19"/>
      <c r="R89" s="17"/>
      <c r="S89" s="17" t="e">
        <f t="shared" si="16"/>
        <v>#DIV/0!</v>
      </c>
      <c r="T89" s="17" t="e">
        <f t="shared" si="17"/>
        <v>#DIV/0!</v>
      </c>
      <c r="U89" s="17">
        <v>0</v>
      </c>
      <c r="V89" s="17">
        <v>0</v>
      </c>
      <c r="W89" s="17">
        <v>0</v>
      </c>
      <c r="X89" s="17">
        <v>0</v>
      </c>
      <c r="Y89" s="17">
        <v>0</v>
      </c>
      <c r="Z89" s="17">
        <v>0.2</v>
      </c>
      <c r="AA89" s="17" t="s">
        <v>34</v>
      </c>
      <c r="AB89" s="17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123</v>
      </c>
      <c r="B90" s="1" t="s">
        <v>39</v>
      </c>
      <c r="C90" s="1">
        <v>47</v>
      </c>
      <c r="D90" s="1"/>
      <c r="E90" s="1">
        <v>9</v>
      </c>
      <c r="F90" s="1">
        <v>32</v>
      </c>
      <c r="G90" s="6">
        <v>0.4</v>
      </c>
      <c r="H90" s="1">
        <v>55</v>
      </c>
      <c r="I90" s="1" t="s">
        <v>32</v>
      </c>
      <c r="J90" s="1">
        <v>10</v>
      </c>
      <c r="K90" s="1">
        <f t="shared" si="13"/>
        <v>-1</v>
      </c>
      <c r="L90" s="1"/>
      <c r="M90" s="1"/>
      <c r="N90" s="1">
        <v>10</v>
      </c>
      <c r="O90" s="1">
        <f t="shared" si="15"/>
        <v>1.8</v>
      </c>
      <c r="P90" s="5"/>
      <c r="Q90" s="5"/>
      <c r="R90" s="1"/>
      <c r="S90" s="1">
        <f t="shared" si="16"/>
        <v>23.333333333333332</v>
      </c>
      <c r="T90" s="1">
        <f t="shared" si="17"/>
        <v>23.333333333333332</v>
      </c>
      <c r="U90" s="1">
        <v>3.8</v>
      </c>
      <c r="V90" s="1">
        <v>3.2</v>
      </c>
      <c r="W90" s="1">
        <v>3.4</v>
      </c>
      <c r="X90" s="1">
        <v>3.8</v>
      </c>
      <c r="Y90" s="1">
        <v>0</v>
      </c>
      <c r="Z90" s="1">
        <v>0</v>
      </c>
      <c r="AA90" s="14" t="s">
        <v>70</v>
      </c>
      <c r="AB90" s="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7" t="s">
        <v>124</v>
      </c>
      <c r="B91" s="17" t="s">
        <v>31</v>
      </c>
      <c r="C91" s="17"/>
      <c r="D91" s="17"/>
      <c r="E91" s="17"/>
      <c r="F91" s="17"/>
      <c r="G91" s="18">
        <v>0</v>
      </c>
      <c r="H91" s="17">
        <v>50</v>
      </c>
      <c r="I91" s="17" t="s">
        <v>32</v>
      </c>
      <c r="J91" s="17"/>
      <c r="K91" s="17">
        <f t="shared" si="13"/>
        <v>0</v>
      </c>
      <c r="L91" s="17"/>
      <c r="M91" s="17"/>
      <c r="N91" s="17"/>
      <c r="O91" s="17">
        <f t="shared" si="15"/>
        <v>0</v>
      </c>
      <c r="P91" s="19"/>
      <c r="Q91" s="19"/>
      <c r="R91" s="17"/>
      <c r="S91" s="17" t="e">
        <f t="shared" si="16"/>
        <v>#DIV/0!</v>
      </c>
      <c r="T91" s="17" t="e">
        <f t="shared" si="17"/>
        <v>#DIV/0!</v>
      </c>
      <c r="U91" s="17">
        <v>0.28839999999999999</v>
      </c>
      <c r="V91" s="17">
        <v>0.28839999999999999</v>
      </c>
      <c r="W91" s="17">
        <v>1.397</v>
      </c>
      <c r="X91" s="17">
        <v>1.397</v>
      </c>
      <c r="Y91" s="17">
        <v>0.28160000000000002</v>
      </c>
      <c r="Z91" s="17">
        <v>0.28160000000000002</v>
      </c>
      <c r="AA91" s="20" t="s">
        <v>34</v>
      </c>
      <c r="AB91" s="17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125</v>
      </c>
      <c r="B92" s="1" t="s">
        <v>39</v>
      </c>
      <c r="C92" s="1">
        <v>18</v>
      </c>
      <c r="D92" s="1"/>
      <c r="E92" s="1">
        <v>14</v>
      </c>
      <c r="F92" s="1">
        <v>-1</v>
      </c>
      <c r="G92" s="6">
        <v>0.3</v>
      </c>
      <c r="H92" s="1">
        <v>30</v>
      </c>
      <c r="I92" s="1" t="s">
        <v>32</v>
      </c>
      <c r="J92" s="1">
        <v>15</v>
      </c>
      <c r="K92" s="1">
        <f t="shared" si="13"/>
        <v>-1</v>
      </c>
      <c r="L92" s="1"/>
      <c r="M92" s="1"/>
      <c r="N92" s="1"/>
      <c r="O92" s="1">
        <f t="shared" si="15"/>
        <v>2.8</v>
      </c>
      <c r="P92" s="5">
        <f>8*O92-N92-F92</f>
        <v>23.4</v>
      </c>
      <c r="Q92" s="5"/>
      <c r="R92" s="1"/>
      <c r="S92" s="1">
        <f t="shared" si="16"/>
        <v>8</v>
      </c>
      <c r="T92" s="1">
        <f t="shared" si="17"/>
        <v>-0.35714285714285715</v>
      </c>
      <c r="U92" s="1">
        <v>0.4</v>
      </c>
      <c r="V92" s="1">
        <v>0.4</v>
      </c>
      <c r="W92" s="1">
        <v>0</v>
      </c>
      <c r="X92" s="1">
        <v>0</v>
      </c>
      <c r="Y92" s="1">
        <v>0.2</v>
      </c>
      <c r="Z92" s="1">
        <v>0.2</v>
      </c>
      <c r="AA92" s="1"/>
      <c r="AB92" s="1">
        <f t="shared" si="18"/>
        <v>7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1" t="s">
        <v>126</v>
      </c>
      <c r="B93" s="1" t="s">
        <v>39</v>
      </c>
      <c r="C93" s="1">
        <v>26</v>
      </c>
      <c r="D93" s="1"/>
      <c r="E93" s="1">
        <v>12</v>
      </c>
      <c r="F93" s="1">
        <v>-1</v>
      </c>
      <c r="G93" s="6">
        <v>0.3</v>
      </c>
      <c r="H93" s="1">
        <v>30</v>
      </c>
      <c r="I93" s="1" t="s">
        <v>32</v>
      </c>
      <c r="J93" s="1">
        <v>12</v>
      </c>
      <c r="K93" s="1">
        <f t="shared" si="13"/>
        <v>0</v>
      </c>
      <c r="L93" s="1"/>
      <c r="M93" s="1"/>
      <c r="N93" s="1"/>
      <c r="O93" s="1">
        <f t="shared" si="15"/>
        <v>2.4</v>
      </c>
      <c r="P93" s="5">
        <v>20</v>
      </c>
      <c r="Q93" s="5"/>
      <c r="R93" s="1"/>
      <c r="S93" s="1">
        <f t="shared" si="16"/>
        <v>7.916666666666667</v>
      </c>
      <c r="T93" s="1">
        <f t="shared" si="17"/>
        <v>-0.41666666666666669</v>
      </c>
      <c r="U93" s="1">
        <v>0.4</v>
      </c>
      <c r="V93" s="1">
        <v>0.4</v>
      </c>
      <c r="W93" s="1">
        <v>0</v>
      </c>
      <c r="X93" s="1">
        <v>0</v>
      </c>
      <c r="Y93" s="1">
        <v>0.2</v>
      </c>
      <c r="Z93" s="1">
        <v>0.2</v>
      </c>
      <c r="AA93" s="1"/>
      <c r="AB93" s="1">
        <f t="shared" si="18"/>
        <v>6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127</v>
      </c>
      <c r="B94" s="1" t="s">
        <v>31</v>
      </c>
      <c r="C94" s="1">
        <v>1361.7570000000001</v>
      </c>
      <c r="D94" s="1">
        <v>2182.77</v>
      </c>
      <c r="E94" s="1">
        <v>1314.4559999999999</v>
      </c>
      <c r="F94" s="1">
        <v>1875.7940000000001</v>
      </c>
      <c r="G94" s="6">
        <v>1</v>
      </c>
      <c r="H94" s="1">
        <v>60</v>
      </c>
      <c r="I94" s="1" t="s">
        <v>128</v>
      </c>
      <c r="J94" s="1">
        <v>1228.7449999999999</v>
      </c>
      <c r="K94" s="1">
        <f t="shared" si="13"/>
        <v>85.711000000000013</v>
      </c>
      <c r="L94" s="1"/>
      <c r="M94" s="1"/>
      <c r="N94" s="1">
        <v>700</v>
      </c>
      <c r="O94" s="1">
        <f t="shared" si="15"/>
        <v>262.89119999999997</v>
      </c>
      <c r="P94" s="5">
        <f t="shared" ref="P94" si="21">10*O94-N94-F94</f>
        <v>53.117999999999711</v>
      </c>
      <c r="Q94" s="5"/>
      <c r="R94" s="1"/>
      <c r="S94" s="1">
        <f t="shared" si="16"/>
        <v>9.9999999999999982</v>
      </c>
      <c r="T94" s="1">
        <f t="shared" si="17"/>
        <v>9.7979468312366489</v>
      </c>
      <c r="U94" s="1">
        <v>306.63319999999999</v>
      </c>
      <c r="V94" s="1">
        <v>320.60840000000002</v>
      </c>
      <c r="W94" s="1">
        <v>219.18020000000001</v>
      </c>
      <c r="X94" s="1">
        <v>219.31780000000001</v>
      </c>
      <c r="Y94" s="1">
        <v>305.19479999999999</v>
      </c>
      <c r="Z94" s="1">
        <v>284.81060000000002</v>
      </c>
      <c r="AA94" s="1" t="s">
        <v>52</v>
      </c>
      <c r="AB94" s="1">
        <f t="shared" si="18"/>
        <v>53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0" t="s">
        <v>129</v>
      </c>
      <c r="B95" s="10" t="s">
        <v>31</v>
      </c>
      <c r="C95" s="10">
        <v>-67.277000000000001</v>
      </c>
      <c r="D95" s="10">
        <v>165.12700000000001</v>
      </c>
      <c r="E95" s="15">
        <v>67.525000000000006</v>
      </c>
      <c r="F95" s="10"/>
      <c r="G95" s="11">
        <v>0</v>
      </c>
      <c r="H95" s="10" t="e">
        <v>#N/A</v>
      </c>
      <c r="I95" s="10" t="s">
        <v>49</v>
      </c>
      <c r="J95" s="10">
        <v>65</v>
      </c>
      <c r="K95" s="10">
        <f t="shared" si="13"/>
        <v>2.5250000000000057</v>
      </c>
      <c r="L95" s="10"/>
      <c r="M95" s="10"/>
      <c r="N95" s="10"/>
      <c r="O95" s="10">
        <f t="shared" si="15"/>
        <v>13.505000000000001</v>
      </c>
      <c r="P95" s="12"/>
      <c r="Q95" s="12"/>
      <c r="R95" s="10"/>
      <c r="S95" s="10">
        <f t="shared" si="16"/>
        <v>0</v>
      </c>
      <c r="T95" s="10">
        <f t="shared" si="17"/>
        <v>0</v>
      </c>
      <c r="U95" s="10">
        <v>104.6254</v>
      </c>
      <c r="V95" s="10">
        <v>151.4666</v>
      </c>
      <c r="W95" s="10">
        <v>196.6934</v>
      </c>
      <c r="X95" s="10">
        <v>203.07220000000001</v>
      </c>
      <c r="Y95" s="10">
        <v>249.75720000000001</v>
      </c>
      <c r="Z95" s="10">
        <v>236.28440000000001</v>
      </c>
      <c r="AA95" s="10" t="s">
        <v>52</v>
      </c>
      <c r="AB95" s="10">
        <f t="shared" si="18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7" t="s">
        <v>130</v>
      </c>
      <c r="B96" s="17" t="s">
        <v>39</v>
      </c>
      <c r="C96" s="17"/>
      <c r="D96" s="17"/>
      <c r="E96" s="17"/>
      <c r="F96" s="17"/>
      <c r="G96" s="18">
        <v>0</v>
      </c>
      <c r="H96" s="17" t="e">
        <v>#N/A</v>
      </c>
      <c r="I96" s="17" t="s">
        <v>32</v>
      </c>
      <c r="J96" s="17"/>
      <c r="K96" s="17">
        <f t="shared" si="13"/>
        <v>0</v>
      </c>
      <c r="L96" s="17"/>
      <c r="M96" s="17"/>
      <c r="N96" s="17"/>
      <c r="O96" s="17">
        <f t="shared" si="15"/>
        <v>0</v>
      </c>
      <c r="P96" s="19"/>
      <c r="Q96" s="19"/>
      <c r="R96" s="17"/>
      <c r="S96" s="17" t="e">
        <f t="shared" si="16"/>
        <v>#DIV/0!</v>
      </c>
      <c r="T96" s="17" t="e">
        <f t="shared" si="17"/>
        <v>#DIV/0!</v>
      </c>
      <c r="U96" s="17">
        <v>0</v>
      </c>
      <c r="V96" s="17">
        <v>0</v>
      </c>
      <c r="W96" s="17">
        <v>0</v>
      </c>
      <c r="X96" s="17">
        <v>0</v>
      </c>
      <c r="Y96" s="17">
        <v>0</v>
      </c>
      <c r="Z96" s="17">
        <v>0</v>
      </c>
      <c r="AA96" s="17" t="s">
        <v>34</v>
      </c>
      <c r="AB96" s="17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131</v>
      </c>
      <c r="B97" s="1" t="s">
        <v>31</v>
      </c>
      <c r="C97" s="1">
        <v>2423.2550000000001</v>
      </c>
      <c r="D97" s="1">
        <v>965.48</v>
      </c>
      <c r="E97" s="15">
        <f>1290.395+E95</f>
        <v>1357.92</v>
      </c>
      <c r="F97" s="1">
        <v>1795.4580000000001</v>
      </c>
      <c r="G97" s="6">
        <v>1</v>
      </c>
      <c r="H97" s="1">
        <v>60</v>
      </c>
      <c r="I97" s="1" t="s">
        <v>32</v>
      </c>
      <c r="J97" s="1">
        <v>1144.5</v>
      </c>
      <c r="K97" s="1">
        <f t="shared" si="13"/>
        <v>213.42000000000007</v>
      </c>
      <c r="L97" s="1"/>
      <c r="M97" s="1"/>
      <c r="N97" s="1">
        <v>200</v>
      </c>
      <c r="O97" s="1">
        <f t="shared" si="15"/>
        <v>271.584</v>
      </c>
      <c r="P97" s="5">
        <f t="shared" ref="P97" si="22">10*O97-N97-F97</f>
        <v>720.38200000000006</v>
      </c>
      <c r="Q97" s="5"/>
      <c r="R97" s="1"/>
      <c r="S97" s="1">
        <f t="shared" si="16"/>
        <v>10</v>
      </c>
      <c r="T97" s="1">
        <f t="shared" si="17"/>
        <v>7.3474799693649109</v>
      </c>
      <c r="U97" s="1">
        <v>246.92840000000001</v>
      </c>
      <c r="V97" s="1">
        <v>255.15440000000001</v>
      </c>
      <c r="W97" s="1">
        <v>350.39600000000002</v>
      </c>
      <c r="X97" s="1">
        <v>352.11500000000001</v>
      </c>
      <c r="Y97" s="1">
        <v>249.75720000000001</v>
      </c>
      <c r="Z97" s="1">
        <v>0</v>
      </c>
      <c r="AA97" s="1" t="s">
        <v>52</v>
      </c>
      <c r="AB97" s="1">
        <f t="shared" si="18"/>
        <v>720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132</v>
      </c>
      <c r="B98" s="1" t="s">
        <v>31</v>
      </c>
      <c r="C98" s="1"/>
      <c r="D98" s="1">
        <v>476.82</v>
      </c>
      <c r="E98" s="15">
        <f>E25</f>
        <v>1632.7439999999999</v>
      </c>
      <c r="F98" s="15">
        <f>476.82+F25</f>
        <v>2357.703</v>
      </c>
      <c r="G98" s="6">
        <v>1</v>
      </c>
      <c r="H98" s="1">
        <v>60</v>
      </c>
      <c r="I98" s="1" t="s">
        <v>128</v>
      </c>
      <c r="J98" s="1"/>
      <c r="K98" s="1">
        <f t="shared" si="13"/>
        <v>1632.7439999999999</v>
      </c>
      <c r="L98" s="1"/>
      <c r="M98" s="1"/>
      <c r="N98" s="1">
        <v>1100</v>
      </c>
      <c r="O98" s="1">
        <f t="shared" si="15"/>
        <v>326.54879999999997</v>
      </c>
      <c r="P98" s="5"/>
      <c r="Q98" s="5"/>
      <c r="R98" s="1"/>
      <c r="S98" s="1">
        <f t="shared" si="16"/>
        <v>10.588625651051236</v>
      </c>
      <c r="T98" s="1">
        <f t="shared" si="17"/>
        <v>10.588625651051236</v>
      </c>
      <c r="U98" s="1">
        <v>371.75979999999998</v>
      </c>
      <c r="V98" s="1">
        <v>374.80200000000002</v>
      </c>
      <c r="W98" s="1">
        <v>374.05459999999999</v>
      </c>
      <c r="X98" s="1">
        <v>378.01560000000001</v>
      </c>
      <c r="Y98" s="1">
        <v>0</v>
      </c>
      <c r="Z98" s="1">
        <v>0</v>
      </c>
      <c r="AA98" s="1" t="s">
        <v>52</v>
      </c>
      <c r="AB98" s="1">
        <f t="shared" si="18"/>
        <v>0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" t="s">
        <v>133</v>
      </c>
      <c r="B99" s="1" t="s">
        <v>39</v>
      </c>
      <c r="C99" s="1">
        <v>30</v>
      </c>
      <c r="D99" s="1"/>
      <c r="E99" s="1">
        <v>1</v>
      </c>
      <c r="F99" s="1">
        <v>27</v>
      </c>
      <c r="G99" s="6">
        <v>0.2</v>
      </c>
      <c r="H99" s="1">
        <v>30</v>
      </c>
      <c r="I99" s="1" t="s">
        <v>32</v>
      </c>
      <c r="J99" s="1">
        <v>1</v>
      </c>
      <c r="K99" s="1">
        <f t="shared" si="13"/>
        <v>0</v>
      </c>
      <c r="L99" s="1"/>
      <c r="M99" s="1"/>
      <c r="N99" s="1"/>
      <c r="O99" s="1">
        <f t="shared" si="15"/>
        <v>0.2</v>
      </c>
      <c r="P99" s="5"/>
      <c r="Q99" s="5"/>
      <c r="R99" s="1"/>
      <c r="S99" s="1">
        <f t="shared" si="16"/>
        <v>135</v>
      </c>
      <c r="T99" s="1">
        <f t="shared" si="17"/>
        <v>135</v>
      </c>
      <c r="U99" s="1">
        <v>0.4</v>
      </c>
      <c r="V99" s="1">
        <v>0.4</v>
      </c>
      <c r="W99" s="1">
        <v>0</v>
      </c>
      <c r="X99" s="1">
        <v>0</v>
      </c>
      <c r="Y99" s="1">
        <v>0</v>
      </c>
      <c r="Z99" s="1">
        <v>0</v>
      </c>
      <c r="AA99" s="14" t="s">
        <v>134</v>
      </c>
      <c r="AB99" s="1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0" t="s">
        <v>135</v>
      </c>
      <c r="B100" s="10" t="s">
        <v>39</v>
      </c>
      <c r="C100" s="10">
        <v>-6</v>
      </c>
      <c r="D100" s="10"/>
      <c r="E100" s="10"/>
      <c r="F100" s="10">
        <v>-6</v>
      </c>
      <c r="G100" s="11">
        <v>0</v>
      </c>
      <c r="H100" s="10" t="e">
        <v>#N/A</v>
      </c>
      <c r="I100" s="10" t="s">
        <v>49</v>
      </c>
      <c r="J100" s="10"/>
      <c r="K100" s="10">
        <f t="shared" ref="K100:K102" si="23">E100-J100</f>
        <v>0</v>
      </c>
      <c r="L100" s="10"/>
      <c r="M100" s="10"/>
      <c r="N100" s="10"/>
      <c r="O100" s="10">
        <f t="shared" si="15"/>
        <v>0</v>
      </c>
      <c r="P100" s="12"/>
      <c r="Q100" s="12"/>
      <c r="R100" s="10"/>
      <c r="S100" s="10" t="e">
        <f t="shared" si="16"/>
        <v>#DIV/0!</v>
      </c>
      <c r="T100" s="10" t="e">
        <f t="shared" si="17"/>
        <v>#DIV/0!</v>
      </c>
      <c r="U100" s="10">
        <v>1.2</v>
      </c>
      <c r="V100" s="10">
        <v>1.2</v>
      </c>
      <c r="W100" s="10">
        <v>0</v>
      </c>
      <c r="X100" s="10">
        <v>0</v>
      </c>
      <c r="Y100" s="10">
        <v>1.2</v>
      </c>
      <c r="Z100" s="10">
        <v>1.2</v>
      </c>
      <c r="AA100" s="10"/>
      <c r="AB100" s="10">
        <f t="shared" si="18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0" t="s">
        <v>136</v>
      </c>
      <c r="B101" s="10" t="s">
        <v>31</v>
      </c>
      <c r="C101" s="10">
        <v>98.927999999999997</v>
      </c>
      <c r="D101" s="10"/>
      <c r="E101" s="10">
        <v>4.3120000000000003</v>
      </c>
      <c r="F101" s="10">
        <v>5.7759999999999998</v>
      </c>
      <c r="G101" s="11">
        <v>0</v>
      </c>
      <c r="H101" s="10" t="e">
        <v>#N/A</v>
      </c>
      <c r="I101" s="10" t="s">
        <v>49</v>
      </c>
      <c r="J101" s="10">
        <v>3.95</v>
      </c>
      <c r="K101" s="10">
        <f t="shared" si="23"/>
        <v>0.3620000000000001</v>
      </c>
      <c r="L101" s="10"/>
      <c r="M101" s="10"/>
      <c r="N101" s="10"/>
      <c r="O101" s="10">
        <f t="shared" si="15"/>
        <v>0.86240000000000006</v>
      </c>
      <c r="P101" s="12"/>
      <c r="Q101" s="12"/>
      <c r="R101" s="10"/>
      <c r="S101" s="10">
        <f t="shared" si="16"/>
        <v>6.6975881261595545</v>
      </c>
      <c r="T101" s="10">
        <f t="shared" si="17"/>
        <v>6.6975881261595545</v>
      </c>
      <c r="U101" s="10">
        <v>0.28839999999999999</v>
      </c>
      <c r="V101" s="10">
        <v>0.28839999999999999</v>
      </c>
      <c r="W101" s="10">
        <v>1.397</v>
      </c>
      <c r="X101" s="10">
        <v>1.397</v>
      </c>
      <c r="Y101" s="10">
        <v>0.28160000000000002</v>
      </c>
      <c r="Z101" s="10">
        <v>0.28160000000000002</v>
      </c>
      <c r="AA101" s="16" t="s">
        <v>90</v>
      </c>
      <c r="AB101" s="10">
        <f t="shared" si="18"/>
        <v>0</v>
      </c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0" t="s">
        <v>137</v>
      </c>
      <c r="B102" s="10" t="s">
        <v>39</v>
      </c>
      <c r="C102" s="10">
        <v>30</v>
      </c>
      <c r="D102" s="10"/>
      <c r="E102" s="10"/>
      <c r="F102" s="10">
        <v>30</v>
      </c>
      <c r="G102" s="11">
        <v>0</v>
      </c>
      <c r="H102" s="10" t="e">
        <v>#N/A</v>
      </c>
      <c r="I102" s="10" t="s">
        <v>49</v>
      </c>
      <c r="J102" s="10"/>
      <c r="K102" s="10">
        <f t="shared" si="23"/>
        <v>0</v>
      </c>
      <c r="L102" s="10"/>
      <c r="M102" s="10"/>
      <c r="N102" s="10"/>
      <c r="O102" s="10">
        <f t="shared" si="15"/>
        <v>0</v>
      </c>
      <c r="P102" s="12"/>
      <c r="Q102" s="12"/>
      <c r="R102" s="10"/>
      <c r="S102" s="10" t="e">
        <f t="shared" si="16"/>
        <v>#DIV/0!</v>
      </c>
      <c r="T102" s="10" t="e">
        <f t="shared" si="17"/>
        <v>#DIV/0!</v>
      </c>
      <c r="U102" s="10">
        <v>0</v>
      </c>
      <c r="V102" s="10">
        <v>0.4</v>
      </c>
      <c r="W102" s="10">
        <v>2.4</v>
      </c>
      <c r="X102" s="10">
        <v>2</v>
      </c>
      <c r="Y102" s="10">
        <v>0.28160000000000002</v>
      </c>
      <c r="Z102" s="10">
        <v>0.28160000000000002</v>
      </c>
      <c r="AA102" s="16" t="s">
        <v>90</v>
      </c>
      <c r="AB102" s="10">
        <f t="shared" si="18"/>
        <v>0</v>
      </c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</sheetData>
  <autoFilter ref="A3:AB102" xr:uid="{60203B24-7394-4FB3-A1C6-1F75963AE4A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2024-07-03T06:55:16Z</dcterms:created>
  <dcterms:modified xsi:type="dcterms:W3CDTF">2024-07-04T07:45:14Z</dcterms:modified>
</cp:coreProperties>
</file>