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4,07,24 ПОКОМ КИ филиалы\"/>
    </mc:Choice>
  </mc:AlternateContent>
  <xr:revisionPtr revIDLastSave="0" documentId="13_ncr:1_{1E7759A1-62A1-4FF8-9B26-FB42CC5F26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Sheet!$A$3:$AD$100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9" i="1" l="1"/>
  <c r="E99" i="1"/>
  <c r="E98" i="1"/>
  <c r="E95" i="1"/>
  <c r="Q95" i="1" s="1"/>
  <c r="V95" i="1" s="1"/>
  <c r="AD7" i="1"/>
  <c r="AD16" i="1"/>
  <c r="AD18" i="1"/>
  <c r="AD19" i="1"/>
  <c r="AD23" i="1"/>
  <c r="AD24" i="1"/>
  <c r="AD25" i="1"/>
  <c r="AD27" i="1"/>
  <c r="AD28" i="1"/>
  <c r="AD33" i="1"/>
  <c r="AD34" i="1"/>
  <c r="AD36" i="1"/>
  <c r="AD37" i="1"/>
  <c r="AD39" i="1"/>
  <c r="AD41" i="1"/>
  <c r="AD42" i="1"/>
  <c r="AD43" i="1"/>
  <c r="AD47" i="1"/>
  <c r="AD50" i="1"/>
  <c r="AD60" i="1"/>
  <c r="AD61" i="1"/>
  <c r="AD62" i="1"/>
  <c r="AD64" i="1"/>
  <c r="AD69" i="1"/>
  <c r="AD75" i="1"/>
  <c r="AD77" i="1"/>
  <c r="AD78" i="1"/>
  <c r="AD79" i="1"/>
  <c r="AD80" i="1"/>
  <c r="AD81" i="1"/>
  <c r="AD82" i="1"/>
  <c r="AD83" i="1"/>
  <c r="AD90" i="1"/>
  <c r="AD96" i="1"/>
  <c r="Q7" i="1"/>
  <c r="V7" i="1" s="1"/>
  <c r="Q8" i="1"/>
  <c r="R8" i="1" s="1"/>
  <c r="Q9" i="1"/>
  <c r="V9" i="1" s="1"/>
  <c r="Q10" i="1"/>
  <c r="R10" i="1" s="1"/>
  <c r="Q11" i="1"/>
  <c r="V11" i="1" s="1"/>
  <c r="Q12" i="1"/>
  <c r="R12" i="1" s="1"/>
  <c r="Q13" i="1"/>
  <c r="V13" i="1" s="1"/>
  <c r="Q14" i="1"/>
  <c r="R14" i="1" s="1"/>
  <c r="Q15" i="1"/>
  <c r="V15" i="1" s="1"/>
  <c r="Q16" i="1"/>
  <c r="Q17" i="1"/>
  <c r="V17" i="1" s="1"/>
  <c r="Q18" i="1"/>
  <c r="Q19" i="1"/>
  <c r="V19" i="1" s="1"/>
  <c r="Q20" i="1"/>
  <c r="Q21" i="1"/>
  <c r="V21" i="1" s="1"/>
  <c r="Q22" i="1"/>
  <c r="Q23" i="1"/>
  <c r="V23" i="1" s="1"/>
  <c r="Q24" i="1"/>
  <c r="Q25" i="1"/>
  <c r="V25" i="1" s="1"/>
  <c r="Q26" i="1"/>
  <c r="Q27" i="1"/>
  <c r="V27" i="1" s="1"/>
  <c r="Q28" i="1"/>
  <c r="Q29" i="1"/>
  <c r="V29" i="1" s="1"/>
  <c r="Q30" i="1"/>
  <c r="Q31" i="1"/>
  <c r="V31" i="1" s="1"/>
  <c r="Q32" i="1"/>
  <c r="R32" i="1" s="1"/>
  <c r="Q33" i="1"/>
  <c r="V33" i="1" s="1"/>
  <c r="Q34" i="1"/>
  <c r="Q35" i="1"/>
  <c r="V35" i="1" s="1"/>
  <c r="Q36" i="1"/>
  <c r="Q37" i="1"/>
  <c r="V37" i="1" s="1"/>
  <c r="Q38" i="1"/>
  <c r="R38" i="1" s="1"/>
  <c r="Q39" i="1"/>
  <c r="V39" i="1" s="1"/>
  <c r="Q40" i="1"/>
  <c r="Q41" i="1"/>
  <c r="V41" i="1" s="1"/>
  <c r="Q42" i="1"/>
  <c r="Q43" i="1"/>
  <c r="V43" i="1" s="1"/>
  <c r="Q44" i="1"/>
  <c r="Q45" i="1"/>
  <c r="V45" i="1" s="1"/>
  <c r="Q46" i="1"/>
  <c r="R46" i="1" s="1"/>
  <c r="Q47" i="1"/>
  <c r="V47" i="1" s="1"/>
  <c r="Q48" i="1"/>
  <c r="Q49" i="1"/>
  <c r="V49" i="1" s="1"/>
  <c r="Q50" i="1"/>
  <c r="Q51" i="1"/>
  <c r="V51" i="1" s="1"/>
  <c r="Q52" i="1"/>
  <c r="R52" i="1" s="1"/>
  <c r="Q53" i="1"/>
  <c r="V53" i="1" s="1"/>
  <c r="Q54" i="1"/>
  <c r="R54" i="1" s="1"/>
  <c r="Q55" i="1"/>
  <c r="V55" i="1" s="1"/>
  <c r="Q56" i="1"/>
  <c r="R56" i="1" s="1"/>
  <c r="Q57" i="1"/>
  <c r="V57" i="1" s="1"/>
  <c r="Q58" i="1"/>
  <c r="Q59" i="1"/>
  <c r="V59" i="1" s="1"/>
  <c r="Q60" i="1"/>
  <c r="Q61" i="1"/>
  <c r="V61" i="1" s="1"/>
  <c r="Q62" i="1"/>
  <c r="Q63" i="1"/>
  <c r="V63" i="1" s="1"/>
  <c r="Q64" i="1"/>
  <c r="Q65" i="1"/>
  <c r="V65" i="1" s="1"/>
  <c r="Q66" i="1"/>
  <c r="R66" i="1" s="1"/>
  <c r="Q67" i="1"/>
  <c r="V67" i="1" s="1"/>
  <c r="Q68" i="1"/>
  <c r="R68" i="1" s="1"/>
  <c r="Q69" i="1"/>
  <c r="V69" i="1" s="1"/>
  <c r="Q70" i="1"/>
  <c r="Q71" i="1"/>
  <c r="V71" i="1" s="1"/>
  <c r="Q72" i="1"/>
  <c r="R72" i="1" s="1"/>
  <c r="Q73" i="1"/>
  <c r="V73" i="1" s="1"/>
  <c r="Q74" i="1"/>
  <c r="Q75" i="1"/>
  <c r="V75" i="1" s="1"/>
  <c r="Q76" i="1"/>
  <c r="R76" i="1" s="1"/>
  <c r="Q77" i="1"/>
  <c r="V77" i="1" s="1"/>
  <c r="Q78" i="1"/>
  <c r="V78" i="1" s="1"/>
  <c r="Q79" i="1"/>
  <c r="V79" i="1" s="1"/>
  <c r="Q80" i="1"/>
  <c r="V80" i="1" s="1"/>
  <c r="Q81" i="1"/>
  <c r="V81" i="1" s="1"/>
  <c r="Q82" i="1"/>
  <c r="V82" i="1" s="1"/>
  <c r="Q83" i="1"/>
  <c r="V83" i="1" s="1"/>
  <c r="Q84" i="1"/>
  <c r="Q85" i="1"/>
  <c r="V85" i="1" s="1"/>
  <c r="Q86" i="1"/>
  <c r="R86" i="1" s="1"/>
  <c r="Q87" i="1"/>
  <c r="V87" i="1" s="1"/>
  <c r="Q88" i="1"/>
  <c r="R88" i="1" s="1"/>
  <c r="Q89" i="1"/>
  <c r="V89" i="1" s="1"/>
  <c r="Q90" i="1"/>
  <c r="V90" i="1" s="1"/>
  <c r="Q91" i="1"/>
  <c r="V91" i="1" s="1"/>
  <c r="Q92" i="1"/>
  <c r="Q93" i="1"/>
  <c r="V93" i="1" s="1"/>
  <c r="Q94" i="1"/>
  <c r="R94" i="1" s="1"/>
  <c r="Q96" i="1"/>
  <c r="V96" i="1" s="1"/>
  <c r="Q97" i="1"/>
  <c r="V97" i="1" s="1"/>
  <c r="Q98" i="1"/>
  <c r="Q99" i="1"/>
  <c r="Q100" i="1"/>
  <c r="R100" i="1" s="1"/>
  <c r="Q6" i="1"/>
  <c r="R6" i="1" s="1"/>
  <c r="R35" i="1" l="1"/>
  <c r="R93" i="1"/>
  <c r="AD93" i="1" s="1"/>
  <c r="R17" i="1"/>
  <c r="AD17" i="1" s="1"/>
  <c r="U21" i="1"/>
  <c r="R63" i="1"/>
  <c r="U63" i="1" s="1"/>
  <c r="R71" i="1"/>
  <c r="AD71" i="1" s="1"/>
  <c r="R73" i="1"/>
  <c r="AD73" i="1" s="1"/>
  <c r="R87" i="1"/>
  <c r="AD87" i="1" s="1"/>
  <c r="R89" i="1"/>
  <c r="AD89" i="1" s="1"/>
  <c r="R9" i="1"/>
  <c r="U9" i="1" s="1"/>
  <c r="R11" i="1"/>
  <c r="AD11" i="1" s="1"/>
  <c r="R13" i="1"/>
  <c r="AD13" i="1" s="1"/>
  <c r="AD20" i="1"/>
  <c r="AD22" i="1"/>
  <c r="AD29" i="1"/>
  <c r="AD31" i="1"/>
  <c r="AD35" i="1"/>
  <c r="R40" i="1"/>
  <c r="AD40" i="1" s="1"/>
  <c r="AD45" i="1"/>
  <c r="R48" i="1"/>
  <c r="AD48" i="1" s="1"/>
  <c r="R51" i="1"/>
  <c r="U51" i="1" s="1"/>
  <c r="R53" i="1"/>
  <c r="AD53" i="1" s="1"/>
  <c r="R55" i="1"/>
  <c r="U55" i="1" s="1"/>
  <c r="R57" i="1"/>
  <c r="AD57" i="1" s="1"/>
  <c r="R59" i="1"/>
  <c r="U59" i="1" s="1"/>
  <c r="R67" i="1"/>
  <c r="U67" i="1" s="1"/>
  <c r="AD70" i="1"/>
  <c r="AD91" i="1"/>
  <c r="AD95" i="1"/>
  <c r="AD68" i="1"/>
  <c r="AD66" i="1"/>
  <c r="AD58" i="1"/>
  <c r="AD56" i="1"/>
  <c r="AD54" i="1"/>
  <c r="AD52" i="1"/>
  <c r="AD46" i="1"/>
  <c r="AD44" i="1"/>
  <c r="AD38" i="1"/>
  <c r="AD32" i="1"/>
  <c r="AD30" i="1"/>
  <c r="AD26" i="1"/>
  <c r="AD14" i="1"/>
  <c r="AD12" i="1"/>
  <c r="AD10" i="1"/>
  <c r="AD8" i="1"/>
  <c r="V99" i="1"/>
  <c r="AD63" i="1"/>
  <c r="AD97" i="1"/>
  <c r="AD49" i="1"/>
  <c r="AD85" i="1"/>
  <c r="AD99" i="1"/>
  <c r="V100" i="1"/>
  <c r="AD100" i="1"/>
  <c r="V98" i="1"/>
  <c r="AD98" i="1"/>
  <c r="V94" i="1"/>
  <c r="AD94" i="1"/>
  <c r="V92" i="1"/>
  <c r="AD92" i="1"/>
  <c r="V88" i="1"/>
  <c r="AD88" i="1"/>
  <c r="V86" i="1"/>
  <c r="AD86" i="1"/>
  <c r="V84" i="1"/>
  <c r="AD84" i="1"/>
  <c r="V76" i="1"/>
  <c r="AD76" i="1"/>
  <c r="V74" i="1"/>
  <c r="AD74" i="1"/>
  <c r="V72" i="1"/>
  <c r="AD72" i="1"/>
  <c r="AD6" i="1"/>
  <c r="AD15" i="1"/>
  <c r="AD51" i="1"/>
  <c r="AD65" i="1"/>
  <c r="U99" i="1"/>
  <c r="V6" i="1"/>
  <c r="U93" i="1"/>
  <c r="V70" i="1"/>
  <c r="U70" i="1"/>
  <c r="V68" i="1"/>
  <c r="U68" i="1"/>
  <c r="V66" i="1"/>
  <c r="U66" i="1"/>
  <c r="V64" i="1"/>
  <c r="U64" i="1"/>
  <c r="V62" i="1"/>
  <c r="U62" i="1"/>
  <c r="V60" i="1"/>
  <c r="U60" i="1"/>
  <c r="V58" i="1"/>
  <c r="U58" i="1"/>
  <c r="V56" i="1"/>
  <c r="U56" i="1"/>
  <c r="V54" i="1"/>
  <c r="U54" i="1"/>
  <c r="V52" i="1"/>
  <c r="U52" i="1"/>
  <c r="V50" i="1"/>
  <c r="U50" i="1"/>
  <c r="V48" i="1"/>
  <c r="U48" i="1"/>
  <c r="V46" i="1"/>
  <c r="U46" i="1"/>
  <c r="V44" i="1"/>
  <c r="U44" i="1"/>
  <c r="V42" i="1"/>
  <c r="U42" i="1"/>
  <c r="V40" i="1"/>
  <c r="U40" i="1"/>
  <c r="V38" i="1"/>
  <c r="U38" i="1"/>
  <c r="V36" i="1"/>
  <c r="U36" i="1"/>
  <c r="V34" i="1"/>
  <c r="U34" i="1"/>
  <c r="V32" i="1"/>
  <c r="U32" i="1"/>
  <c r="V30" i="1"/>
  <c r="U30" i="1"/>
  <c r="V28" i="1"/>
  <c r="U28" i="1"/>
  <c r="V26" i="1"/>
  <c r="U26" i="1"/>
  <c r="V24" i="1"/>
  <c r="U24" i="1"/>
  <c r="V22" i="1"/>
  <c r="U22" i="1"/>
  <c r="V20" i="1"/>
  <c r="V18" i="1"/>
  <c r="U18" i="1"/>
  <c r="V16" i="1"/>
  <c r="U16" i="1"/>
  <c r="V14" i="1"/>
  <c r="U14" i="1"/>
  <c r="V12" i="1"/>
  <c r="U12" i="1"/>
  <c r="V10" i="1"/>
  <c r="U10" i="1"/>
  <c r="V8" i="1"/>
  <c r="U8" i="1"/>
  <c r="U96" i="1"/>
  <c r="U84" i="1"/>
  <c r="U80" i="1"/>
  <c r="U76" i="1"/>
  <c r="U90" i="1"/>
  <c r="U82" i="1"/>
  <c r="U78" i="1"/>
  <c r="U74" i="1"/>
  <c r="U83" i="1"/>
  <c r="U81" i="1"/>
  <c r="U79" i="1"/>
  <c r="U77" i="1"/>
  <c r="U75" i="1"/>
  <c r="U69" i="1"/>
  <c r="U65" i="1"/>
  <c r="U61" i="1"/>
  <c r="U53" i="1"/>
  <c r="U47" i="1"/>
  <c r="U43" i="1"/>
  <c r="U41" i="1"/>
  <c r="U39" i="1"/>
  <c r="U37" i="1"/>
  <c r="U35" i="1"/>
  <c r="U33" i="1"/>
  <c r="U27" i="1"/>
  <c r="U25" i="1"/>
  <c r="U23" i="1"/>
  <c r="U19" i="1"/>
  <c r="U7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B5" i="1"/>
  <c r="AA5" i="1"/>
  <c r="Z5" i="1"/>
  <c r="Y5" i="1"/>
  <c r="X5" i="1"/>
  <c r="W5" i="1"/>
  <c r="S5" i="1"/>
  <c r="Q5" i="1"/>
  <c r="P5" i="1"/>
  <c r="O5" i="1"/>
  <c r="N5" i="1"/>
  <c r="M5" i="1"/>
  <c r="L5" i="1"/>
  <c r="J5" i="1"/>
  <c r="F5" i="1"/>
  <c r="E5" i="1"/>
  <c r="AD21" i="1" l="1"/>
  <c r="AD67" i="1"/>
  <c r="U17" i="1"/>
  <c r="U29" i="1"/>
  <c r="U89" i="1"/>
  <c r="AD59" i="1"/>
  <c r="AD55" i="1"/>
  <c r="U57" i="1"/>
  <c r="U87" i="1"/>
  <c r="AD9" i="1"/>
  <c r="U45" i="1"/>
  <c r="U71" i="1"/>
  <c r="U20" i="1"/>
  <c r="U95" i="1"/>
  <c r="U13" i="1"/>
  <c r="U49" i="1"/>
  <c r="U73" i="1"/>
  <c r="U85" i="1"/>
  <c r="U92" i="1"/>
  <c r="U100" i="1"/>
  <c r="U97" i="1"/>
  <c r="R5" i="1"/>
  <c r="U11" i="1"/>
  <c r="U15" i="1"/>
  <c r="U31" i="1"/>
  <c r="U91" i="1"/>
  <c r="U86" i="1"/>
  <c r="U72" i="1"/>
  <c r="U88" i="1"/>
  <c r="U94" i="1"/>
  <c r="U98" i="1"/>
  <c r="U6" i="1"/>
  <c r="K5" i="1"/>
  <c r="AD5" i="1" l="1"/>
</calcChain>
</file>

<file path=xl/sharedStrings.xml><?xml version="1.0" encoding="utf-8"?>
<sst xmlns="http://schemas.openxmlformats.org/spreadsheetml/2006/main" count="365" uniqueCount="139">
  <si>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</si>
  <si>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</si>
  <si>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</si>
  <si>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</si>
  <si>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</si>
  <si>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</si>
  <si>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</si>
  <si>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</si>
  <si>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</si>
  <si>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</si>
  <si>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</si>
  <si>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</si>
  <si>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</si>
  <si>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</si>
  <si>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</si>
  <si>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</si>
  <si>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</si>
  <si>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</si>
  <si>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</si>
  <si>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</si>
  <si>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</si>
  <si>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</si>
  <si>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01,07,</t>
  </si>
  <si>
    <t>02,07,</t>
  </si>
  <si>
    <t>06,07,</t>
  </si>
  <si>
    <t>04,07,</t>
  </si>
  <si>
    <t>03,07,</t>
  </si>
  <si>
    <t>27,06,</t>
  </si>
  <si>
    <t>26,06,</t>
  </si>
  <si>
    <t>20,06,</t>
  </si>
  <si>
    <t>19,06,</t>
  </si>
  <si>
    <t>13,06,</t>
  </si>
  <si>
    <t xml:space="preserve"> 005  Колбаса Докторская ГОСТ, Вязанка вектор,ВЕС. ПОКОМ</t>
  </si>
  <si>
    <t>кг</t>
  </si>
  <si>
    <t>матрица</t>
  </si>
  <si>
    <t xml:space="preserve"> 013  Сардельки Вязанка Стародворские NDX, ВЕС.  ПОКОМ</t>
  </si>
  <si>
    <t>не в матрице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</si>
  <si>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</si>
  <si>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</si>
  <si>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</si>
  <si>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</si>
  <si>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</si>
  <si>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</si>
  <si>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</si>
  <si>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</si>
  <si>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</si>
  <si>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</si>
  <si>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>нет потребности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</si>
  <si>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</si>
  <si>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</si>
  <si>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</si>
  <si>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</si>
  <si>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</si>
  <si>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</si>
  <si>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</si>
  <si>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</si>
  <si>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>ротация ОР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</si>
  <si>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</si>
  <si>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</si>
  <si>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</si>
  <si>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>не в матрице /ротация ОР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</si>
  <si>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</si>
  <si>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</si>
  <si>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</si>
  <si>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</si>
  <si>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</si>
  <si>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</si>
  <si>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</si>
  <si>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</si>
  <si>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</si>
  <si>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</si>
  <si>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</si>
  <si>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</si>
  <si>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</si>
  <si>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</si>
  <si>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</si>
  <si>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</si>
  <si>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</si>
  <si>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</si>
  <si>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</si>
  <si>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</si>
  <si>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</si>
  <si>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</si>
  <si>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</si>
  <si>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</si>
  <si>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</si>
  <si>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</si>
  <si>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</si>
  <si>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</si>
  <si>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</si>
  <si>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</si>
  <si>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</si>
  <si>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</si>
  <si>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</si>
  <si>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</si>
  <si>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</si>
  <si>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</si>
  <si>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</si>
  <si>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</si>
  <si>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</si>
  <si>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</si>
  <si>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</si>
  <si>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</si>
  <si>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</si>
  <si>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</si>
  <si>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</si>
  <si>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</si>
  <si>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</si>
  <si>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</si>
  <si>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</si>
  <si>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</si>
  <si>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</si>
  <si>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</si>
  <si>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</si>
  <si>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</si>
  <si>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</si>
  <si>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</si>
  <si>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</si>
  <si>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>нужно увеличить продажи!!!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</si>
  <si>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</si>
  <si>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</si>
  <si>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</si>
  <si>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</si>
  <si>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</si>
  <si>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436 Колбаса Докторская Дугушка ТМ Стародворье ТС Дугушка в оболочке вектор 0,6 кг.  Поком</t>
  </si>
  <si>
    <t xml:space="preserve"> 438  Колбаса Филедворская 0,4 кг. ТМ Стародворье  ПОКОМ</t>
  </si>
  <si>
    <t>нужно увеличить продажи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</si>
  <si>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</si>
  <si>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</si>
  <si>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</si>
  <si>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</si>
  <si>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>матрица / ротация ОР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</si>
  <si>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</si>
  <si>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</si>
  <si>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</si>
  <si>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</si>
  <si>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</si>
  <si>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заказ</t>
  </si>
  <si>
    <t>08,07,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</si>
</sst>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19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164" fontId="4" fillId="7" borderId="1" xfId="1" applyNumberFormat="1" applyFont="1" applyFill="1"/>
    <xf numFmtId="164" fontId="5" fillId="7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0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T6" sqref="T6"/>
    </sheetView>
  </sheetViews>
  <sheetFormatPr defaultRowHeight="15" x14ac:dyDescent="0.25"/>
  <cols>
    <col min="1" max="1" width="60" customWidth="1"/>
    <col min="2" max="2" width="3.5703125" customWidth="1"/>
    <col min="3" max="6" width="6.85546875" customWidth="1"/>
    <col min="7" max="7" width="5.7109375" style="8" customWidth="1"/>
    <col min="8" max="8" width="5.7109375" customWidth="1"/>
    <col min="9" max="9" width="17.7109375" customWidth="1"/>
    <col min="10" max="11" width="6.7109375" customWidth="1"/>
    <col min="12" max="13" width="0.42578125" customWidth="1"/>
    <col min="14" max="19" width="6.7109375" customWidth="1"/>
    <col min="20" max="20" width="21.28515625" customWidth="1"/>
    <col min="21" max="22" width="5.42578125" customWidth="1"/>
    <col min="23" max="28" width="6.140625" customWidth="1"/>
    <col min="29" max="29" width="27.42578125" customWidth="1"/>
    <col min="30" max="51" width="8" customWidth="1"/>
  </cols>
  <sheetData>
    <row r="1" spans="1:51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13</v>
      </c>
      <c r="Q3" s="2" t="s">
        <v>14</v>
      </c>
      <c r="R3" s="3" t="s">
        <v>137</v>
      </c>
      <c r="S3" s="9" t="s">
        <v>15</v>
      </c>
      <c r="T3" s="9" t="s">
        <v>16</v>
      </c>
      <c r="U3" s="2" t="s">
        <v>17</v>
      </c>
      <c r="V3" s="2" t="s">
        <v>18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19</v>
      </c>
      <c r="AB3" s="2" t="s">
        <v>19</v>
      </c>
      <c r="AC3" s="2" t="s">
        <v>20</v>
      </c>
      <c r="AD3" s="2" t="s">
        <v>21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22</v>
      </c>
      <c r="O4" s="1" t="s">
        <v>23</v>
      </c>
      <c r="P4" s="1" t="s">
        <v>24</v>
      </c>
      <c r="Q4" s="1" t="s">
        <v>25</v>
      </c>
      <c r="R4" s="1" t="s">
        <v>138</v>
      </c>
      <c r="S4" s="1"/>
      <c r="T4" s="1"/>
      <c r="U4" s="1"/>
      <c r="V4" s="1"/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SUM(E6:E500)</f>
        <v>39043.964999999997</v>
      </c>
      <c r="F5" s="4">
        <f>SUM(F6:F500)</f>
        <v>41079.566000000006</v>
      </c>
      <c r="G5" s="6"/>
      <c r="H5" s="1"/>
      <c r="I5" s="1"/>
      <c r="J5" s="4">
        <f t="shared" ref="J5:S5" si="0">SUM(J6:J500)</f>
        <v>36963.913000000008</v>
      </c>
      <c r="K5" s="4">
        <f t="shared" si="0"/>
        <v>2080.0519999999997</v>
      </c>
      <c r="L5" s="4">
        <f t="shared" si="0"/>
        <v>0</v>
      </c>
      <c r="M5" s="4">
        <f t="shared" si="0"/>
        <v>0</v>
      </c>
      <c r="N5" s="4">
        <f t="shared" si="0"/>
        <v>7624.8444499999969</v>
      </c>
      <c r="O5" s="4">
        <f t="shared" si="0"/>
        <v>6710</v>
      </c>
      <c r="P5" s="4">
        <f t="shared" si="0"/>
        <v>14388.52543</v>
      </c>
      <c r="Q5" s="4">
        <f t="shared" si="0"/>
        <v>7808.7930000000033</v>
      </c>
      <c r="R5" s="4">
        <f t="shared" si="0"/>
        <v>15594.94059</v>
      </c>
      <c r="S5" s="4">
        <f t="shared" si="0"/>
        <v>0</v>
      </c>
      <c r="T5" s="1"/>
      <c r="U5" s="1"/>
      <c r="V5" s="1"/>
      <c r="W5" s="4">
        <f t="shared" ref="W5:AB5" si="1">SUM(W6:W500)</f>
        <v>7534.9563999999982</v>
      </c>
      <c r="X5" s="4">
        <f t="shared" si="1"/>
        <v>8249.150599999999</v>
      </c>
      <c r="Y5" s="4">
        <f t="shared" si="1"/>
        <v>8799.5835999999945</v>
      </c>
      <c r="Z5" s="4">
        <f t="shared" si="1"/>
        <v>9450.5772000000015</v>
      </c>
      <c r="AA5" s="4">
        <f t="shared" si="1"/>
        <v>9197.7292000000016</v>
      </c>
      <c r="AB5" s="4">
        <f t="shared" si="1"/>
        <v>9566.6931999999979</v>
      </c>
      <c r="AC5" s="1"/>
      <c r="AD5" s="4">
        <f>SUM(AD6:AD500)</f>
        <v>13509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32</v>
      </c>
      <c r="B6" s="1" t="s">
        <v>33</v>
      </c>
      <c r="C6" s="1">
        <v>384.66699999999997</v>
      </c>
      <c r="D6" s="1">
        <v>138.27000000000001</v>
      </c>
      <c r="E6" s="1">
        <v>244.19499999999999</v>
      </c>
      <c r="F6" s="1">
        <v>163.66</v>
      </c>
      <c r="G6" s="6">
        <v>1</v>
      </c>
      <c r="H6" s="1">
        <v>50</v>
      </c>
      <c r="I6" s="1" t="s">
        <v>34</v>
      </c>
      <c r="J6" s="1">
        <v>221.25</v>
      </c>
      <c r="K6" s="1">
        <f t="shared" ref="K6:K37" si="2">E6-J6</f>
        <v>22.944999999999993</v>
      </c>
      <c r="L6" s="1"/>
      <c r="M6" s="1"/>
      <c r="N6" s="1">
        <v>174.5367</v>
      </c>
      <c r="O6" s="1">
        <v>150</v>
      </c>
      <c r="P6" s="1"/>
      <c r="Q6" s="1">
        <f>E6/5</f>
        <v>48.838999999999999</v>
      </c>
      <c r="R6" s="5">
        <f>11*Q6-P6-O6-N6-F6</f>
        <v>49.032300000000049</v>
      </c>
      <c r="S6" s="5"/>
      <c r="T6" s="1"/>
      <c r="U6" s="1">
        <f>(F6+N6+O6+P6+R6)/Q6</f>
        <v>11.000000000000002</v>
      </c>
      <c r="V6" s="1">
        <f>(F6+N6+O6+P6)/Q6</f>
        <v>9.9960420975040432</v>
      </c>
      <c r="W6" s="1">
        <v>54.553600000000003</v>
      </c>
      <c r="X6" s="1">
        <v>63.386200000000002</v>
      </c>
      <c r="Y6" s="1">
        <v>50.941800000000001</v>
      </c>
      <c r="Z6" s="1">
        <v>49.343400000000003</v>
      </c>
      <c r="AA6" s="1">
        <v>45.7898</v>
      </c>
      <c r="AB6" s="1">
        <v>46.053400000000003</v>
      </c>
      <c r="AC6" s="1"/>
      <c r="AD6" s="1">
        <f>ROUND(R6*G6,0)</f>
        <v>49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0" t="s">
        <v>35</v>
      </c>
      <c r="B7" s="10" t="s">
        <v>33</v>
      </c>
      <c r="C7" s="10"/>
      <c r="D7" s="10">
        <v>0.83</v>
      </c>
      <c r="E7" s="10">
        <v>0.83</v>
      </c>
      <c r="F7" s="10"/>
      <c r="G7" s="11">
        <v>0</v>
      </c>
      <c r="H7" s="10" t="e">
        <v>#N/A</v>
      </c>
      <c r="I7" s="10" t="s">
        <v>36</v>
      </c>
      <c r="J7" s="10"/>
      <c r="K7" s="10">
        <f t="shared" si="2"/>
        <v>0.83</v>
      </c>
      <c r="L7" s="10"/>
      <c r="M7" s="10"/>
      <c r="N7" s="10"/>
      <c r="O7" s="10"/>
      <c r="P7" s="10"/>
      <c r="Q7" s="10">
        <f t="shared" ref="Q7:Q70" si="3">E7/5</f>
        <v>0.16599999999999998</v>
      </c>
      <c r="R7" s="12"/>
      <c r="S7" s="12"/>
      <c r="T7" s="10"/>
      <c r="U7" s="10">
        <f t="shared" ref="U7:U70" si="4">(F7+N7+O7+P7+R7)/Q7</f>
        <v>0</v>
      </c>
      <c r="V7" s="10">
        <f t="shared" ref="V7:V70" si="5">(F7+N7+O7+P7)/Q7</f>
        <v>0</v>
      </c>
      <c r="W7" s="10">
        <v>0.16600000000000001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/>
      <c r="AD7" s="10">
        <f t="shared" ref="AD7:AD70" si="6">ROUND(R7*G7,0)</f>
        <v>0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37</v>
      </c>
      <c r="B8" s="1" t="s">
        <v>33</v>
      </c>
      <c r="C8" s="1">
        <v>81.513999999999996</v>
      </c>
      <c r="D8" s="1">
        <v>65.786000000000001</v>
      </c>
      <c r="E8" s="1">
        <v>57.414000000000001</v>
      </c>
      <c r="F8" s="1">
        <v>66.128</v>
      </c>
      <c r="G8" s="6">
        <v>1</v>
      </c>
      <c r="H8" s="1">
        <v>30</v>
      </c>
      <c r="I8" s="1" t="s">
        <v>34</v>
      </c>
      <c r="J8" s="1">
        <v>64.25</v>
      </c>
      <c r="K8" s="1">
        <f t="shared" si="2"/>
        <v>-6.8359999999999985</v>
      </c>
      <c r="L8" s="1"/>
      <c r="M8" s="1"/>
      <c r="N8" s="1">
        <v>0</v>
      </c>
      <c r="O8" s="1"/>
      <c r="P8" s="1">
        <v>10</v>
      </c>
      <c r="Q8" s="1">
        <f t="shared" si="3"/>
        <v>11.482800000000001</v>
      </c>
      <c r="R8" s="5">
        <f>10.5*Q8-P8-O8-N8-F8</f>
        <v>44.441400000000016</v>
      </c>
      <c r="S8" s="5"/>
      <c r="T8" s="1"/>
      <c r="U8" s="1">
        <f t="shared" si="4"/>
        <v>10.5</v>
      </c>
      <c r="V8" s="1">
        <f t="shared" si="5"/>
        <v>6.6297418748040542</v>
      </c>
      <c r="W8" s="1">
        <v>10.211600000000001</v>
      </c>
      <c r="X8" s="1">
        <v>11.728400000000001</v>
      </c>
      <c r="Y8" s="1">
        <v>13.704000000000001</v>
      </c>
      <c r="Z8" s="1">
        <v>12.096399999999999</v>
      </c>
      <c r="AA8" s="1">
        <v>7.9481999999999999</v>
      </c>
      <c r="AB8" s="1">
        <v>16.2422</v>
      </c>
      <c r="AC8" s="1"/>
      <c r="AD8" s="1">
        <f t="shared" si="6"/>
        <v>44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38</v>
      </c>
      <c r="B9" s="1" t="s">
        <v>33</v>
      </c>
      <c r="C9" s="1">
        <v>482.21899999999999</v>
      </c>
      <c r="D9" s="1">
        <v>17.238</v>
      </c>
      <c r="E9" s="1">
        <v>224.47300000000001</v>
      </c>
      <c r="F9" s="1">
        <v>189.953</v>
      </c>
      <c r="G9" s="6">
        <v>1</v>
      </c>
      <c r="H9" s="1">
        <v>45</v>
      </c>
      <c r="I9" s="1" t="s">
        <v>34</v>
      </c>
      <c r="J9" s="1">
        <v>214.88800000000001</v>
      </c>
      <c r="K9" s="1">
        <f t="shared" si="2"/>
        <v>9.585000000000008</v>
      </c>
      <c r="L9" s="1"/>
      <c r="M9" s="1"/>
      <c r="N9" s="1">
        <v>144.51109999999991</v>
      </c>
      <c r="O9" s="1">
        <v>100</v>
      </c>
      <c r="P9" s="1"/>
      <c r="Q9" s="1">
        <f t="shared" si="3"/>
        <v>44.894600000000004</v>
      </c>
      <c r="R9" s="5">
        <f t="shared" ref="R9:R14" si="7">11*Q9-P9-O9-N9-F9</f>
        <v>59.376500000000135</v>
      </c>
      <c r="S9" s="5"/>
      <c r="T9" s="1"/>
      <c r="U9" s="1">
        <f t="shared" si="4"/>
        <v>11</v>
      </c>
      <c r="V9" s="1">
        <f t="shared" si="5"/>
        <v>9.6774244563934158</v>
      </c>
      <c r="W9" s="1">
        <v>45.645200000000003</v>
      </c>
      <c r="X9" s="1">
        <v>57.567799999999998</v>
      </c>
      <c r="Y9" s="1">
        <v>55.067399999999999</v>
      </c>
      <c r="Z9" s="1">
        <v>46.0428</v>
      </c>
      <c r="AA9" s="1">
        <v>50.562800000000003</v>
      </c>
      <c r="AB9" s="1">
        <v>56.141599999999997</v>
      </c>
      <c r="AC9" s="1"/>
      <c r="AD9" s="1">
        <f t="shared" si="6"/>
        <v>59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39</v>
      </c>
      <c r="B10" s="1" t="s">
        <v>33</v>
      </c>
      <c r="C10" s="1">
        <v>791.47900000000004</v>
      </c>
      <c r="D10" s="1">
        <v>163.27799999999999</v>
      </c>
      <c r="E10" s="1">
        <v>510.89299999999997</v>
      </c>
      <c r="F10" s="1">
        <v>354.322</v>
      </c>
      <c r="G10" s="6">
        <v>1</v>
      </c>
      <c r="H10" s="1">
        <v>45</v>
      </c>
      <c r="I10" s="1" t="s">
        <v>34</v>
      </c>
      <c r="J10" s="1">
        <v>480.39800000000002</v>
      </c>
      <c r="K10" s="1">
        <f t="shared" si="2"/>
        <v>30.494999999999948</v>
      </c>
      <c r="L10" s="1"/>
      <c r="M10" s="1"/>
      <c r="N10" s="1">
        <v>140.1259000000002</v>
      </c>
      <c r="O10" s="1">
        <v>60</v>
      </c>
      <c r="P10" s="1">
        <v>365.02209999999991</v>
      </c>
      <c r="Q10" s="1">
        <f t="shared" si="3"/>
        <v>102.17859999999999</v>
      </c>
      <c r="R10" s="5">
        <f t="shared" si="7"/>
        <v>204.49459999999965</v>
      </c>
      <c r="S10" s="5"/>
      <c r="T10" s="1"/>
      <c r="U10" s="1">
        <f t="shared" si="4"/>
        <v>11</v>
      </c>
      <c r="V10" s="1">
        <f t="shared" si="5"/>
        <v>8.9986552957272874</v>
      </c>
      <c r="W10" s="1">
        <v>98.441600000000008</v>
      </c>
      <c r="X10" s="1">
        <v>92.272599999999997</v>
      </c>
      <c r="Y10" s="1">
        <v>93.632199999999997</v>
      </c>
      <c r="Z10" s="1">
        <v>101.5042</v>
      </c>
      <c r="AA10" s="1">
        <v>114.084</v>
      </c>
      <c r="AB10" s="1">
        <v>132.40600000000001</v>
      </c>
      <c r="AC10" s="1"/>
      <c r="AD10" s="1">
        <f t="shared" si="6"/>
        <v>204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40</v>
      </c>
      <c r="B11" s="1" t="s">
        <v>33</v>
      </c>
      <c r="C11" s="1">
        <v>43.712000000000003</v>
      </c>
      <c r="D11" s="1"/>
      <c r="E11" s="1">
        <v>37.673000000000002</v>
      </c>
      <c r="F11" s="1">
        <v>1.238</v>
      </c>
      <c r="G11" s="6">
        <v>1</v>
      </c>
      <c r="H11" s="1">
        <v>40</v>
      </c>
      <c r="I11" s="1" t="s">
        <v>34</v>
      </c>
      <c r="J11" s="1">
        <v>34.049999999999997</v>
      </c>
      <c r="K11" s="1">
        <f t="shared" si="2"/>
        <v>3.6230000000000047</v>
      </c>
      <c r="L11" s="1"/>
      <c r="M11" s="1"/>
      <c r="N11" s="1">
        <v>0</v>
      </c>
      <c r="O11" s="1"/>
      <c r="P11" s="1">
        <v>30.4236</v>
      </c>
      <c r="Q11" s="1">
        <f t="shared" si="3"/>
        <v>7.5346000000000002</v>
      </c>
      <c r="R11" s="5">
        <f t="shared" si="7"/>
        <v>51.219000000000001</v>
      </c>
      <c r="S11" s="5"/>
      <c r="T11" s="1"/>
      <c r="U11" s="1">
        <f t="shared" si="4"/>
        <v>11</v>
      </c>
      <c r="V11" s="1">
        <f t="shared" si="5"/>
        <v>4.2021606986435911</v>
      </c>
      <c r="W11" s="1">
        <v>5.2274000000000003</v>
      </c>
      <c r="X11" s="1">
        <v>0.88640000000000008</v>
      </c>
      <c r="Y11" s="1">
        <v>0.1166</v>
      </c>
      <c r="Z11" s="1">
        <v>3.2976000000000001</v>
      </c>
      <c r="AA11" s="1">
        <v>3.1736</v>
      </c>
      <c r="AB11" s="1">
        <v>3.9929999999999999</v>
      </c>
      <c r="AC11" s="1"/>
      <c r="AD11" s="1">
        <f t="shared" si="6"/>
        <v>51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41</v>
      </c>
      <c r="B12" s="1" t="s">
        <v>42</v>
      </c>
      <c r="C12" s="1">
        <v>991</v>
      </c>
      <c r="D12" s="1">
        <v>324</v>
      </c>
      <c r="E12" s="1">
        <v>568</v>
      </c>
      <c r="F12" s="1">
        <v>655</v>
      </c>
      <c r="G12" s="6">
        <v>0.45</v>
      </c>
      <c r="H12" s="1">
        <v>45</v>
      </c>
      <c r="I12" s="1" t="s">
        <v>34</v>
      </c>
      <c r="J12" s="1">
        <v>576</v>
      </c>
      <c r="K12" s="1">
        <f t="shared" si="2"/>
        <v>-8</v>
      </c>
      <c r="L12" s="1"/>
      <c r="M12" s="1"/>
      <c r="N12" s="1">
        <v>129.80400000000009</v>
      </c>
      <c r="O12" s="1"/>
      <c r="P12" s="1">
        <v>203.15599999999989</v>
      </c>
      <c r="Q12" s="1">
        <f t="shared" si="3"/>
        <v>113.6</v>
      </c>
      <c r="R12" s="5">
        <f t="shared" si="7"/>
        <v>261.63999999999987</v>
      </c>
      <c r="S12" s="5"/>
      <c r="T12" s="1"/>
      <c r="U12" s="1">
        <f t="shared" si="4"/>
        <v>11</v>
      </c>
      <c r="V12" s="1">
        <f t="shared" si="5"/>
        <v>8.6968309859154935</v>
      </c>
      <c r="W12" s="1">
        <v>104.896</v>
      </c>
      <c r="X12" s="1">
        <v>117.896</v>
      </c>
      <c r="Y12" s="1">
        <v>130</v>
      </c>
      <c r="Z12" s="1">
        <v>115.312</v>
      </c>
      <c r="AA12" s="1">
        <v>111.05200000000001</v>
      </c>
      <c r="AB12" s="1">
        <v>120.6</v>
      </c>
      <c r="AC12" s="1"/>
      <c r="AD12" s="1">
        <f t="shared" si="6"/>
        <v>118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43</v>
      </c>
      <c r="B13" s="1" t="s">
        <v>42</v>
      </c>
      <c r="C13" s="1">
        <v>1446</v>
      </c>
      <c r="D13" s="1">
        <v>292.495</v>
      </c>
      <c r="E13" s="1">
        <v>820</v>
      </c>
      <c r="F13" s="1">
        <v>807.495</v>
      </c>
      <c r="G13" s="6">
        <v>0.45</v>
      </c>
      <c r="H13" s="1">
        <v>45</v>
      </c>
      <c r="I13" s="1" t="s">
        <v>34</v>
      </c>
      <c r="J13" s="1">
        <v>857</v>
      </c>
      <c r="K13" s="1">
        <f t="shared" si="2"/>
        <v>-37</v>
      </c>
      <c r="L13" s="1"/>
      <c r="M13" s="1"/>
      <c r="N13" s="1">
        <v>173.80239999999961</v>
      </c>
      <c r="O13" s="1">
        <v>100</v>
      </c>
      <c r="P13" s="1">
        <v>494.19760000000042</v>
      </c>
      <c r="Q13" s="1">
        <f t="shared" si="3"/>
        <v>164</v>
      </c>
      <c r="R13" s="5">
        <f t="shared" si="7"/>
        <v>228.505</v>
      </c>
      <c r="S13" s="5"/>
      <c r="T13" s="1"/>
      <c r="U13" s="1">
        <f t="shared" si="4"/>
        <v>11</v>
      </c>
      <c r="V13" s="1">
        <f t="shared" si="5"/>
        <v>9.6066768292682916</v>
      </c>
      <c r="W13" s="1">
        <v>161.6</v>
      </c>
      <c r="X13" s="1">
        <v>161.6</v>
      </c>
      <c r="Y13" s="1">
        <v>168.8</v>
      </c>
      <c r="Z13" s="1">
        <v>164.91200000000001</v>
      </c>
      <c r="AA13" s="1">
        <v>163.31200000000001</v>
      </c>
      <c r="AB13" s="1">
        <v>180.6</v>
      </c>
      <c r="AC13" s="1"/>
      <c r="AD13" s="1">
        <f t="shared" si="6"/>
        <v>103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44</v>
      </c>
      <c r="B14" s="1" t="s">
        <v>42</v>
      </c>
      <c r="C14" s="1">
        <v>50</v>
      </c>
      <c r="D14" s="1"/>
      <c r="E14" s="1">
        <v>29</v>
      </c>
      <c r="F14" s="1">
        <v>11</v>
      </c>
      <c r="G14" s="6">
        <v>0.17</v>
      </c>
      <c r="H14" s="1">
        <v>180</v>
      </c>
      <c r="I14" s="1" t="s">
        <v>34</v>
      </c>
      <c r="J14" s="1">
        <v>29</v>
      </c>
      <c r="K14" s="1">
        <f t="shared" si="2"/>
        <v>0</v>
      </c>
      <c r="L14" s="1"/>
      <c r="M14" s="1"/>
      <c r="N14" s="1">
        <v>31.899999999999991</v>
      </c>
      <c r="O14" s="1"/>
      <c r="P14" s="1">
        <v>10</v>
      </c>
      <c r="Q14" s="1">
        <f t="shared" si="3"/>
        <v>5.8</v>
      </c>
      <c r="R14" s="5">
        <f t="shared" si="7"/>
        <v>10.900000000000006</v>
      </c>
      <c r="S14" s="5"/>
      <c r="T14" s="1"/>
      <c r="U14" s="1">
        <f t="shared" si="4"/>
        <v>11</v>
      </c>
      <c r="V14" s="1">
        <f t="shared" si="5"/>
        <v>9.1206896551724128</v>
      </c>
      <c r="W14" s="1">
        <v>5.6</v>
      </c>
      <c r="X14" s="1">
        <v>8.1999999999999993</v>
      </c>
      <c r="Y14" s="1">
        <v>7.2</v>
      </c>
      <c r="Z14" s="1">
        <v>6.6</v>
      </c>
      <c r="AA14" s="1">
        <v>5.4</v>
      </c>
      <c r="AB14" s="1">
        <v>5.8</v>
      </c>
      <c r="AC14" s="1"/>
      <c r="AD14" s="1">
        <f t="shared" si="6"/>
        <v>2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45</v>
      </c>
      <c r="B15" s="1" t="s">
        <v>42</v>
      </c>
      <c r="C15" s="1">
        <v>36</v>
      </c>
      <c r="D15" s="1">
        <v>48</v>
      </c>
      <c r="E15" s="1">
        <v>22</v>
      </c>
      <c r="F15" s="1">
        <v>56</v>
      </c>
      <c r="G15" s="6">
        <v>0.3</v>
      </c>
      <c r="H15" s="1">
        <v>40</v>
      </c>
      <c r="I15" s="1" t="s">
        <v>34</v>
      </c>
      <c r="J15" s="1">
        <v>34</v>
      </c>
      <c r="K15" s="1">
        <f t="shared" si="2"/>
        <v>-12</v>
      </c>
      <c r="L15" s="1"/>
      <c r="M15" s="1"/>
      <c r="N15" s="1">
        <v>10.7</v>
      </c>
      <c r="O15" s="1"/>
      <c r="P15" s="1"/>
      <c r="Q15" s="1">
        <f t="shared" si="3"/>
        <v>4.4000000000000004</v>
      </c>
      <c r="R15" s="5"/>
      <c r="S15" s="5"/>
      <c r="T15" s="1"/>
      <c r="U15" s="1">
        <f t="shared" si="4"/>
        <v>15.159090909090908</v>
      </c>
      <c r="V15" s="1">
        <f t="shared" si="5"/>
        <v>15.159090909090908</v>
      </c>
      <c r="W15" s="1">
        <v>5.4</v>
      </c>
      <c r="X15" s="1">
        <v>7.8</v>
      </c>
      <c r="Y15" s="1">
        <v>9</v>
      </c>
      <c r="Z15" s="1">
        <v>5.8</v>
      </c>
      <c r="AA15" s="1">
        <v>5</v>
      </c>
      <c r="AB15" s="1">
        <v>6.2</v>
      </c>
      <c r="AC15" s="1"/>
      <c r="AD15" s="1">
        <f t="shared" si="6"/>
        <v>0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3" t="s">
        <v>46</v>
      </c>
      <c r="B16" s="13" t="s">
        <v>42</v>
      </c>
      <c r="C16" s="13"/>
      <c r="D16" s="13"/>
      <c r="E16" s="13"/>
      <c r="F16" s="13"/>
      <c r="G16" s="14">
        <v>0</v>
      </c>
      <c r="H16" s="13" t="e">
        <v>#N/A</v>
      </c>
      <c r="I16" s="13" t="s">
        <v>34</v>
      </c>
      <c r="J16" s="13"/>
      <c r="K16" s="13">
        <f t="shared" si="2"/>
        <v>0</v>
      </c>
      <c r="L16" s="13"/>
      <c r="M16" s="13"/>
      <c r="N16" s="13"/>
      <c r="O16" s="13"/>
      <c r="P16" s="13"/>
      <c r="Q16" s="13">
        <f t="shared" si="3"/>
        <v>0</v>
      </c>
      <c r="R16" s="15"/>
      <c r="S16" s="15"/>
      <c r="T16" s="13"/>
      <c r="U16" s="13" t="e">
        <f t="shared" si="4"/>
        <v>#DIV/0!</v>
      </c>
      <c r="V16" s="13" t="e">
        <f t="shared" si="5"/>
        <v>#DIV/0!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 t="s">
        <v>47</v>
      </c>
      <c r="AD16" s="13">
        <f t="shared" si="6"/>
        <v>0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48</v>
      </c>
      <c r="B17" s="1" t="s">
        <v>42</v>
      </c>
      <c r="C17" s="1">
        <v>155</v>
      </c>
      <c r="D17" s="1">
        <v>30</v>
      </c>
      <c r="E17" s="1">
        <v>99</v>
      </c>
      <c r="F17" s="1">
        <v>81</v>
      </c>
      <c r="G17" s="6">
        <v>0.17</v>
      </c>
      <c r="H17" s="1">
        <v>180</v>
      </c>
      <c r="I17" s="1" t="s">
        <v>34</v>
      </c>
      <c r="J17" s="1">
        <v>101</v>
      </c>
      <c r="K17" s="1">
        <f t="shared" si="2"/>
        <v>-2</v>
      </c>
      <c r="L17" s="1"/>
      <c r="M17" s="1"/>
      <c r="N17" s="1">
        <v>21.96999999999997</v>
      </c>
      <c r="O17" s="1"/>
      <c r="P17" s="1">
        <v>42.03000000000003</v>
      </c>
      <c r="Q17" s="1">
        <f t="shared" si="3"/>
        <v>19.8</v>
      </c>
      <c r="R17" s="5">
        <f>11*Q17-P17-O17-N17-F17</f>
        <v>72.800000000000011</v>
      </c>
      <c r="S17" s="5"/>
      <c r="T17" s="1"/>
      <c r="U17" s="1">
        <f t="shared" si="4"/>
        <v>11</v>
      </c>
      <c r="V17" s="1">
        <f t="shared" si="5"/>
        <v>7.3232323232323226</v>
      </c>
      <c r="W17" s="1">
        <v>16.600000000000001</v>
      </c>
      <c r="X17" s="1">
        <v>17.399999999999999</v>
      </c>
      <c r="Y17" s="1">
        <v>17.8</v>
      </c>
      <c r="Z17" s="1">
        <v>14.2</v>
      </c>
      <c r="AA17" s="1">
        <v>12.6</v>
      </c>
      <c r="AB17" s="1">
        <v>15.2</v>
      </c>
      <c r="AC17" s="1"/>
      <c r="AD17" s="1">
        <f t="shared" si="6"/>
        <v>12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3" t="s">
        <v>49</v>
      </c>
      <c r="B18" s="13" t="s">
        <v>42</v>
      </c>
      <c r="C18" s="13"/>
      <c r="D18" s="13"/>
      <c r="E18" s="13"/>
      <c r="F18" s="13"/>
      <c r="G18" s="14">
        <v>0</v>
      </c>
      <c r="H18" s="13" t="e">
        <v>#N/A</v>
      </c>
      <c r="I18" s="13" t="s">
        <v>34</v>
      </c>
      <c r="J18" s="13"/>
      <c r="K18" s="13">
        <f t="shared" si="2"/>
        <v>0</v>
      </c>
      <c r="L18" s="13"/>
      <c r="M18" s="13"/>
      <c r="N18" s="13"/>
      <c r="O18" s="13"/>
      <c r="P18" s="13"/>
      <c r="Q18" s="13">
        <f t="shared" si="3"/>
        <v>0</v>
      </c>
      <c r="R18" s="15"/>
      <c r="S18" s="15"/>
      <c r="T18" s="13"/>
      <c r="U18" s="13" t="e">
        <f t="shared" si="4"/>
        <v>#DIV/0!</v>
      </c>
      <c r="V18" s="13" t="e">
        <f t="shared" si="5"/>
        <v>#DIV/0!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 t="s">
        <v>47</v>
      </c>
      <c r="AD18" s="13">
        <f t="shared" si="6"/>
        <v>0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3" t="s">
        <v>50</v>
      </c>
      <c r="B19" s="13" t="s">
        <v>42</v>
      </c>
      <c r="C19" s="13"/>
      <c r="D19" s="13"/>
      <c r="E19" s="13"/>
      <c r="F19" s="13"/>
      <c r="G19" s="14">
        <v>0</v>
      </c>
      <c r="H19" s="13" t="e">
        <v>#N/A</v>
      </c>
      <c r="I19" s="13" t="s">
        <v>34</v>
      </c>
      <c r="J19" s="13"/>
      <c r="K19" s="13">
        <f t="shared" si="2"/>
        <v>0</v>
      </c>
      <c r="L19" s="13"/>
      <c r="M19" s="13"/>
      <c r="N19" s="13"/>
      <c r="O19" s="13"/>
      <c r="P19" s="13"/>
      <c r="Q19" s="13">
        <f t="shared" si="3"/>
        <v>0</v>
      </c>
      <c r="R19" s="15"/>
      <c r="S19" s="15"/>
      <c r="T19" s="13"/>
      <c r="U19" s="13" t="e">
        <f t="shared" si="4"/>
        <v>#DIV/0!</v>
      </c>
      <c r="V19" s="13" t="e">
        <f t="shared" si="5"/>
        <v>#DIV/0!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 t="s">
        <v>47</v>
      </c>
      <c r="AD19" s="13">
        <f t="shared" si="6"/>
        <v>0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51</v>
      </c>
      <c r="B20" s="1" t="s">
        <v>33</v>
      </c>
      <c r="C20" s="1">
        <v>2350.6970000000001</v>
      </c>
      <c r="D20" s="1">
        <v>2506.7429999999999</v>
      </c>
      <c r="E20" s="1">
        <v>2194.6570000000002</v>
      </c>
      <c r="F20" s="1">
        <v>2302.8850000000002</v>
      </c>
      <c r="G20" s="6">
        <v>1</v>
      </c>
      <c r="H20" s="1">
        <v>55</v>
      </c>
      <c r="I20" s="1" t="s">
        <v>34</v>
      </c>
      <c r="J20" s="1">
        <v>2065.8200000000002</v>
      </c>
      <c r="K20" s="1">
        <f t="shared" si="2"/>
        <v>128.83699999999999</v>
      </c>
      <c r="L20" s="1"/>
      <c r="M20" s="1"/>
      <c r="N20" s="1">
        <v>316.48259999999982</v>
      </c>
      <c r="O20" s="1">
        <v>350</v>
      </c>
      <c r="P20" s="1">
        <v>671.91839999999956</v>
      </c>
      <c r="Q20" s="1">
        <f t="shared" si="3"/>
        <v>438.93140000000005</v>
      </c>
      <c r="R20" s="5">
        <v>1200</v>
      </c>
      <c r="S20" s="5"/>
      <c r="T20" s="1"/>
      <c r="U20" s="1">
        <f t="shared" si="4"/>
        <v>11.029709881771957</v>
      </c>
      <c r="V20" s="1">
        <f t="shared" si="5"/>
        <v>8.295797475414151</v>
      </c>
      <c r="W20" s="1">
        <v>412.86139999999989</v>
      </c>
      <c r="X20" s="1">
        <v>449.25839999999999</v>
      </c>
      <c r="Y20" s="1">
        <v>496.3374</v>
      </c>
      <c r="Z20" s="1">
        <v>444.38659999999999</v>
      </c>
      <c r="AA20" s="1">
        <v>378.94799999999998</v>
      </c>
      <c r="AB20" s="1">
        <v>386.7054</v>
      </c>
      <c r="AC20" s="1"/>
      <c r="AD20" s="1">
        <f t="shared" si="6"/>
        <v>1200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52</v>
      </c>
      <c r="B21" s="1" t="s">
        <v>33</v>
      </c>
      <c r="C21" s="1">
        <v>5123.2709999999997</v>
      </c>
      <c r="D21" s="1">
        <v>973.31</v>
      </c>
      <c r="E21" s="1">
        <v>2714.3910000000001</v>
      </c>
      <c r="F21" s="1">
        <v>2952.3110000000001</v>
      </c>
      <c r="G21" s="6">
        <v>1</v>
      </c>
      <c r="H21" s="1">
        <v>50</v>
      </c>
      <c r="I21" s="1" t="s">
        <v>34</v>
      </c>
      <c r="J21" s="1">
        <v>2710.02</v>
      </c>
      <c r="K21" s="1">
        <f t="shared" si="2"/>
        <v>4.3710000000000946</v>
      </c>
      <c r="L21" s="1"/>
      <c r="M21" s="1"/>
      <c r="N21" s="1">
        <v>698.59989999999925</v>
      </c>
      <c r="O21" s="1">
        <v>900</v>
      </c>
      <c r="P21" s="1">
        <v>569.03510000000051</v>
      </c>
      <c r="Q21" s="1">
        <f t="shared" si="3"/>
        <v>542.87819999999999</v>
      </c>
      <c r="R21" s="5">
        <v>900</v>
      </c>
      <c r="S21" s="5"/>
      <c r="T21" s="1"/>
      <c r="U21" s="1">
        <f t="shared" si="4"/>
        <v>11.088944076221885</v>
      </c>
      <c r="V21" s="1">
        <f t="shared" si="5"/>
        <v>9.4311136457496367</v>
      </c>
      <c r="W21" s="1">
        <v>501.87979999999999</v>
      </c>
      <c r="X21" s="1">
        <v>629.56859999999995</v>
      </c>
      <c r="Y21" s="1">
        <v>616.56060000000002</v>
      </c>
      <c r="Z21" s="1">
        <v>645.34179999999992</v>
      </c>
      <c r="AA21" s="1">
        <v>759.62599999999998</v>
      </c>
      <c r="AB21" s="1">
        <v>664.85239999999999</v>
      </c>
      <c r="AC21" s="1"/>
      <c r="AD21" s="1">
        <f t="shared" si="6"/>
        <v>900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53</v>
      </c>
      <c r="B22" s="1" t="s">
        <v>33</v>
      </c>
      <c r="C22" s="1">
        <v>4660.3130000000001</v>
      </c>
      <c r="D22" s="1">
        <v>2608.11</v>
      </c>
      <c r="E22" s="1">
        <v>3182.89</v>
      </c>
      <c r="F22" s="1">
        <v>3562.4659999999999</v>
      </c>
      <c r="G22" s="6">
        <v>1</v>
      </c>
      <c r="H22" s="1">
        <v>55</v>
      </c>
      <c r="I22" s="1" t="s">
        <v>34</v>
      </c>
      <c r="J22" s="1">
        <v>2975.71</v>
      </c>
      <c r="K22" s="1">
        <f t="shared" si="2"/>
        <v>207.17999999999984</v>
      </c>
      <c r="L22" s="1"/>
      <c r="M22" s="1"/>
      <c r="N22" s="1">
        <v>519.94790000000012</v>
      </c>
      <c r="O22" s="1">
        <v>700</v>
      </c>
      <c r="P22" s="1">
        <v>371.28009999999989</v>
      </c>
      <c r="Q22" s="1">
        <f t="shared" si="3"/>
        <v>636.57799999999997</v>
      </c>
      <c r="R22" s="5">
        <v>1900</v>
      </c>
      <c r="S22" s="5"/>
      <c r="T22" s="1"/>
      <c r="U22" s="1">
        <f t="shared" si="4"/>
        <v>11.080643691739269</v>
      </c>
      <c r="V22" s="1">
        <f t="shared" si="5"/>
        <v>8.0959348265255784</v>
      </c>
      <c r="W22" s="1">
        <v>590.60140000000001</v>
      </c>
      <c r="X22" s="1">
        <v>691.25260000000003</v>
      </c>
      <c r="Y22" s="1">
        <v>740.66540000000009</v>
      </c>
      <c r="Z22" s="1">
        <v>718.67399999999998</v>
      </c>
      <c r="AA22" s="1">
        <v>662.01800000000003</v>
      </c>
      <c r="AB22" s="1">
        <v>642.98540000000003</v>
      </c>
      <c r="AC22" s="1"/>
      <c r="AD22" s="1">
        <f t="shared" si="6"/>
        <v>1900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3" t="s">
        <v>54</v>
      </c>
      <c r="B23" s="13" t="s">
        <v>33</v>
      </c>
      <c r="C23" s="13"/>
      <c r="D23" s="13">
        <v>2.5179999999999998</v>
      </c>
      <c r="E23" s="13">
        <v>2.5179999999999998</v>
      </c>
      <c r="F23" s="13"/>
      <c r="G23" s="14">
        <v>0</v>
      </c>
      <c r="H23" s="13">
        <v>60</v>
      </c>
      <c r="I23" s="13" t="s">
        <v>34</v>
      </c>
      <c r="J23" s="13">
        <v>2.5</v>
      </c>
      <c r="K23" s="13">
        <f t="shared" si="2"/>
        <v>1.7999999999999794E-2</v>
      </c>
      <c r="L23" s="13"/>
      <c r="M23" s="13"/>
      <c r="N23" s="13"/>
      <c r="O23" s="13"/>
      <c r="P23" s="13"/>
      <c r="Q23" s="13">
        <f t="shared" si="3"/>
        <v>0.50359999999999994</v>
      </c>
      <c r="R23" s="15"/>
      <c r="S23" s="15"/>
      <c r="T23" s="13"/>
      <c r="U23" s="13">
        <f t="shared" si="4"/>
        <v>0</v>
      </c>
      <c r="V23" s="13">
        <f t="shared" si="5"/>
        <v>0</v>
      </c>
      <c r="W23" s="13">
        <v>0.50359999999999994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 t="s">
        <v>47</v>
      </c>
      <c r="AD23" s="13">
        <f t="shared" si="6"/>
        <v>0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0" t="s">
        <v>55</v>
      </c>
      <c r="B24" s="10" t="s">
        <v>33</v>
      </c>
      <c r="C24" s="10"/>
      <c r="D24" s="10">
        <v>2.5249999999999999</v>
      </c>
      <c r="E24" s="17">
        <v>1.2</v>
      </c>
      <c r="F24" s="10"/>
      <c r="G24" s="11">
        <v>0</v>
      </c>
      <c r="H24" s="10" t="e">
        <v>#N/A</v>
      </c>
      <c r="I24" s="10" t="s">
        <v>36</v>
      </c>
      <c r="J24" s="10">
        <v>0.7</v>
      </c>
      <c r="K24" s="10">
        <f t="shared" si="2"/>
        <v>0.5</v>
      </c>
      <c r="L24" s="10"/>
      <c r="M24" s="10"/>
      <c r="N24" s="10"/>
      <c r="O24" s="10"/>
      <c r="P24" s="10"/>
      <c r="Q24" s="10">
        <f t="shared" si="3"/>
        <v>0.24</v>
      </c>
      <c r="R24" s="12"/>
      <c r="S24" s="12"/>
      <c r="T24" s="10"/>
      <c r="U24" s="10">
        <f t="shared" si="4"/>
        <v>0</v>
      </c>
      <c r="V24" s="10">
        <f t="shared" si="5"/>
        <v>0</v>
      </c>
      <c r="W24" s="10">
        <v>0.24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 t="s">
        <v>56</v>
      </c>
      <c r="AD24" s="10">
        <f t="shared" si="6"/>
        <v>0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3" t="s">
        <v>57</v>
      </c>
      <c r="B25" s="13" t="s">
        <v>33</v>
      </c>
      <c r="C25" s="13"/>
      <c r="D25" s="13"/>
      <c r="E25" s="13"/>
      <c r="F25" s="13"/>
      <c r="G25" s="14">
        <v>0</v>
      </c>
      <c r="H25" s="13">
        <v>50</v>
      </c>
      <c r="I25" s="13" t="s">
        <v>34</v>
      </c>
      <c r="J25" s="13"/>
      <c r="K25" s="13">
        <f t="shared" si="2"/>
        <v>0</v>
      </c>
      <c r="L25" s="13"/>
      <c r="M25" s="13"/>
      <c r="N25" s="13"/>
      <c r="O25" s="13"/>
      <c r="P25" s="13"/>
      <c r="Q25" s="13">
        <f t="shared" si="3"/>
        <v>0</v>
      </c>
      <c r="R25" s="15"/>
      <c r="S25" s="15"/>
      <c r="T25" s="13"/>
      <c r="U25" s="13" t="e">
        <f t="shared" si="4"/>
        <v>#DIV/0!</v>
      </c>
      <c r="V25" s="13" t="e">
        <f t="shared" si="5"/>
        <v>#DIV/0!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 t="s">
        <v>47</v>
      </c>
      <c r="AD25" s="13">
        <f t="shared" si="6"/>
        <v>0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58</v>
      </c>
      <c r="B26" s="1" t="s">
        <v>33</v>
      </c>
      <c r="C26" s="1">
        <v>3309.6840000000002</v>
      </c>
      <c r="D26" s="1">
        <v>2311.4899999999998</v>
      </c>
      <c r="E26" s="1">
        <v>2831.3220000000001</v>
      </c>
      <c r="F26" s="1">
        <v>2277.3270000000002</v>
      </c>
      <c r="G26" s="6">
        <v>1</v>
      </c>
      <c r="H26" s="1">
        <v>55</v>
      </c>
      <c r="I26" s="1" t="s">
        <v>34</v>
      </c>
      <c r="J26" s="1">
        <v>2672.48</v>
      </c>
      <c r="K26" s="1">
        <f t="shared" si="2"/>
        <v>158.8420000000001</v>
      </c>
      <c r="L26" s="1"/>
      <c r="M26" s="1"/>
      <c r="N26" s="1">
        <v>580.3407000000002</v>
      </c>
      <c r="O26" s="1">
        <v>700</v>
      </c>
      <c r="P26" s="1">
        <v>1051.336299999999</v>
      </c>
      <c r="Q26" s="1">
        <f t="shared" si="3"/>
        <v>566.26440000000002</v>
      </c>
      <c r="R26" s="5">
        <v>1650</v>
      </c>
      <c r="S26" s="5"/>
      <c r="T26" s="1"/>
      <c r="U26" s="1">
        <f t="shared" si="4"/>
        <v>11.05314761090402</v>
      </c>
      <c r="V26" s="1">
        <f t="shared" si="5"/>
        <v>8.1393144262644785</v>
      </c>
      <c r="W26" s="1">
        <v>530.08439999999996</v>
      </c>
      <c r="X26" s="1">
        <v>554.34780000000001</v>
      </c>
      <c r="Y26" s="1">
        <v>564.97399999999993</v>
      </c>
      <c r="Z26" s="1">
        <v>543.65600000000006</v>
      </c>
      <c r="AA26" s="1">
        <v>508.97399999999999</v>
      </c>
      <c r="AB26" s="1">
        <v>542.90959999999995</v>
      </c>
      <c r="AC26" s="1"/>
      <c r="AD26" s="1">
        <f t="shared" si="6"/>
        <v>1650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0" t="s">
        <v>59</v>
      </c>
      <c r="B27" s="10" t="s">
        <v>33</v>
      </c>
      <c r="C27" s="10">
        <v>2321.4699999999998</v>
      </c>
      <c r="D27" s="10">
        <v>341.49</v>
      </c>
      <c r="E27" s="17">
        <v>1310.751</v>
      </c>
      <c r="F27" s="17">
        <v>1351.287</v>
      </c>
      <c r="G27" s="11">
        <v>0</v>
      </c>
      <c r="H27" s="10">
        <v>60</v>
      </c>
      <c r="I27" s="10" t="s">
        <v>60</v>
      </c>
      <c r="J27" s="10">
        <v>1276.3</v>
      </c>
      <c r="K27" s="10">
        <f t="shared" si="2"/>
        <v>34.451000000000022</v>
      </c>
      <c r="L27" s="10"/>
      <c r="M27" s="10"/>
      <c r="N27" s="10"/>
      <c r="O27" s="10"/>
      <c r="P27" s="10"/>
      <c r="Q27" s="10">
        <f t="shared" si="3"/>
        <v>262.15019999999998</v>
      </c>
      <c r="R27" s="12"/>
      <c r="S27" s="12"/>
      <c r="T27" s="10"/>
      <c r="U27" s="10">
        <f t="shared" si="4"/>
        <v>5.1546289112119696</v>
      </c>
      <c r="V27" s="10">
        <f t="shared" si="5"/>
        <v>5.1546289112119696</v>
      </c>
      <c r="W27" s="10">
        <v>217.3408</v>
      </c>
      <c r="X27" s="10">
        <v>76.227999999999994</v>
      </c>
      <c r="Y27" s="10">
        <v>317.01400000000001</v>
      </c>
      <c r="Z27" s="10">
        <v>732.91740000000004</v>
      </c>
      <c r="AA27" s="10">
        <v>669.74840000000006</v>
      </c>
      <c r="AB27" s="10">
        <v>682.17219999999998</v>
      </c>
      <c r="AC27" s="10" t="s">
        <v>56</v>
      </c>
      <c r="AD27" s="10">
        <f t="shared" si="6"/>
        <v>0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0" t="s">
        <v>61</v>
      </c>
      <c r="B28" s="10" t="s">
        <v>33</v>
      </c>
      <c r="C28" s="10"/>
      <c r="D28" s="10">
        <v>2.5750000000000002</v>
      </c>
      <c r="E28" s="17">
        <v>1.925</v>
      </c>
      <c r="F28" s="10"/>
      <c r="G28" s="11">
        <v>0</v>
      </c>
      <c r="H28" s="10">
        <v>60</v>
      </c>
      <c r="I28" s="10" t="s">
        <v>60</v>
      </c>
      <c r="J28" s="10">
        <v>2.5</v>
      </c>
      <c r="K28" s="10">
        <f t="shared" si="2"/>
        <v>-0.57499999999999996</v>
      </c>
      <c r="L28" s="10"/>
      <c r="M28" s="10"/>
      <c r="N28" s="10"/>
      <c r="O28" s="10"/>
      <c r="P28" s="10"/>
      <c r="Q28" s="10">
        <f t="shared" si="3"/>
        <v>0.38500000000000001</v>
      </c>
      <c r="R28" s="12"/>
      <c r="S28" s="12"/>
      <c r="T28" s="10"/>
      <c r="U28" s="10">
        <f t="shared" si="4"/>
        <v>0</v>
      </c>
      <c r="V28" s="10">
        <f t="shared" si="5"/>
        <v>0</v>
      </c>
      <c r="W28" s="10">
        <v>0.38500000000000001</v>
      </c>
      <c r="X28" s="10">
        <v>1.548</v>
      </c>
      <c r="Y28" s="10">
        <v>1.548</v>
      </c>
      <c r="Z28" s="10">
        <v>2.5752000000000002</v>
      </c>
      <c r="AA28" s="10">
        <v>2.5752000000000002</v>
      </c>
      <c r="AB28" s="10">
        <v>8.8064</v>
      </c>
      <c r="AC28" s="10" t="s">
        <v>56</v>
      </c>
      <c r="AD28" s="10">
        <f t="shared" si="6"/>
        <v>0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62</v>
      </c>
      <c r="B29" s="1" t="s">
        <v>33</v>
      </c>
      <c r="C29" s="1">
        <v>994.10599999999999</v>
      </c>
      <c r="D29" s="1">
        <v>216.04</v>
      </c>
      <c r="E29" s="1">
        <v>534.85699999999997</v>
      </c>
      <c r="F29" s="1">
        <v>529.66499999999996</v>
      </c>
      <c r="G29" s="6">
        <v>1</v>
      </c>
      <c r="H29" s="1">
        <v>60</v>
      </c>
      <c r="I29" s="1" t="s">
        <v>34</v>
      </c>
      <c r="J29" s="1">
        <v>500.4</v>
      </c>
      <c r="K29" s="1">
        <f t="shared" si="2"/>
        <v>34.456999999999994</v>
      </c>
      <c r="L29" s="1"/>
      <c r="M29" s="1"/>
      <c r="N29" s="1">
        <v>174.0523000000004</v>
      </c>
      <c r="O29" s="1"/>
      <c r="P29" s="1">
        <v>136.60069999999959</v>
      </c>
      <c r="Q29" s="1">
        <f t="shared" si="3"/>
        <v>106.97139999999999</v>
      </c>
      <c r="R29" s="5">
        <v>350</v>
      </c>
      <c r="S29" s="5"/>
      <c r="T29" s="1"/>
      <c r="U29" s="1">
        <f t="shared" si="4"/>
        <v>11.12744154044913</v>
      </c>
      <c r="V29" s="1">
        <f t="shared" si="5"/>
        <v>7.8555389571418166</v>
      </c>
      <c r="W29" s="1">
        <v>100.9324</v>
      </c>
      <c r="X29" s="1">
        <v>107.7666</v>
      </c>
      <c r="Y29" s="1">
        <v>119.1418</v>
      </c>
      <c r="Z29" s="1">
        <v>111.3212</v>
      </c>
      <c r="AA29" s="1">
        <v>81.688999999999993</v>
      </c>
      <c r="AB29" s="1">
        <v>92.440399999999997</v>
      </c>
      <c r="AC29" s="1"/>
      <c r="AD29" s="1">
        <f t="shared" si="6"/>
        <v>350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63</v>
      </c>
      <c r="B30" s="1" t="s">
        <v>33</v>
      </c>
      <c r="C30" s="1">
        <v>1372.585</v>
      </c>
      <c r="D30" s="1">
        <v>855.255</v>
      </c>
      <c r="E30" s="1">
        <v>968.66099999999994</v>
      </c>
      <c r="F30" s="1">
        <v>1025.3109999999999</v>
      </c>
      <c r="G30" s="6">
        <v>1</v>
      </c>
      <c r="H30" s="1">
        <v>60</v>
      </c>
      <c r="I30" s="1" t="s">
        <v>34</v>
      </c>
      <c r="J30" s="1">
        <v>900.34199999999998</v>
      </c>
      <c r="K30" s="1">
        <f t="shared" si="2"/>
        <v>68.31899999999996</v>
      </c>
      <c r="L30" s="1"/>
      <c r="M30" s="1"/>
      <c r="N30" s="1">
        <v>262.3127999999997</v>
      </c>
      <c r="O30" s="1">
        <v>300</v>
      </c>
      <c r="P30" s="1">
        <v>65.538200000000188</v>
      </c>
      <c r="Q30" s="1">
        <f t="shared" si="3"/>
        <v>193.73219999999998</v>
      </c>
      <c r="R30" s="5">
        <v>500</v>
      </c>
      <c r="S30" s="5"/>
      <c r="T30" s="1"/>
      <c r="U30" s="1">
        <f t="shared" si="4"/>
        <v>11.114115258072742</v>
      </c>
      <c r="V30" s="1">
        <f t="shared" si="5"/>
        <v>8.5332329886306972</v>
      </c>
      <c r="W30" s="1">
        <v>190.2732</v>
      </c>
      <c r="X30" s="1">
        <v>222.0872</v>
      </c>
      <c r="Y30" s="1">
        <v>220.99279999999999</v>
      </c>
      <c r="Z30" s="1">
        <v>186.00839999999999</v>
      </c>
      <c r="AA30" s="1">
        <v>163.8612</v>
      </c>
      <c r="AB30" s="1">
        <v>193.6754</v>
      </c>
      <c r="AC30" s="1"/>
      <c r="AD30" s="1">
        <f t="shared" si="6"/>
        <v>500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64</v>
      </c>
      <c r="B31" s="1" t="s">
        <v>33</v>
      </c>
      <c r="C31" s="1">
        <v>1822.789</v>
      </c>
      <c r="D31" s="1">
        <v>1809.008</v>
      </c>
      <c r="E31" s="1">
        <v>1700.115</v>
      </c>
      <c r="F31" s="1">
        <v>1612.5940000000001</v>
      </c>
      <c r="G31" s="6">
        <v>1</v>
      </c>
      <c r="H31" s="1">
        <v>60</v>
      </c>
      <c r="I31" s="1" t="s">
        <v>34</v>
      </c>
      <c r="J31" s="1">
        <v>1592.3340000000001</v>
      </c>
      <c r="K31" s="1">
        <f t="shared" si="2"/>
        <v>107.78099999999995</v>
      </c>
      <c r="L31" s="1"/>
      <c r="M31" s="1"/>
      <c r="N31" s="1">
        <v>391.69520000000028</v>
      </c>
      <c r="O31" s="1">
        <v>400</v>
      </c>
      <c r="P31" s="1">
        <v>340.24779999999993</v>
      </c>
      <c r="Q31" s="1">
        <f t="shared" si="3"/>
        <v>340.02300000000002</v>
      </c>
      <c r="R31" s="5">
        <v>1050</v>
      </c>
      <c r="S31" s="5"/>
      <c r="T31" s="1"/>
      <c r="U31" s="1">
        <f t="shared" si="4"/>
        <v>11.159648023810155</v>
      </c>
      <c r="V31" s="1">
        <f t="shared" si="5"/>
        <v>8.071621625595915</v>
      </c>
      <c r="W31" s="1">
        <v>317.55399999999997</v>
      </c>
      <c r="X31" s="1">
        <v>356.15879999999999</v>
      </c>
      <c r="Y31" s="1">
        <v>367.87740000000002</v>
      </c>
      <c r="Z31" s="1">
        <v>338.14120000000003</v>
      </c>
      <c r="AA31" s="1">
        <v>297.64839999999998</v>
      </c>
      <c r="AB31" s="1">
        <v>317.72199999999998</v>
      </c>
      <c r="AC31" s="1"/>
      <c r="AD31" s="1">
        <f t="shared" si="6"/>
        <v>1050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65</v>
      </c>
      <c r="B32" s="1" t="s">
        <v>33</v>
      </c>
      <c r="C32" s="1">
        <v>63.332000000000001</v>
      </c>
      <c r="D32" s="1">
        <v>29.074000000000002</v>
      </c>
      <c r="E32" s="1">
        <v>39.630000000000003</v>
      </c>
      <c r="F32" s="1">
        <v>38.209000000000003</v>
      </c>
      <c r="G32" s="6">
        <v>1</v>
      </c>
      <c r="H32" s="1">
        <v>35</v>
      </c>
      <c r="I32" s="1" t="s">
        <v>34</v>
      </c>
      <c r="J32" s="1">
        <v>48.7</v>
      </c>
      <c r="K32" s="1">
        <f t="shared" si="2"/>
        <v>-9.07</v>
      </c>
      <c r="L32" s="1"/>
      <c r="M32" s="1"/>
      <c r="N32" s="1">
        <v>0</v>
      </c>
      <c r="O32" s="1"/>
      <c r="P32" s="1"/>
      <c r="Q32" s="1">
        <f t="shared" si="3"/>
        <v>7.9260000000000002</v>
      </c>
      <c r="R32" s="5">
        <f>10.5*Q32-P32-O32-N32-F32</f>
        <v>45.013999999999996</v>
      </c>
      <c r="S32" s="5"/>
      <c r="T32" s="1"/>
      <c r="U32" s="1">
        <f t="shared" si="4"/>
        <v>10.5</v>
      </c>
      <c r="V32" s="1">
        <f t="shared" si="5"/>
        <v>4.8207166288165535</v>
      </c>
      <c r="W32" s="1">
        <v>5.5011999999999999</v>
      </c>
      <c r="X32" s="1">
        <v>5.4746000000000006</v>
      </c>
      <c r="Y32" s="1">
        <v>8.2720000000000002</v>
      </c>
      <c r="Z32" s="1">
        <v>8.3368000000000002</v>
      </c>
      <c r="AA32" s="1">
        <v>4.7858000000000001</v>
      </c>
      <c r="AB32" s="1">
        <v>4.7842000000000002</v>
      </c>
      <c r="AC32" s="1"/>
      <c r="AD32" s="1">
        <f t="shared" si="6"/>
        <v>45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3" t="s">
        <v>66</v>
      </c>
      <c r="B33" s="13" t="s">
        <v>33</v>
      </c>
      <c r="C33" s="13"/>
      <c r="D33" s="13"/>
      <c r="E33" s="13"/>
      <c r="F33" s="13"/>
      <c r="G33" s="14">
        <v>0</v>
      </c>
      <c r="H33" s="13" t="e">
        <v>#N/A</v>
      </c>
      <c r="I33" s="13" t="s">
        <v>34</v>
      </c>
      <c r="J33" s="13"/>
      <c r="K33" s="13">
        <f t="shared" si="2"/>
        <v>0</v>
      </c>
      <c r="L33" s="13"/>
      <c r="M33" s="13"/>
      <c r="N33" s="13"/>
      <c r="O33" s="13"/>
      <c r="P33" s="13"/>
      <c r="Q33" s="13">
        <f t="shared" si="3"/>
        <v>0</v>
      </c>
      <c r="R33" s="15"/>
      <c r="S33" s="15"/>
      <c r="T33" s="13"/>
      <c r="U33" s="13" t="e">
        <f t="shared" si="4"/>
        <v>#DIV/0!</v>
      </c>
      <c r="V33" s="13" t="e">
        <f t="shared" si="5"/>
        <v>#DIV/0!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 t="s">
        <v>47</v>
      </c>
      <c r="AD33" s="13">
        <f t="shared" si="6"/>
        <v>0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3" t="s">
        <v>67</v>
      </c>
      <c r="B34" s="13" t="s">
        <v>33</v>
      </c>
      <c r="C34" s="13"/>
      <c r="D34" s="13"/>
      <c r="E34" s="13"/>
      <c r="F34" s="13"/>
      <c r="G34" s="14">
        <v>0</v>
      </c>
      <c r="H34" s="13">
        <v>30</v>
      </c>
      <c r="I34" s="13" t="s">
        <v>34</v>
      </c>
      <c r="J34" s="13"/>
      <c r="K34" s="13">
        <f t="shared" si="2"/>
        <v>0</v>
      </c>
      <c r="L34" s="13"/>
      <c r="M34" s="13"/>
      <c r="N34" s="13"/>
      <c r="O34" s="13"/>
      <c r="P34" s="13"/>
      <c r="Q34" s="13">
        <f t="shared" si="3"/>
        <v>0</v>
      </c>
      <c r="R34" s="15"/>
      <c r="S34" s="15"/>
      <c r="T34" s="13"/>
      <c r="U34" s="13" t="e">
        <f t="shared" si="4"/>
        <v>#DIV/0!</v>
      </c>
      <c r="V34" s="13" t="e">
        <f t="shared" si="5"/>
        <v>#DIV/0!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 t="s">
        <v>47</v>
      </c>
      <c r="AD34" s="13">
        <f t="shared" si="6"/>
        <v>0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68</v>
      </c>
      <c r="B35" s="1" t="s">
        <v>33</v>
      </c>
      <c r="C35" s="1">
        <v>942.10299999999995</v>
      </c>
      <c r="D35" s="1">
        <v>238.429</v>
      </c>
      <c r="E35" s="1">
        <v>469.077</v>
      </c>
      <c r="F35" s="1">
        <v>548.62599999999998</v>
      </c>
      <c r="G35" s="6">
        <v>1</v>
      </c>
      <c r="H35" s="1">
        <v>30</v>
      </c>
      <c r="I35" s="1" t="s">
        <v>34</v>
      </c>
      <c r="J35" s="1">
        <v>508.91399999999999</v>
      </c>
      <c r="K35" s="1">
        <f t="shared" si="2"/>
        <v>-39.836999999999989</v>
      </c>
      <c r="L35" s="1"/>
      <c r="M35" s="1"/>
      <c r="N35" s="1">
        <v>141.7745199999998</v>
      </c>
      <c r="O35" s="1"/>
      <c r="P35" s="1">
        <v>100</v>
      </c>
      <c r="Q35" s="1">
        <f t="shared" si="3"/>
        <v>93.815399999999997</v>
      </c>
      <c r="R35" s="5">
        <f>10.5*Q35-P35-O35-N35-F35</f>
        <v>194.66118000000017</v>
      </c>
      <c r="S35" s="5"/>
      <c r="T35" s="1"/>
      <c r="U35" s="1">
        <f t="shared" si="4"/>
        <v>10.5</v>
      </c>
      <c r="V35" s="1">
        <f t="shared" si="5"/>
        <v>8.4250615570577949</v>
      </c>
      <c r="W35" s="1">
        <v>83.015999999999991</v>
      </c>
      <c r="X35" s="1">
        <v>108.82899999999999</v>
      </c>
      <c r="Y35" s="1">
        <v>115.803</v>
      </c>
      <c r="Z35" s="1">
        <v>117.5504</v>
      </c>
      <c r="AA35" s="1">
        <v>98.153599999999997</v>
      </c>
      <c r="AB35" s="1">
        <v>113</v>
      </c>
      <c r="AC35" s="1"/>
      <c r="AD35" s="1">
        <f t="shared" si="6"/>
        <v>195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3" t="s">
        <v>69</v>
      </c>
      <c r="B36" s="13" t="s">
        <v>33</v>
      </c>
      <c r="C36" s="13"/>
      <c r="D36" s="13"/>
      <c r="E36" s="13"/>
      <c r="F36" s="13"/>
      <c r="G36" s="14">
        <v>0</v>
      </c>
      <c r="H36" s="13" t="e">
        <v>#N/A</v>
      </c>
      <c r="I36" s="13" t="s">
        <v>34</v>
      </c>
      <c r="J36" s="13"/>
      <c r="K36" s="13">
        <f t="shared" si="2"/>
        <v>0</v>
      </c>
      <c r="L36" s="13"/>
      <c r="M36" s="13"/>
      <c r="N36" s="13"/>
      <c r="O36" s="13"/>
      <c r="P36" s="13"/>
      <c r="Q36" s="13">
        <f t="shared" si="3"/>
        <v>0</v>
      </c>
      <c r="R36" s="15"/>
      <c r="S36" s="15"/>
      <c r="T36" s="13"/>
      <c r="U36" s="13" t="e">
        <f t="shared" si="4"/>
        <v>#DIV/0!</v>
      </c>
      <c r="V36" s="13" t="e">
        <f t="shared" si="5"/>
        <v>#DIV/0!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 t="s">
        <v>47</v>
      </c>
      <c r="AD36" s="13">
        <f t="shared" si="6"/>
        <v>0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3" t="s">
        <v>70</v>
      </c>
      <c r="B37" s="13" t="s">
        <v>33</v>
      </c>
      <c r="C37" s="13"/>
      <c r="D37" s="13"/>
      <c r="E37" s="13"/>
      <c r="F37" s="13"/>
      <c r="G37" s="14">
        <v>0</v>
      </c>
      <c r="H37" s="13">
        <v>40</v>
      </c>
      <c r="I37" s="13" t="s">
        <v>34</v>
      </c>
      <c r="J37" s="13"/>
      <c r="K37" s="13">
        <f t="shared" si="2"/>
        <v>0</v>
      </c>
      <c r="L37" s="13"/>
      <c r="M37" s="13"/>
      <c r="N37" s="13"/>
      <c r="O37" s="13"/>
      <c r="P37" s="13"/>
      <c r="Q37" s="13">
        <f t="shared" si="3"/>
        <v>0</v>
      </c>
      <c r="R37" s="15"/>
      <c r="S37" s="15"/>
      <c r="T37" s="13"/>
      <c r="U37" s="13" t="e">
        <f t="shared" si="4"/>
        <v>#DIV/0!</v>
      </c>
      <c r="V37" s="13" t="e">
        <f t="shared" si="5"/>
        <v>#DIV/0!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 t="s">
        <v>47</v>
      </c>
      <c r="AD37" s="13">
        <f t="shared" si="6"/>
        <v>0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71</v>
      </c>
      <c r="B38" s="1" t="s">
        <v>33</v>
      </c>
      <c r="C38" s="1">
        <v>4934.0219999999999</v>
      </c>
      <c r="D38" s="1">
        <v>5716.1350000000002</v>
      </c>
      <c r="E38" s="1">
        <v>5148.277</v>
      </c>
      <c r="F38" s="1">
        <v>4821.7870000000003</v>
      </c>
      <c r="G38" s="6">
        <v>1</v>
      </c>
      <c r="H38" s="1">
        <v>40</v>
      </c>
      <c r="I38" s="1" t="s">
        <v>34</v>
      </c>
      <c r="J38" s="1">
        <v>5115.8230000000003</v>
      </c>
      <c r="K38" s="1">
        <f t="shared" ref="K38:K69" si="8">E38-J38</f>
        <v>32.453999999999724</v>
      </c>
      <c r="L38" s="1"/>
      <c r="M38" s="1"/>
      <c r="N38" s="1">
        <v>1019.956369999999</v>
      </c>
      <c r="O38" s="1">
        <v>1200</v>
      </c>
      <c r="P38" s="1">
        <v>2167.0046299999999</v>
      </c>
      <c r="Q38" s="1">
        <f t="shared" si="3"/>
        <v>1029.6554000000001</v>
      </c>
      <c r="R38" s="5">
        <f>11*Q38-P38-O38-N38-F38</f>
        <v>2117.4614000000029</v>
      </c>
      <c r="S38" s="5"/>
      <c r="T38" s="1"/>
      <c r="U38" s="1">
        <f t="shared" si="4"/>
        <v>11.000000000000002</v>
      </c>
      <c r="V38" s="1">
        <f t="shared" si="5"/>
        <v>8.9435242120810496</v>
      </c>
      <c r="W38" s="1">
        <v>1001.614</v>
      </c>
      <c r="X38" s="1">
        <v>1059.1397999999999</v>
      </c>
      <c r="Y38" s="1">
        <v>1062.1378</v>
      </c>
      <c r="Z38" s="1">
        <v>945.94500000000005</v>
      </c>
      <c r="AA38" s="1">
        <v>923.73259999999993</v>
      </c>
      <c r="AB38" s="1">
        <v>919.61540000000002</v>
      </c>
      <c r="AC38" s="1"/>
      <c r="AD38" s="1">
        <f t="shared" si="6"/>
        <v>2117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3" t="s">
        <v>72</v>
      </c>
      <c r="B39" s="13" t="s">
        <v>33</v>
      </c>
      <c r="C39" s="13"/>
      <c r="D39" s="13"/>
      <c r="E39" s="13"/>
      <c r="F39" s="13"/>
      <c r="G39" s="14">
        <v>0</v>
      </c>
      <c r="H39" s="13">
        <v>35</v>
      </c>
      <c r="I39" s="13" t="s">
        <v>34</v>
      </c>
      <c r="J39" s="13"/>
      <c r="K39" s="13">
        <f t="shared" si="8"/>
        <v>0</v>
      </c>
      <c r="L39" s="13"/>
      <c r="M39" s="13"/>
      <c r="N39" s="13"/>
      <c r="O39" s="13"/>
      <c r="P39" s="13"/>
      <c r="Q39" s="13">
        <f t="shared" si="3"/>
        <v>0</v>
      </c>
      <c r="R39" s="15"/>
      <c r="S39" s="15"/>
      <c r="T39" s="13"/>
      <c r="U39" s="13" t="e">
        <f t="shared" si="4"/>
        <v>#DIV/0!</v>
      </c>
      <c r="V39" s="13" t="e">
        <f t="shared" si="5"/>
        <v>#DIV/0!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 t="s">
        <v>47</v>
      </c>
      <c r="AD39" s="13">
        <f t="shared" si="6"/>
        <v>0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73</v>
      </c>
      <c r="B40" s="1" t="s">
        <v>33</v>
      </c>
      <c r="C40" s="1">
        <v>15.625999999999999</v>
      </c>
      <c r="D40" s="1">
        <v>3.43</v>
      </c>
      <c r="E40" s="1">
        <v>19.056000000000001</v>
      </c>
      <c r="F40" s="1"/>
      <c r="G40" s="6">
        <v>1</v>
      </c>
      <c r="H40" s="1">
        <v>45</v>
      </c>
      <c r="I40" s="1" t="s">
        <v>34</v>
      </c>
      <c r="J40" s="1">
        <v>13</v>
      </c>
      <c r="K40" s="1">
        <f t="shared" si="8"/>
        <v>6.0560000000000009</v>
      </c>
      <c r="L40" s="1"/>
      <c r="M40" s="1"/>
      <c r="N40" s="1">
        <v>0</v>
      </c>
      <c r="O40" s="1"/>
      <c r="P40" s="1">
        <v>14.6112</v>
      </c>
      <c r="Q40" s="1">
        <f t="shared" si="3"/>
        <v>3.8112000000000004</v>
      </c>
      <c r="R40" s="5">
        <f>11*Q40-P40-O40-N40-F40</f>
        <v>27.312000000000001</v>
      </c>
      <c r="S40" s="5"/>
      <c r="T40" s="1"/>
      <c r="U40" s="1">
        <f t="shared" si="4"/>
        <v>11</v>
      </c>
      <c r="V40" s="1">
        <f t="shared" si="5"/>
        <v>3.8337531486146093</v>
      </c>
      <c r="W40" s="1">
        <v>2.1998000000000002</v>
      </c>
      <c r="X40" s="1">
        <v>0.51419999999999999</v>
      </c>
      <c r="Y40" s="1">
        <v>1.0291999999999999</v>
      </c>
      <c r="Z40" s="1">
        <v>1.7889999999999999</v>
      </c>
      <c r="AA40" s="1">
        <v>0.86519999999999997</v>
      </c>
      <c r="AB40" s="1">
        <v>1.1910000000000001</v>
      </c>
      <c r="AC40" s="1"/>
      <c r="AD40" s="1">
        <f t="shared" si="6"/>
        <v>27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3" t="s">
        <v>74</v>
      </c>
      <c r="B41" s="13" t="s">
        <v>33</v>
      </c>
      <c r="C41" s="13"/>
      <c r="D41" s="13"/>
      <c r="E41" s="13"/>
      <c r="F41" s="13"/>
      <c r="G41" s="14">
        <v>0</v>
      </c>
      <c r="H41" s="13" t="e">
        <v>#N/A</v>
      </c>
      <c r="I41" s="13" t="s">
        <v>34</v>
      </c>
      <c r="J41" s="13"/>
      <c r="K41" s="13">
        <f t="shared" si="8"/>
        <v>0</v>
      </c>
      <c r="L41" s="13"/>
      <c r="M41" s="13"/>
      <c r="N41" s="13"/>
      <c r="O41" s="13"/>
      <c r="P41" s="13"/>
      <c r="Q41" s="13">
        <f t="shared" si="3"/>
        <v>0</v>
      </c>
      <c r="R41" s="15"/>
      <c r="S41" s="15"/>
      <c r="T41" s="13"/>
      <c r="U41" s="13" t="e">
        <f t="shared" si="4"/>
        <v>#DIV/0!</v>
      </c>
      <c r="V41" s="13" t="e">
        <f t="shared" si="5"/>
        <v>#DIV/0!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 t="s">
        <v>47</v>
      </c>
      <c r="AD41" s="13">
        <f t="shared" si="6"/>
        <v>0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0" t="s">
        <v>75</v>
      </c>
      <c r="B42" s="10" t="s">
        <v>33</v>
      </c>
      <c r="C42" s="10"/>
      <c r="D42" s="10">
        <v>5.8049999999999997</v>
      </c>
      <c r="E42" s="10">
        <v>4.0599999999999996</v>
      </c>
      <c r="F42" s="10"/>
      <c r="G42" s="11">
        <v>0</v>
      </c>
      <c r="H42" s="10" t="e">
        <v>#N/A</v>
      </c>
      <c r="I42" s="10" t="s">
        <v>36</v>
      </c>
      <c r="J42" s="10">
        <v>5.2</v>
      </c>
      <c r="K42" s="10">
        <f t="shared" si="8"/>
        <v>-1.1400000000000006</v>
      </c>
      <c r="L42" s="10"/>
      <c r="M42" s="10"/>
      <c r="N42" s="10"/>
      <c r="O42" s="10"/>
      <c r="P42" s="10"/>
      <c r="Q42" s="10">
        <f t="shared" si="3"/>
        <v>0.81199999999999994</v>
      </c>
      <c r="R42" s="12"/>
      <c r="S42" s="12"/>
      <c r="T42" s="10"/>
      <c r="U42" s="10">
        <f t="shared" si="4"/>
        <v>0</v>
      </c>
      <c r="V42" s="10">
        <f t="shared" si="5"/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/>
      <c r="AD42" s="10">
        <f t="shared" si="6"/>
        <v>0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3" t="s">
        <v>76</v>
      </c>
      <c r="B43" s="13" t="s">
        <v>33</v>
      </c>
      <c r="C43" s="13"/>
      <c r="D43" s="13"/>
      <c r="E43" s="13"/>
      <c r="F43" s="13"/>
      <c r="G43" s="14">
        <v>0</v>
      </c>
      <c r="H43" s="13">
        <v>45</v>
      </c>
      <c r="I43" s="13" t="s">
        <v>34</v>
      </c>
      <c r="J43" s="13"/>
      <c r="K43" s="13">
        <f t="shared" si="8"/>
        <v>0</v>
      </c>
      <c r="L43" s="13"/>
      <c r="M43" s="13"/>
      <c r="N43" s="13"/>
      <c r="O43" s="13"/>
      <c r="P43" s="13"/>
      <c r="Q43" s="13">
        <f t="shared" si="3"/>
        <v>0</v>
      </c>
      <c r="R43" s="15"/>
      <c r="S43" s="15"/>
      <c r="T43" s="13"/>
      <c r="U43" s="13" t="e">
        <f t="shared" si="4"/>
        <v>#DIV/0!</v>
      </c>
      <c r="V43" s="13" t="e">
        <f t="shared" si="5"/>
        <v>#DIV/0!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 t="s">
        <v>47</v>
      </c>
      <c r="AD43" s="13">
        <f t="shared" si="6"/>
        <v>0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77</v>
      </c>
      <c r="B44" s="1" t="s">
        <v>33</v>
      </c>
      <c r="C44" s="1">
        <v>110.911</v>
      </c>
      <c r="D44" s="1">
        <v>30.297000000000001</v>
      </c>
      <c r="E44" s="1">
        <v>53.456000000000003</v>
      </c>
      <c r="F44" s="1">
        <v>73.134</v>
      </c>
      <c r="G44" s="6">
        <v>1</v>
      </c>
      <c r="H44" s="1">
        <v>45</v>
      </c>
      <c r="I44" s="1" t="s">
        <v>34</v>
      </c>
      <c r="J44" s="1">
        <v>53.2</v>
      </c>
      <c r="K44" s="1">
        <f t="shared" si="8"/>
        <v>0.25600000000000023</v>
      </c>
      <c r="L44" s="1"/>
      <c r="M44" s="1"/>
      <c r="N44" s="1">
        <v>41.553889999999967</v>
      </c>
      <c r="O44" s="1"/>
      <c r="P44" s="1"/>
      <c r="Q44" s="1">
        <f t="shared" si="3"/>
        <v>10.6912</v>
      </c>
      <c r="R44" s="5"/>
      <c r="S44" s="5"/>
      <c r="T44" s="1"/>
      <c r="U44" s="1">
        <f t="shared" si="4"/>
        <v>10.727316858724929</v>
      </c>
      <c r="V44" s="1">
        <f t="shared" si="5"/>
        <v>10.727316858724929</v>
      </c>
      <c r="W44" s="1">
        <v>9.6967999999999996</v>
      </c>
      <c r="X44" s="1">
        <v>14.564</v>
      </c>
      <c r="Y44" s="1">
        <v>13.61</v>
      </c>
      <c r="Z44" s="1">
        <v>14.3134</v>
      </c>
      <c r="AA44" s="1">
        <v>14.6122</v>
      </c>
      <c r="AB44" s="1">
        <v>13.925599999999999</v>
      </c>
      <c r="AC44" s="1"/>
      <c r="AD44" s="1">
        <f t="shared" si="6"/>
        <v>0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78</v>
      </c>
      <c r="B45" s="1" t="s">
        <v>33</v>
      </c>
      <c r="C45" s="1">
        <v>95.887</v>
      </c>
      <c r="D45" s="1">
        <v>13.082000000000001</v>
      </c>
      <c r="E45" s="1">
        <v>35.136000000000003</v>
      </c>
      <c r="F45" s="1">
        <v>68.126000000000005</v>
      </c>
      <c r="G45" s="6">
        <v>1</v>
      </c>
      <c r="H45" s="1">
        <v>45</v>
      </c>
      <c r="I45" s="1" t="s">
        <v>34</v>
      </c>
      <c r="J45" s="1">
        <v>38.700000000000003</v>
      </c>
      <c r="K45" s="1">
        <f t="shared" si="8"/>
        <v>-3.5640000000000001</v>
      </c>
      <c r="L45" s="1"/>
      <c r="M45" s="1"/>
      <c r="N45" s="1">
        <v>0</v>
      </c>
      <c r="O45" s="1"/>
      <c r="P45" s="1"/>
      <c r="Q45" s="1">
        <f t="shared" si="3"/>
        <v>7.0272000000000006</v>
      </c>
      <c r="R45" s="5">
        <v>10</v>
      </c>
      <c r="S45" s="5"/>
      <c r="T45" s="1"/>
      <c r="U45" s="1">
        <f t="shared" si="4"/>
        <v>11.117657103825136</v>
      </c>
      <c r="V45" s="1">
        <f t="shared" si="5"/>
        <v>9.6946152094717668</v>
      </c>
      <c r="W45" s="1">
        <v>6.0157999999999996</v>
      </c>
      <c r="X45" s="1">
        <v>8.2227999999999994</v>
      </c>
      <c r="Y45" s="1">
        <v>10.541399999999999</v>
      </c>
      <c r="Z45" s="1">
        <v>11.2226</v>
      </c>
      <c r="AA45" s="1">
        <v>8.7718000000000007</v>
      </c>
      <c r="AB45" s="1">
        <v>10.797599999999999</v>
      </c>
      <c r="AC45" s="1"/>
      <c r="AD45" s="1">
        <f t="shared" si="6"/>
        <v>10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79</v>
      </c>
      <c r="B46" s="1" t="s">
        <v>42</v>
      </c>
      <c r="C46" s="1">
        <v>1182</v>
      </c>
      <c r="D46" s="1">
        <v>768</v>
      </c>
      <c r="E46" s="1">
        <v>903</v>
      </c>
      <c r="F46" s="1">
        <v>822</v>
      </c>
      <c r="G46" s="6">
        <v>0.4</v>
      </c>
      <c r="H46" s="1">
        <v>45</v>
      </c>
      <c r="I46" s="1" t="s">
        <v>34</v>
      </c>
      <c r="J46" s="1">
        <v>905</v>
      </c>
      <c r="K46" s="1">
        <f t="shared" si="8"/>
        <v>-2</v>
      </c>
      <c r="L46" s="1"/>
      <c r="M46" s="1"/>
      <c r="N46" s="1">
        <v>267.40399999999983</v>
      </c>
      <c r="O46" s="1">
        <v>300</v>
      </c>
      <c r="P46" s="1">
        <v>109.5960000000002</v>
      </c>
      <c r="Q46" s="1">
        <f t="shared" si="3"/>
        <v>180.6</v>
      </c>
      <c r="R46" s="5">
        <f t="shared" ref="R46" si="9">11*Q46-P46-O46-N46-F46</f>
        <v>487.59999999999991</v>
      </c>
      <c r="S46" s="5"/>
      <c r="T46" s="1"/>
      <c r="U46" s="1">
        <f t="shared" si="4"/>
        <v>11</v>
      </c>
      <c r="V46" s="1">
        <f t="shared" si="5"/>
        <v>8.3001107419712081</v>
      </c>
      <c r="W46" s="1">
        <v>172.8</v>
      </c>
      <c r="X46" s="1">
        <v>199.6</v>
      </c>
      <c r="Y46" s="1">
        <v>194.4</v>
      </c>
      <c r="Z46" s="1">
        <v>165.44</v>
      </c>
      <c r="AA46" s="1">
        <v>151.91999999999999</v>
      </c>
      <c r="AB46" s="1">
        <v>172.97499999999999</v>
      </c>
      <c r="AC46" s="1"/>
      <c r="AD46" s="1">
        <f t="shared" si="6"/>
        <v>195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3" t="s">
        <v>80</v>
      </c>
      <c r="B47" s="13" t="s">
        <v>42</v>
      </c>
      <c r="C47" s="13"/>
      <c r="D47" s="13">
        <v>1</v>
      </c>
      <c r="E47" s="13">
        <v>1</v>
      </c>
      <c r="F47" s="13"/>
      <c r="G47" s="14">
        <v>0</v>
      </c>
      <c r="H47" s="13">
        <v>50</v>
      </c>
      <c r="I47" s="13" t="s">
        <v>34</v>
      </c>
      <c r="J47" s="13">
        <v>1</v>
      </c>
      <c r="K47" s="13">
        <f t="shared" si="8"/>
        <v>0</v>
      </c>
      <c r="L47" s="13"/>
      <c r="M47" s="13"/>
      <c r="N47" s="13"/>
      <c r="O47" s="13"/>
      <c r="P47" s="13"/>
      <c r="Q47" s="13">
        <f t="shared" si="3"/>
        <v>0.2</v>
      </c>
      <c r="R47" s="15"/>
      <c r="S47" s="15"/>
      <c r="T47" s="13"/>
      <c r="U47" s="13">
        <f t="shared" si="4"/>
        <v>0</v>
      </c>
      <c r="V47" s="13">
        <f t="shared" si="5"/>
        <v>0</v>
      </c>
      <c r="W47" s="13">
        <v>0.2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 t="s">
        <v>47</v>
      </c>
      <c r="AD47" s="13">
        <f t="shared" si="6"/>
        <v>0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81</v>
      </c>
      <c r="B48" s="1" t="s">
        <v>42</v>
      </c>
      <c r="C48" s="1">
        <v>1230</v>
      </c>
      <c r="D48" s="1">
        <v>432</v>
      </c>
      <c r="E48" s="1">
        <v>761</v>
      </c>
      <c r="F48" s="1">
        <v>689</v>
      </c>
      <c r="G48" s="6">
        <v>0.4</v>
      </c>
      <c r="H48" s="1">
        <v>45</v>
      </c>
      <c r="I48" s="1" t="s">
        <v>34</v>
      </c>
      <c r="J48" s="1">
        <v>763</v>
      </c>
      <c r="K48" s="1">
        <f t="shared" si="8"/>
        <v>-2</v>
      </c>
      <c r="L48" s="1"/>
      <c r="M48" s="1"/>
      <c r="N48" s="1">
        <v>212.11799999999991</v>
      </c>
      <c r="O48" s="1">
        <v>300</v>
      </c>
      <c r="P48" s="1">
        <v>102.8820000000001</v>
      </c>
      <c r="Q48" s="1">
        <f t="shared" si="3"/>
        <v>152.19999999999999</v>
      </c>
      <c r="R48" s="5">
        <f t="shared" ref="R48" si="10">11*Q48-P48-O48-N48-F48</f>
        <v>370.19999999999982</v>
      </c>
      <c r="S48" s="5"/>
      <c r="T48" s="1"/>
      <c r="U48" s="1">
        <f t="shared" si="4"/>
        <v>11</v>
      </c>
      <c r="V48" s="1">
        <f t="shared" si="5"/>
        <v>8.5676741130091987</v>
      </c>
      <c r="W48" s="1">
        <v>149.4</v>
      </c>
      <c r="X48" s="1">
        <v>170.8</v>
      </c>
      <c r="Y48" s="1">
        <v>165.2</v>
      </c>
      <c r="Z48" s="1">
        <v>148.84</v>
      </c>
      <c r="AA48" s="1">
        <v>146.84</v>
      </c>
      <c r="AB48" s="1">
        <v>163</v>
      </c>
      <c r="AC48" s="1"/>
      <c r="AD48" s="1">
        <f t="shared" si="6"/>
        <v>148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82</v>
      </c>
      <c r="B49" s="1" t="s">
        <v>33</v>
      </c>
      <c r="C49" s="1">
        <v>544.84</v>
      </c>
      <c r="D49" s="1">
        <v>282.00599999999997</v>
      </c>
      <c r="E49" s="1">
        <v>273.43799999999999</v>
      </c>
      <c r="F49" s="1">
        <v>413.97</v>
      </c>
      <c r="G49" s="6">
        <v>1</v>
      </c>
      <c r="H49" s="1">
        <v>45</v>
      </c>
      <c r="I49" s="1" t="s">
        <v>34</v>
      </c>
      <c r="J49" s="1">
        <v>264.791</v>
      </c>
      <c r="K49" s="1">
        <f t="shared" si="8"/>
        <v>8.6469999999999914</v>
      </c>
      <c r="L49" s="1"/>
      <c r="M49" s="1"/>
      <c r="N49" s="1">
        <v>190.81726999999981</v>
      </c>
      <c r="O49" s="1">
        <v>200</v>
      </c>
      <c r="P49" s="1"/>
      <c r="Q49" s="1">
        <f t="shared" si="3"/>
        <v>54.687599999999996</v>
      </c>
      <c r="R49" s="5"/>
      <c r="S49" s="5"/>
      <c r="T49" s="1"/>
      <c r="U49" s="1">
        <f t="shared" si="4"/>
        <v>14.716083170590771</v>
      </c>
      <c r="V49" s="1">
        <f t="shared" si="5"/>
        <v>14.716083170590771</v>
      </c>
      <c r="W49" s="1">
        <v>66.776199999999989</v>
      </c>
      <c r="X49" s="1">
        <v>93.555399999999992</v>
      </c>
      <c r="Y49" s="1">
        <v>81.1738</v>
      </c>
      <c r="Z49" s="1">
        <v>72.007599999999996</v>
      </c>
      <c r="AA49" s="1">
        <v>84.71459999999999</v>
      </c>
      <c r="AB49" s="1">
        <v>86.759399999999999</v>
      </c>
      <c r="AC49" s="1"/>
      <c r="AD49" s="1">
        <f t="shared" si="6"/>
        <v>0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3" t="s">
        <v>83</v>
      </c>
      <c r="B50" s="13" t="s">
        <v>42</v>
      </c>
      <c r="C50" s="13"/>
      <c r="D50" s="13"/>
      <c r="E50" s="13"/>
      <c r="F50" s="13"/>
      <c r="G50" s="14">
        <v>0</v>
      </c>
      <c r="H50" s="13" t="e">
        <v>#N/A</v>
      </c>
      <c r="I50" s="13" t="s">
        <v>34</v>
      </c>
      <c r="J50" s="13"/>
      <c r="K50" s="13">
        <f t="shared" si="8"/>
        <v>0</v>
      </c>
      <c r="L50" s="13"/>
      <c r="M50" s="13"/>
      <c r="N50" s="13"/>
      <c r="O50" s="13"/>
      <c r="P50" s="13"/>
      <c r="Q50" s="13">
        <f t="shared" si="3"/>
        <v>0</v>
      </c>
      <c r="R50" s="15"/>
      <c r="S50" s="15"/>
      <c r="T50" s="13"/>
      <c r="U50" s="13" t="e">
        <f t="shared" si="4"/>
        <v>#DIV/0!</v>
      </c>
      <c r="V50" s="13" t="e">
        <f t="shared" si="5"/>
        <v>#DIV/0!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 t="s">
        <v>47</v>
      </c>
      <c r="AD50" s="13">
        <f t="shared" si="6"/>
        <v>0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84</v>
      </c>
      <c r="B51" s="1" t="s">
        <v>42</v>
      </c>
      <c r="C51" s="1">
        <v>376</v>
      </c>
      <c r="D51" s="1"/>
      <c r="E51" s="1">
        <v>240.709</v>
      </c>
      <c r="F51" s="1">
        <v>119</v>
      </c>
      <c r="G51" s="6">
        <v>0.35</v>
      </c>
      <c r="H51" s="1">
        <v>40</v>
      </c>
      <c r="I51" s="1" t="s">
        <v>34</v>
      </c>
      <c r="J51" s="1">
        <v>259</v>
      </c>
      <c r="K51" s="1">
        <f t="shared" si="8"/>
        <v>-18.290999999999997</v>
      </c>
      <c r="L51" s="1"/>
      <c r="M51" s="1"/>
      <c r="N51" s="1">
        <v>10</v>
      </c>
      <c r="O51" s="1"/>
      <c r="P51" s="1">
        <v>216.41800000000001</v>
      </c>
      <c r="Q51" s="1">
        <f t="shared" si="3"/>
        <v>48.141800000000003</v>
      </c>
      <c r="R51" s="5">
        <f t="shared" ref="R51:R59" si="11">11*Q51-P51-O51-N51-F51</f>
        <v>184.14179999999999</v>
      </c>
      <c r="S51" s="5"/>
      <c r="T51" s="1"/>
      <c r="U51" s="1">
        <f t="shared" si="4"/>
        <v>11</v>
      </c>
      <c r="V51" s="1">
        <f t="shared" si="5"/>
        <v>7.1750121516021412</v>
      </c>
      <c r="W51" s="1">
        <v>39.341799999999999</v>
      </c>
      <c r="X51" s="1">
        <v>33</v>
      </c>
      <c r="Y51" s="1">
        <v>35.200000000000003</v>
      </c>
      <c r="Z51" s="1">
        <v>31.8</v>
      </c>
      <c r="AA51" s="1">
        <v>33.631999999999998</v>
      </c>
      <c r="AB51" s="1">
        <v>33.4</v>
      </c>
      <c r="AC51" s="1"/>
      <c r="AD51" s="1">
        <f t="shared" si="6"/>
        <v>64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85</v>
      </c>
      <c r="B52" s="1" t="s">
        <v>33</v>
      </c>
      <c r="C52" s="1">
        <v>37.795000000000002</v>
      </c>
      <c r="D52" s="1">
        <v>17.231999999999999</v>
      </c>
      <c r="E52" s="1">
        <v>29.212</v>
      </c>
      <c r="F52" s="1">
        <v>20.053999999999998</v>
      </c>
      <c r="G52" s="6">
        <v>1</v>
      </c>
      <c r="H52" s="1">
        <v>40</v>
      </c>
      <c r="I52" s="1" t="s">
        <v>34</v>
      </c>
      <c r="J52" s="1">
        <v>31</v>
      </c>
      <c r="K52" s="1">
        <f t="shared" si="8"/>
        <v>-1.7880000000000003</v>
      </c>
      <c r="L52" s="1"/>
      <c r="M52" s="1"/>
      <c r="N52" s="1">
        <v>10</v>
      </c>
      <c r="O52" s="1"/>
      <c r="P52" s="1">
        <v>13.779</v>
      </c>
      <c r="Q52" s="1">
        <f t="shared" si="3"/>
        <v>5.8423999999999996</v>
      </c>
      <c r="R52" s="5">
        <f t="shared" si="11"/>
        <v>20.433399999999995</v>
      </c>
      <c r="S52" s="5"/>
      <c r="T52" s="1"/>
      <c r="U52" s="1">
        <f t="shared" si="4"/>
        <v>10.999999999999998</v>
      </c>
      <c r="V52" s="1">
        <f t="shared" si="5"/>
        <v>7.5025674380391623</v>
      </c>
      <c r="W52" s="1">
        <v>5.1567999999999996</v>
      </c>
      <c r="X52" s="1">
        <v>5.1482000000000001</v>
      </c>
      <c r="Y52" s="1">
        <v>6.0042</v>
      </c>
      <c r="Z52" s="1">
        <v>4.0098000000000003</v>
      </c>
      <c r="AA52" s="1">
        <v>2.5855999999999999</v>
      </c>
      <c r="AB52" s="1">
        <v>6.4367999999999999</v>
      </c>
      <c r="AC52" s="1"/>
      <c r="AD52" s="1">
        <f t="shared" si="6"/>
        <v>20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86</v>
      </c>
      <c r="B53" s="1" t="s">
        <v>42</v>
      </c>
      <c r="C53" s="1">
        <v>616</v>
      </c>
      <c r="D53" s="1">
        <v>450</v>
      </c>
      <c r="E53" s="1">
        <v>549</v>
      </c>
      <c r="F53" s="1">
        <v>351</v>
      </c>
      <c r="G53" s="6">
        <v>0.4</v>
      </c>
      <c r="H53" s="1">
        <v>40</v>
      </c>
      <c r="I53" s="1" t="s">
        <v>34</v>
      </c>
      <c r="J53" s="1">
        <v>580</v>
      </c>
      <c r="K53" s="1">
        <f t="shared" si="8"/>
        <v>-31</v>
      </c>
      <c r="L53" s="1"/>
      <c r="M53" s="1"/>
      <c r="N53" s="1">
        <v>235.33999999999989</v>
      </c>
      <c r="O53" s="1">
        <v>200</v>
      </c>
      <c r="P53" s="1">
        <v>166.66000000000011</v>
      </c>
      <c r="Q53" s="1">
        <f t="shared" si="3"/>
        <v>109.8</v>
      </c>
      <c r="R53" s="5">
        <f t="shared" si="11"/>
        <v>254.79999999999995</v>
      </c>
      <c r="S53" s="5"/>
      <c r="T53" s="1"/>
      <c r="U53" s="1">
        <f t="shared" si="4"/>
        <v>11</v>
      </c>
      <c r="V53" s="1">
        <f t="shared" si="5"/>
        <v>8.6794171220400731</v>
      </c>
      <c r="W53" s="1">
        <v>110.8</v>
      </c>
      <c r="X53" s="1">
        <v>117</v>
      </c>
      <c r="Y53" s="1">
        <v>106.4</v>
      </c>
      <c r="Z53" s="1">
        <v>90.44</v>
      </c>
      <c r="AA53" s="1">
        <v>93.24</v>
      </c>
      <c r="AB53" s="1">
        <v>111.6</v>
      </c>
      <c r="AC53" s="1"/>
      <c r="AD53" s="1">
        <f t="shared" si="6"/>
        <v>102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87</v>
      </c>
      <c r="B54" s="1" t="s">
        <v>42</v>
      </c>
      <c r="C54" s="1">
        <v>1069</v>
      </c>
      <c r="D54" s="1">
        <v>546</v>
      </c>
      <c r="E54" s="1">
        <v>764</v>
      </c>
      <c r="F54" s="1">
        <v>651</v>
      </c>
      <c r="G54" s="6">
        <v>0.4</v>
      </c>
      <c r="H54" s="1">
        <v>45</v>
      </c>
      <c r="I54" s="1" t="s">
        <v>34</v>
      </c>
      <c r="J54" s="1">
        <v>792</v>
      </c>
      <c r="K54" s="1">
        <f t="shared" si="8"/>
        <v>-28</v>
      </c>
      <c r="L54" s="1"/>
      <c r="M54" s="1"/>
      <c r="N54" s="1">
        <v>237.1400000000003</v>
      </c>
      <c r="O54" s="1">
        <v>250</v>
      </c>
      <c r="P54" s="1">
        <v>127.8599999999997</v>
      </c>
      <c r="Q54" s="1">
        <f t="shared" si="3"/>
        <v>152.80000000000001</v>
      </c>
      <c r="R54" s="5">
        <f t="shared" si="11"/>
        <v>414.80000000000018</v>
      </c>
      <c r="S54" s="5"/>
      <c r="T54" s="1"/>
      <c r="U54" s="1">
        <f t="shared" si="4"/>
        <v>11</v>
      </c>
      <c r="V54" s="1">
        <f t="shared" si="5"/>
        <v>8.2853403141361248</v>
      </c>
      <c r="W54" s="1">
        <v>148.6</v>
      </c>
      <c r="X54" s="1">
        <v>165.4</v>
      </c>
      <c r="Y54" s="1">
        <v>161.19999999999999</v>
      </c>
      <c r="Z54" s="1">
        <v>146.63999999999999</v>
      </c>
      <c r="AA54" s="1">
        <v>120.84</v>
      </c>
      <c r="AB54" s="1">
        <v>144.19999999999999</v>
      </c>
      <c r="AC54" s="1"/>
      <c r="AD54" s="1">
        <f t="shared" si="6"/>
        <v>166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88</v>
      </c>
      <c r="B55" s="1" t="s">
        <v>33</v>
      </c>
      <c r="C55" s="1">
        <v>62.387</v>
      </c>
      <c r="D55" s="1">
        <v>13.021000000000001</v>
      </c>
      <c r="E55" s="1">
        <v>40.048000000000002</v>
      </c>
      <c r="F55" s="1">
        <v>28.202000000000002</v>
      </c>
      <c r="G55" s="6">
        <v>1</v>
      </c>
      <c r="H55" s="1">
        <v>40</v>
      </c>
      <c r="I55" s="1" t="s">
        <v>34</v>
      </c>
      <c r="J55" s="1">
        <v>43.9</v>
      </c>
      <c r="K55" s="1">
        <f t="shared" si="8"/>
        <v>-3.8519999999999968</v>
      </c>
      <c r="L55" s="1"/>
      <c r="M55" s="1"/>
      <c r="N55" s="1">
        <v>27.611000000000001</v>
      </c>
      <c r="O55" s="1"/>
      <c r="P55" s="1">
        <v>19.242999999999991</v>
      </c>
      <c r="Q55" s="1">
        <f t="shared" si="3"/>
        <v>8.0096000000000007</v>
      </c>
      <c r="R55" s="5">
        <f t="shared" si="11"/>
        <v>13.049600000000009</v>
      </c>
      <c r="S55" s="5"/>
      <c r="T55" s="1"/>
      <c r="U55" s="1">
        <f t="shared" si="4"/>
        <v>11</v>
      </c>
      <c r="V55" s="1">
        <f t="shared" si="5"/>
        <v>9.3707550938873343</v>
      </c>
      <c r="W55" s="1">
        <v>8.0063999999999993</v>
      </c>
      <c r="X55" s="1">
        <v>8.3000000000000007</v>
      </c>
      <c r="Y55" s="1">
        <v>8.0129999999999999</v>
      </c>
      <c r="Z55" s="1">
        <v>3.4965999999999999</v>
      </c>
      <c r="AA55" s="1">
        <v>3.3578000000000001</v>
      </c>
      <c r="AB55" s="1">
        <v>8.7484000000000002</v>
      </c>
      <c r="AC55" s="1"/>
      <c r="AD55" s="1">
        <f t="shared" si="6"/>
        <v>13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89</v>
      </c>
      <c r="B56" s="1" t="s">
        <v>42</v>
      </c>
      <c r="C56" s="1">
        <v>615</v>
      </c>
      <c r="D56" s="1"/>
      <c r="E56" s="1">
        <v>297</v>
      </c>
      <c r="F56" s="1">
        <v>285</v>
      </c>
      <c r="G56" s="6">
        <v>0.35</v>
      </c>
      <c r="H56" s="1">
        <v>40</v>
      </c>
      <c r="I56" s="1" t="s">
        <v>34</v>
      </c>
      <c r="J56" s="1">
        <v>308</v>
      </c>
      <c r="K56" s="1">
        <f t="shared" si="8"/>
        <v>-11</v>
      </c>
      <c r="L56" s="1"/>
      <c r="M56" s="1"/>
      <c r="N56" s="1">
        <v>17.899999999999981</v>
      </c>
      <c r="O56" s="1"/>
      <c r="P56" s="1">
        <v>171.1</v>
      </c>
      <c r="Q56" s="1">
        <f t="shared" si="3"/>
        <v>59.4</v>
      </c>
      <c r="R56" s="5">
        <f t="shared" si="11"/>
        <v>179.39999999999998</v>
      </c>
      <c r="S56" s="5"/>
      <c r="T56" s="1"/>
      <c r="U56" s="1">
        <f t="shared" si="4"/>
        <v>11</v>
      </c>
      <c r="V56" s="1">
        <f t="shared" si="5"/>
        <v>7.9797979797979801</v>
      </c>
      <c r="W56" s="1">
        <v>53.2</v>
      </c>
      <c r="X56" s="1">
        <v>52.6</v>
      </c>
      <c r="Y56" s="1">
        <v>59.2</v>
      </c>
      <c r="Z56" s="1">
        <v>55.8</v>
      </c>
      <c r="AA56" s="1">
        <v>51.031599999999997</v>
      </c>
      <c r="AB56" s="1">
        <v>52</v>
      </c>
      <c r="AC56" s="1"/>
      <c r="AD56" s="1">
        <f t="shared" si="6"/>
        <v>63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90</v>
      </c>
      <c r="B57" s="1" t="s">
        <v>42</v>
      </c>
      <c r="C57" s="1">
        <v>364</v>
      </c>
      <c r="D57" s="1">
        <v>198</v>
      </c>
      <c r="E57" s="1">
        <v>322</v>
      </c>
      <c r="F57" s="1">
        <v>109</v>
      </c>
      <c r="G57" s="6">
        <v>0.4</v>
      </c>
      <c r="H57" s="1">
        <v>40</v>
      </c>
      <c r="I57" s="1" t="s">
        <v>34</v>
      </c>
      <c r="J57" s="1">
        <v>326</v>
      </c>
      <c r="K57" s="1">
        <f t="shared" si="8"/>
        <v>-4</v>
      </c>
      <c r="L57" s="1"/>
      <c r="M57" s="1"/>
      <c r="N57" s="1">
        <v>209.06000000000009</v>
      </c>
      <c r="O57" s="1">
        <v>200</v>
      </c>
      <c r="P57" s="1">
        <v>68.939999999999941</v>
      </c>
      <c r="Q57" s="1">
        <f t="shared" si="3"/>
        <v>64.400000000000006</v>
      </c>
      <c r="R57" s="5">
        <f t="shared" si="11"/>
        <v>121.40000000000006</v>
      </c>
      <c r="S57" s="5"/>
      <c r="T57" s="1"/>
      <c r="U57" s="1">
        <f t="shared" si="4"/>
        <v>11</v>
      </c>
      <c r="V57" s="1">
        <f t="shared" si="5"/>
        <v>9.1149068322981357</v>
      </c>
      <c r="W57" s="1">
        <v>67.8</v>
      </c>
      <c r="X57" s="1">
        <v>73.2</v>
      </c>
      <c r="Y57" s="1">
        <v>55.2</v>
      </c>
      <c r="Z57" s="1">
        <v>50.4</v>
      </c>
      <c r="AA57" s="1">
        <v>50.8</v>
      </c>
      <c r="AB57" s="1">
        <v>46.2</v>
      </c>
      <c r="AC57" s="1"/>
      <c r="AD57" s="1">
        <f t="shared" si="6"/>
        <v>49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91</v>
      </c>
      <c r="B58" s="1" t="s">
        <v>33</v>
      </c>
      <c r="C58" s="1">
        <v>328.17899999999997</v>
      </c>
      <c r="D58" s="1">
        <v>21.6</v>
      </c>
      <c r="E58" s="1">
        <v>144.07300000000001</v>
      </c>
      <c r="F58" s="1">
        <v>116.98</v>
      </c>
      <c r="G58" s="6">
        <v>1</v>
      </c>
      <c r="H58" s="1">
        <v>50</v>
      </c>
      <c r="I58" s="1" t="s">
        <v>34</v>
      </c>
      <c r="J58" s="1">
        <v>129.5</v>
      </c>
      <c r="K58" s="1">
        <f t="shared" si="8"/>
        <v>14.573000000000008</v>
      </c>
      <c r="L58" s="1"/>
      <c r="M58" s="1"/>
      <c r="N58" s="1">
        <v>110.0300099999999</v>
      </c>
      <c r="O58" s="1">
        <v>150</v>
      </c>
      <c r="P58" s="1"/>
      <c r="Q58" s="1">
        <f t="shared" si="3"/>
        <v>28.814600000000002</v>
      </c>
      <c r="R58" s="5"/>
      <c r="S58" s="5"/>
      <c r="T58" s="1"/>
      <c r="U58" s="1">
        <f t="shared" si="4"/>
        <v>13.083992489918302</v>
      </c>
      <c r="V58" s="1">
        <f t="shared" si="5"/>
        <v>13.083992489918302</v>
      </c>
      <c r="W58" s="1">
        <v>33.1676</v>
      </c>
      <c r="X58" s="1">
        <v>44.707000000000001</v>
      </c>
      <c r="Y58" s="1">
        <v>33.571199999999997</v>
      </c>
      <c r="Z58" s="1">
        <v>29.412600000000001</v>
      </c>
      <c r="AA58" s="1">
        <v>25.639800000000001</v>
      </c>
      <c r="AB58" s="1">
        <v>0</v>
      </c>
      <c r="AC58" s="1"/>
      <c r="AD58" s="1">
        <f t="shared" si="6"/>
        <v>0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92</v>
      </c>
      <c r="B59" s="1" t="s">
        <v>33</v>
      </c>
      <c r="C59" s="1">
        <v>714.60500000000002</v>
      </c>
      <c r="D59" s="1">
        <v>270.69900000000001</v>
      </c>
      <c r="E59" s="1">
        <v>378.59699999999998</v>
      </c>
      <c r="F59" s="1">
        <v>491.91899999999998</v>
      </c>
      <c r="G59" s="6">
        <v>1</v>
      </c>
      <c r="H59" s="1">
        <v>50</v>
      </c>
      <c r="I59" s="1" t="s">
        <v>34</v>
      </c>
      <c r="J59" s="1">
        <v>356.78800000000001</v>
      </c>
      <c r="K59" s="1">
        <f t="shared" si="8"/>
        <v>21.808999999999969</v>
      </c>
      <c r="L59" s="1"/>
      <c r="M59" s="1"/>
      <c r="N59" s="1">
        <v>122.15318000000001</v>
      </c>
      <c r="O59" s="1">
        <v>150</v>
      </c>
      <c r="P59" s="1"/>
      <c r="Q59" s="1">
        <f t="shared" si="3"/>
        <v>75.719399999999993</v>
      </c>
      <c r="R59" s="5">
        <f t="shared" si="11"/>
        <v>68.841219999999907</v>
      </c>
      <c r="S59" s="5"/>
      <c r="T59" s="1"/>
      <c r="U59" s="1">
        <f t="shared" si="4"/>
        <v>11</v>
      </c>
      <c r="V59" s="1">
        <f t="shared" si="5"/>
        <v>10.090837750959464</v>
      </c>
      <c r="W59" s="1">
        <v>76.412999999999997</v>
      </c>
      <c r="X59" s="1">
        <v>99.461600000000004</v>
      </c>
      <c r="Y59" s="1">
        <v>96.679200000000009</v>
      </c>
      <c r="Z59" s="1">
        <v>83.111400000000003</v>
      </c>
      <c r="AA59" s="1">
        <v>67.244399999999999</v>
      </c>
      <c r="AB59" s="1">
        <v>67.3108</v>
      </c>
      <c r="AC59" s="1"/>
      <c r="AD59" s="1">
        <f t="shared" si="6"/>
        <v>69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3" t="s">
        <v>93</v>
      </c>
      <c r="B60" s="13" t="s">
        <v>33</v>
      </c>
      <c r="C60" s="13"/>
      <c r="D60" s="13"/>
      <c r="E60" s="13"/>
      <c r="F60" s="13"/>
      <c r="G60" s="14">
        <v>0</v>
      </c>
      <c r="H60" s="13" t="e">
        <v>#N/A</v>
      </c>
      <c r="I60" s="13" t="s">
        <v>34</v>
      </c>
      <c r="J60" s="13"/>
      <c r="K60" s="13">
        <f t="shared" si="8"/>
        <v>0</v>
      </c>
      <c r="L60" s="13"/>
      <c r="M60" s="13"/>
      <c r="N60" s="13"/>
      <c r="O60" s="13"/>
      <c r="P60" s="13"/>
      <c r="Q60" s="13">
        <f t="shared" si="3"/>
        <v>0</v>
      </c>
      <c r="R60" s="15"/>
      <c r="S60" s="15"/>
      <c r="T60" s="13"/>
      <c r="U60" s="13" t="e">
        <f t="shared" si="4"/>
        <v>#DIV/0!</v>
      </c>
      <c r="V60" s="13" t="e">
        <f t="shared" si="5"/>
        <v>#DIV/0!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 t="s">
        <v>47</v>
      </c>
      <c r="AD60" s="13">
        <f t="shared" si="6"/>
        <v>0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3" t="s">
        <v>94</v>
      </c>
      <c r="B61" s="13" t="s">
        <v>33</v>
      </c>
      <c r="C61" s="13"/>
      <c r="D61" s="13"/>
      <c r="E61" s="13"/>
      <c r="F61" s="13"/>
      <c r="G61" s="14">
        <v>0</v>
      </c>
      <c r="H61" s="13">
        <v>40</v>
      </c>
      <c r="I61" s="13" t="s">
        <v>34</v>
      </c>
      <c r="J61" s="13"/>
      <c r="K61" s="13">
        <f t="shared" si="8"/>
        <v>0</v>
      </c>
      <c r="L61" s="13"/>
      <c r="M61" s="13"/>
      <c r="N61" s="13"/>
      <c r="O61" s="13"/>
      <c r="P61" s="13"/>
      <c r="Q61" s="13">
        <f t="shared" si="3"/>
        <v>0</v>
      </c>
      <c r="R61" s="15"/>
      <c r="S61" s="15"/>
      <c r="T61" s="13"/>
      <c r="U61" s="13" t="e">
        <f t="shared" si="4"/>
        <v>#DIV/0!</v>
      </c>
      <c r="V61" s="13" t="e">
        <f t="shared" si="5"/>
        <v>#DIV/0!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 t="s">
        <v>47</v>
      </c>
      <c r="AD61" s="13">
        <f t="shared" si="6"/>
        <v>0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3" t="s">
        <v>95</v>
      </c>
      <c r="B62" s="13" t="s">
        <v>33</v>
      </c>
      <c r="C62" s="13"/>
      <c r="D62" s="13"/>
      <c r="E62" s="13"/>
      <c r="F62" s="13"/>
      <c r="G62" s="14">
        <v>0</v>
      </c>
      <c r="H62" s="13" t="e">
        <v>#N/A</v>
      </c>
      <c r="I62" s="13" t="s">
        <v>34</v>
      </c>
      <c r="J62" s="13"/>
      <c r="K62" s="13">
        <f t="shared" si="8"/>
        <v>0</v>
      </c>
      <c r="L62" s="13"/>
      <c r="M62" s="13"/>
      <c r="N62" s="13"/>
      <c r="O62" s="13"/>
      <c r="P62" s="13"/>
      <c r="Q62" s="13">
        <f t="shared" si="3"/>
        <v>0</v>
      </c>
      <c r="R62" s="15"/>
      <c r="S62" s="15"/>
      <c r="T62" s="13"/>
      <c r="U62" s="13" t="e">
        <f t="shared" si="4"/>
        <v>#DIV/0!</v>
      </c>
      <c r="V62" s="13" t="e">
        <f t="shared" si="5"/>
        <v>#DIV/0!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 t="s">
        <v>47</v>
      </c>
      <c r="AD62" s="13">
        <f t="shared" si="6"/>
        <v>0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 t="s">
        <v>96</v>
      </c>
      <c r="B63" s="1" t="s">
        <v>42</v>
      </c>
      <c r="C63" s="1">
        <v>60</v>
      </c>
      <c r="D63" s="1">
        <v>100</v>
      </c>
      <c r="E63" s="1">
        <v>69</v>
      </c>
      <c r="F63" s="1">
        <v>73.33</v>
      </c>
      <c r="G63" s="6">
        <v>0.45</v>
      </c>
      <c r="H63" s="1">
        <v>50</v>
      </c>
      <c r="I63" s="1" t="s">
        <v>34</v>
      </c>
      <c r="J63" s="1">
        <v>98</v>
      </c>
      <c r="K63" s="1">
        <f t="shared" si="8"/>
        <v>-29</v>
      </c>
      <c r="L63" s="1"/>
      <c r="M63" s="1"/>
      <c r="N63" s="1">
        <v>67.819600000000008</v>
      </c>
      <c r="O63" s="1"/>
      <c r="P63" s="1"/>
      <c r="Q63" s="1">
        <f t="shared" si="3"/>
        <v>13.8</v>
      </c>
      <c r="R63" s="5">
        <f>11*Q63-P63-O63-N63-F63</f>
        <v>10.650400000000005</v>
      </c>
      <c r="S63" s="5"/>
      <c r="T63" s="1"/>
      <c r="U63" s="1">
        <f t="shared" si="4"/>
        <v>11</v>
      </c>
      <c r="V63" s="1">
        <f t="shared" si="5"/>
        <v>10.228231884057973</v>
      </c>
      <c r="W63" s="1">
        <v>10.4</v>
      </c>
      <c r="X63" s="1">
        <v>17.8</v>
      </c>
      <c r="Y63" s="1">
        <v>15.8756</v>
      </c>
      <c r="Z63" s="1">
        <v>10.6776</v>
      </c>
      <c r="AA63" s="1">
        <v>12.6</v>
      </c>
      <c r="AB63" s="1">
        <v>12.2</v>
      </c>
      <c r="AC63" s="1"/>
      <c r="AD63" s="1">
        <f t="shared" si="6"/>
        <v>5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3" t="s">
        <v>97</v>
      </c>
      <c r="B64" s="13" t="s">
        <v>33</v>
      </c>
      <c r="C64" s="13"/>
      <c r="D64" s="13"/>
      <c r="E64" s="13"/>
      <c r="F64" s="13"/>
      <c r="G64" s="14">
        <v>0</v>
      </c>
      <c r="H64" s="13" t="e">
        <v>#N/A</v>
      </c>
      <c r="I64" s="13" t="s">
        <v>34</v>
      </c>
      <c r="J64" s="13"/>
      <c r="K64" s="13">
        <f t="shared" si="8"/>
        <v>0</v>
      </c>
      <c r="L64" s="13"/>
      <c r="M64" s="13"/>
      <c r="N64" s="13"/>
      <c r="O64" s="13"/>
      <c r="P64" s="13"/>
      <c r="Q64" s="13">
        <f t="shared" si="3"/>
        <v>0</v>
      </c>
      <c r="R64" s="15"/>
      <c r="S64" s="15"/>
      <c r="T64" s="13"/>
      <c r="U64" s="13" t="e">
        <f t="shared" si="4"/>
        <v>#DIV/0!</v>
      </c>
      <c r="V64" s="13" t="e">
        <f t="shared" si="5"/>
        <v>#DIV/0!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 t="s">
        <v>47</v>
      </c>
      <c r="AD64" s="13">
        <f t="shared" si="6"/>
        <v>0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 t="s">
        <v>98</v>
      </c>
      <c r="B65" s="1" t="s">
        <v>42</v>
      </c>
      <c r="C65" s="1">
        <v>181</v>
      </c>
      <c r="D65" s="1"/>
      <c r="E65" s="1">
        <v>76</v>
      </c>
      <c r="F65" s="1">
        <v>69</v>
      </c>
      <c r="G65" s="6">
        <v>0.4</v>
      </c>
      <c r="H65" s="1">
        <v>40</v>
      </c>
      <c r="I65" s="1" t="s">
        <v>34</v>
      </c>
      <c r="J65" s="1">
        <v>105</v>
      </c>
      <c r="K65" s="1">
        <f t="shared" si="8"/>
        <v>-29</v>
      </c>
      <c r="L65" s="1"/>
      <c r="M65" s="1"/>
      <c r="N65" s="1">
        <v>0</v>
      </c>
      <c r="O65" s="1"/>
      <c r="P65" s="1">
        <v>151</v>
      </c>
      <c r="Q65" s="1">
        <f t="shared" si="3"/>
        <v>15.2</v>
      </c>
      <c r="R65" s="5"/>
      <c r="S65" s="5"/>
      <c r="T65" s="1"/>
      <c r="U65" s="1">
        <f t="shared" si="4"/>
        <v>14.473684210526317</v>
      </c>
      <c r="V65" s="1">
        <f t="shared" si="5"/>
        <v>14.473684210526317</v>
      </c>
      <c r="W65" s="1">
        <v>22</v>
      </c>
      <c r="X65" s="1">
        <v>12.2</v>
      </c>
      <c r="Y65" s="1">
        <v>9.4</v>
      </c>
      <c r="Z65" s="1">
        <v>18.8</v>
      </c>
      <c r="AA65" s="1">
        <v>15.4</v>
      </c>
      <c r="AB65" s="1">
        <v>14.4</v>
      </c>
      <c r="AC65" s="1"/>
      <c r="AD65" s="1">
        <f t="shared" si="6"/>
        <v>0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 t="s">
        <v>99</v>
      </c>
      <c r="B66" s="1" t="s">
        <v>42</v>
      </c>
      <c r="C66" s="1">
        <v>181</v>
      </c>
      <c r="D66" s="1">
        <v>72</v>
      </c>
      <c r="E66" s="1">
        <v>93</v>
      </c>
      <c r="F66" s="1">
        <v>142</v>
      </c>
      <c r="G66" s="6">
        <v>0.4</v>
      </c>
      <c r="H66" s="1">
        <v>40</v>
      </c>
      <c r="I66" s="1" t="s">
        <v>34</v>
      </c>
      <c r="J66" s="1">
        <v>97</v>
      </c>
      <c r="K66" s="1">
        <f t="shared" si="8"/>
        <v>-4</v>
      </c>
      <c r="L66" s="1"/>
      <c r="M66" s="1"/>
      <c r="N66" s="1">
        <v>30.799999999999979</v>
      </c>
      <c r="O66" s="1"/>
      <c r="P66" s="1"/>
      <c r="Q66" s="1">
        <f t="shared" si="3"/>
        <v>18.600000000000001</v>
      </c>
      <c r="R66" s="5">
        <f t="shared" ref="R66:R68" si="12">11*Q66-P66-O66-N66-F66</f>
        <v>31.80000000000004</v>
      </c>
      <c r="S66" s="5"/>
      <c r="T66" s="1"/>
      <c r="U66" s="1">
        <f t="shared" si="4"/>
        <v>11</v>
      </c>
      <c r="V66" s="1">
        <f t="shared" si="5"/>
        <v>9.2903225806451601</v>
      </c>
      <c r="W66" s="1">
        <v>18</v>
      </c>
      <c r="X66" s="1">
        <v>23</v>
      </c>
      <c r="Y66" s="1">
        <v>24.4</v>
      </c>
      <c r="Z66" s="1">
        <v>20.2</v>
      </c>
      <c r="AA66" s="1">
        <v>18</v>
      </c>
      <c r="AB66" s="1">
        <v>14.8</v>
      </c>
      <c r="AC66" s="1"/>
      <c r="AD66" s="1">
        <f t="shared" si="6"/>
        <v>13</v>
      </c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100</v>
      </c>
      <c r="B67" s="1" t="s">
        <v>33</v>
      </c>
      <c r="C67" s="1">
        <v>278.322</v>
      </c>
      <c r="D67" s="1">
        <v>128.47</v>
      </c>
      <c r="E67" s="1">
        <v>200.958</v>
      </c>
      <c r="F67" s="1">
        <v>129.11199999999999</v>
      </c>
      <c r="G67" s="6">
        <v>1</v>
      </c>
      <c r="H67" s="1">
        <v>55</v>
      </c>
      <c r="I67" s="1" t="s">
        <v>34</v>
      </c>
      <c r="J67" s="1">
        <v>187.524</v>
      </c>
      <c r="K67" s="1">
        <f t="shared" si="8"/>
        <v>13.433999999999997</v>
      </c>
      <c r="L67" s="1"/>
      <c r="M67" s="1"/>
      <c r="N67" s="1">
        <v>204.65480000000011</v>
      </c>
      <c r="O67" s="1"/>
      <c r="P67" s="1">
        <v>32.755199999999917</v>
      </c>
      <c r="Q67" s="1">
        <f t="shared" si="3"/>
        <v>40.191600000000001</v>
      </c>
      <c r="R67" s="5">
        <f t="shared" si="12"/>
        <v>75.585599999999999</v>
      </c>
      <c r="S67" s="5"/>
      <c r="T67" s="1"/>
      <c r="U67" s="1">
        <f t="shared" si="4"/>
        <v>11</v>
      </c>
      <c r="V67" s="1">
        <f t="shared" si="5"/>
        <v>9.119368226196519</v>
      </c>
      <c r="W67" s="1">
        <v>42.946800000000003</v>
      </c>
      <c r="X67" s="1">
        <v>44.809600000000003</v>
      </c>
      <c r="Y67" s="1">
        <v>37.823999999999998</v>
      </c>
      <c r="Z67" s="1">
        <v>37.462400000000002</v>
      </c>
      <c r="AA67" s="1">
        <v>39.481400000000001</v>
      </c>
      <c r="AB67" s="1">
        <v>48.598200000000013</v>
      </c>
      <c r="AC67" s="1"/>
      <c r="AD67" s="1">
        <f t="shared" si="6"/>
        <v>76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 t="s">
        <v>101</v>
      </c>
      <c r="B68" s="1" t="s">
        <v>33</v>
      </c>
      <c r="C68" s="1">
        <v>421.75400000000002</v>
      </c>
      <c r="D68" s="1">
        <v>139.26599999999999</v>
      </c>
      <c r="E68" s="1">
        <v>283.20800000000003</v>
      </c>
      <c r="F68" s="1">
        <v>200.874</v>
      </c>
      <c r="G68" s="6">
        <v>1</v>
      </c>
      <c r="H68" s="1">
        <v>50</v>
      </c>
      <c r="I68" s="1" t="s">
        <v>34</v>
      </c>
      <c r="J68" s="1">
        <v>263.99799999999999</v>
      </c>
      <c r="K68" s="1">
        <f t="shared" si="8"/>
        <v>19.210000000000036</v>
      </c>
      <c r="L68" s="1"/>
      <c r="M68" s="1"/>
      <c r="N68" s="1">
        <v>184.4061099999999</v>
      </c>
      <c r="O68" s="1"/>
      <c r="P68" s="1"/>
      <c r="Q68" s="1">
        <f t="shared" si="3"/>
        <v>56.641600000000004</v>
      </c>
      <c r="R68" s="5">
        <f t="shared" si="12"/>
        <v>237.7774900000002</v>
      </c>
      <c r="S68" s="5"/>
      <c r="T68" s="1"/>
      <c r="U68" s="1">
        <f t="shared" si="4"/>
        <v>11</v>
      </c>
      <c r="V68" s="1">
        <f t="shared" si="5"/>
        <v>6.8020696802350198</v>
      </c>
      <c r="W68" s="1">
        <v>50.1188</v>
      </c>
      <c r="X68" s="1">
        <v>57.253399999999999</v>
      </c>
      <c r="Y68" s="1">
        <v>53.9452</v>
      </c>
      <c r="Z68" s="1">
        <v>53.253399999999999</v>
      </c>
      <c r="AA68" s="1">
        <v>46.325800000000001</v>
      </c>
      <c r="AB68" s="1">
        <v>50.869</v>
      </c>
      <c r="AC68" s="1"/>
      <c r="AD68" s="1">
        <f t="shared" si="6"/>
        <v>238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3" t="s">
        <v>102</v>
      </c>
      <c r="B69" s="13" t="s">
        <v>33</v>
      </c>
      <c r="C69" s="13"/>
      <c r="D69" s="13"/>
      <c r="E69" s="13"/>
      <c r="F69" s="13"/>
      <c r="G69" s="14">
        <v>0</v>
      </c>
      <c r="H69" s="13">
        <v>50</v>
      </c>
      <c r="I69" s="13" t="s">
        <v>34</v>
      </c>
      <c r="J69" s="13"/>
      <c r="K69" s="13">
        <f t="shared" si="8"/>
        <v>0</v>
      </c>
      <c r="L69" s="13"/>
      <c r="M69" s="13"/>
      <c r="N69" s="13"/>
      <c r="O69" s="13"/>
      <c r="P69" s="13"/>
      <c r="Q69" s="13">
        <f t="shared" si="3"/>
        <v>0</v>
      </c>
      <c r="R69" s="15"/>
      <c r="S69" s="15"/>
      <c r="T69" s="13"/>
      <c r="U69" s="13" t="e">
        <f t="shared" si="4"/>
        <v>#DIV/0!</v>
      </c>
      <c r="V69" s="13" t="e">
        <f t="shared" si="5"/>
        <v>#DIV/0!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 t="s">
        <v>47</v>
      </c>
      <c r="AD69" s="13">
        <f t="shared" si="6"/>
        <v>0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 t="s">
        <v>103</v>
      </c>
      <c r="B70" s="1" t="s">
        <v>42</v>
      </c>
      <c r="C70" s="1">
        <v>378.245</v>
      </c>
      <c r="D70" s="1"/>
      <c r="E70" s="1">
        <v>88</v>
      </c>
      <c r="F70" s="1">
        <v>239.56399999999999</v>
      </c>
      <c r="G70" s="6">
        <v>0.4</v>
      </c>
      <c r="H70" s="1">
        <v>50</v>
      </c>
      <c r="I70" s="1" t="s">
        <v>34</v>
      </c>
      <c r="J70" s="1">
        <v>90</v>
      </c>
      <c r="K70" s="1">
        <f t="shared" ref="K70:K100" si="13">E70-J70</f>
        <v>-2</v>
      </c>
      <c r="L70" s="1"/>
      <c r="M70" s="1"/>
      <c r="N70" s="1">
        <v>0</v>
      </c>
      <c r="O70" s="1"/>
      <c r="P70" s="1"/>
      <c r="Q70" s="1">
        <f t="shared" si="3"/>
        <v>17.600000000000001</v>
      </c>
      <c r="R70" s="5"/>
      <c r="S70" s="5"/>
      <c r="T70" s="1"/>
      <c r="U70" s="1">
        <f t="shared" si="4"/>
        <v>13.611590909090907</v>
      </c>
      <c r="V70" s="1">
        <f t="shared" si="5"/>
        <v>13.611590909090907</v>
      </c>
      <c r="W70" s="1">
        <v>21.4</v>
      </c>
      <c r="X70" s="1">
        <v>20.399999999999999</v>
      </c>
      <c r="Y70" s="1">
        <v>19.248999999999999</v>
      </c>
      <c r="Z70" s="1">
        <v>24.952000000000002</v>
      </c>
      <c r="AA70" s="1">
        <v>22.2</v>
      </c>
      <c r="AB70" s="1">
        <v>15.4</v>
      </c>
      <c r="AC70" s="1"/>
      <c r="AD70" s="1">
        <f t="shared" si="6"/>
        <v>0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 t="s">
        <v>104</v>
      </c>
      <c r="B71" s="1" t="s">
        <v>42</v>
      </c>
      <c r="C71" s="1">
        <v>1011</v>
      </c>
      <c r="D71" s="1">
        <v>582</v>
      </c>
      <c r="E71" s="1">
        <v>849</v>
      </c>
      <c r="F71" s="1">
        <v>653</v>
      </c>
      <c r="G71" s="6">
        <v>0.4</v>
      </c>
      <c r="H71" s="1">
        <v>40</v>
      </c>
      <c r="I71" s="1" t="s">
        <v>34</v>
      </c>
      <c r="J71" s="1">
        <v>853</v>
      </c>
      <c r="K71" s="1">
        <f t="shared" si="13"/>
        <v>-4</v>
      </c>
      <c r="L71" s="1"/>
      <c r="M71" s="1"/>
      <c r="N71" s="1">
        <v>196.73999999999981</v>
      </c>
      <c r="O71" s="1"/>
      <c r="P71" s="1">
        <v>573.26000000000022</v>
      </c>
      <c r="Q71" s="1">
        <f t="shared" ref="Q71:Q100" si="14">E71/5</f>
        <v>169.8</v>
      </c>
      <c r="R71" s="5">
        <f t="shared" ref="R71:R73" si="15">11*Q71-P71-O71-N71-F71</f>
        <v>444.80000000000018</v>
      </c>
      <c r="S71" s="5"/>
      <c r="T71" s="1"/>
      <c r="U71" s="1">
        <f t="shared" ref="U71:U100" si="16">(F71+N71+O71+P71+R71)/Q71</f>
        <v>11</v>
      </c>
      <c r="V71" s="1">
        <f t="shared" ref="V71:V100" si="17">(F71+N71+O71+P71)/Q71</f>
        <v>8.380447585394581</v>
      </c>
      <c r="W71" s="1">
        <v>156.19999999999999</v>
      </c>
      <c r="X71" s="1">
        <v>147.4</v>
      </c>
      <c r="Y71" s="1">
        <v>158.6</v>
      </c>
      <c r="Z71" s="1">
        <v>136.19999999999999</v>
      </c>
      <c r="AA71" s="1">
        <v>123.2</v>
      </c>
      <c r="AB71" s="1">
        <v>142.19999999999999</v>
      </c>
      <c r="AC71" s="1"/>
      <c r="AD71" s="1">
        <f t="shared" ref="AD71:AD100" si="18">ROUND(R71*G71,0)</f>
        <v>178</v>
      </c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 t="s">
        <v>105</v>
      </c>
      <c r="B72" s="1" t="s">
        <v>42</v>
      </c>
      <c r="C72" s="1">
        <v>837</v>
      </c>
      <c r="D72" s="1">
        <v>348</v>
      </c>
      <c r="E72" s="1">
        <v>593</v>
      </c>
      <c r="F72" s="1">
        <v>518</v>
      </c>
      <c r="G72" s="6">
        <v>0.4</v>
      </c>
      <c r="H72" s="1">
        <v>40</v>
      </c>
      <c r="I72" s="1" t="s">
        <v>34</v>
      </c>
      <c r="J72" s="1">
        <v>622</v>
      </c>
      <c r="K72" s="1">
        <f t="shared" si="13"/>
        <v>-29</v>
      </c>
      <c r="L72" s="1"/>
      <c r="M72" s="1"/>
      <c r="N72" s="1">
        <v>77.329999999999927</v>
      </c>
      <c r="O72" s="1"/>
      <c r="P72" s="1">
        <v>437.67000000000007</v>
      </c>
      <c r="Q72" s="1">
        <f t="shared" si="14"/>
        <v>118.6</v>
      </c>
      <c r="R72" s="5">
        <f t="shared" si="15"/>
        <v>271.59999999999991</v>
      </c>
      <c r="S72" s="5"/>
      <c r="T72" s="1"/>
      <c r="U72" s="1">
        <f t="shared" si="16"/>
        <v>11</v>
      </c>
      <c r="V72" s="1">
        <f t="shared" si="17"/>
        <v>8.7099494097807764</v>
      </c>
      <c r="W72" s="1">
        <v>111.6</v>
      </c>
      <c r="X72" s="1">
        <v>105</v>
      </c>
      <c r="Y72" s="1">
        <v>117.8</v>
      </c>
      <c r="Z72" s="1">
        <v>106.8</v>
      </c>
      <c r="AA72" s="1">
        <v>93.4</v>
      </c>
      <c r="AB72" s="1">
        <v>105</v>
      </c>
      <c r="AC72" s="1"/>
      <c r="AD72" s="1">
        <f t="shared" si="18"/>
        <v>109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 t="s">
        <v>106</v>
      </c>
      <c r="B73" s="1" t="s">
        <v>33</v>
      </c>
      <c r="C73" s="1">
        <v>173.965</v>
      </c>
      <c r="D73" s="1">
        <v>92.953000000000003</v>
      </c>
      <c r="E73" s="1">
        <v>124.497</v>
      </c>
      <c r="F73" s="1">
        <v>129.137</v>
      </c>
      <c r="G73" s="6">
        <v>1</v>
      </c>
      <c r="H73" s="1">
        <v>40</v>
      </c>
      <c r="I73" s="1" t="s">
        <v>34</v>
      </c>
      <c r="J73" s="1">
        <v>110.114</v>
      </c>
      <c r="K73" s="1">
        <f t="shared" si="13"/>
        <v>14.382999999999996</v>
      </c>
      <c r="L73" s="1"/>
      <c r="M73" s="1"/>
      <c r="N73" s="1">
        <v>13.066099999999979</v>
      </c>
      <c r="O73" s="1"/>
      <c r="P73" s="1">
        <v>52.544900000000041</v>
      </c>
      <c r="Q73" s="1">
        <f t="shared" si="14"/>
        <v>24.8994</v>
      </c>
      <c r="R73" s="5">
        <f t="shared" si="15"/>
        <v>79.145399999999967</v>
      </c>
      <c r="S73" s="5"/>
      <c r="T73" s="1"/>
      <c r="U73" s="1">
        <f t="shared" si="16"/>
        <v>11</v>
      </c>
      <c r="V73" s="1">
        <f t="shared" si="17"/>
        <v>7.82139328658522</v>
      </c>
      <c r="W73" s="1">
        <v>22.168600000000001</v>
      </c>
      <c r="X73" s="1">
        <v>23.131</v>
      </c>
      <c r="Y73" s="1">
        <v>25.842199999999998</v>
      </c>
      <c r="Z73" s="1">
        <v>23.7746</v>
      </c>
      <c r="AA73" s="1">
        <v>19.037400000000002</v>
      </c>
      <c r="AB73" s="1">
        <v>23.6556</v>
      </c>
      <c r="AC73" s="1"/>
      <c r="AD73" s="1">
        <f t="shared" si="18"/>
        <v>79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 t="s">
        <v>107</v>
      </c>
      <c r="B74" s="1" t="s">
        <v>33</v>
      </c>
      <c r="C74" s="1">
        <v>71.260999999999996</v>
      </c>
      <c r="D74" s="1">
        <v>72.947999999999993</v>
      </c>
      <c r="E74" s="1">
        <v>42.848999999999997</v>
      </c>
      <c r="F74" s="1">
        <v>86.622</v>
      </c>
      <c r="G74" s="6">
        <v>1</v>
      </c>
      <c r="H74" s="1">
        <v>40</v>
      </c>
      <c r="I74" s="1" t="s">
        <v>34</v>
      </c>
      <c r="J74" s="1">
        <v>47.494999999999997</v>
      </c>
      <c r="K74" s="1">
        <f t="shared" si="13"/>
        <v>-4.6460000000000008</v>
      </c>
      <c r="L74" s="1"/>
      <c r="M74" s="1"/>
      <c r="N74" s="1">
        <v>54.759200000000007</v>
      </c>
      <c r="O74" s="1"/>
      <c r="P74" s="1"/>
      <c r="Q74" s="1">
        <f t="shared" si="14"/>
        <v>8.569799999999999</v>
      </c>
      <c r="R74" s="5"/>
      <c r="S74" s="5"/>
      <c r="T74" s="1"/>
      <c r="U74" s="1">
        <f t="shared" si="16"/>
        <v>16.497607878830316</v>
      </c>
      <c r="V74" s="1">
        <f t="shared" si="17"/>
        <v>16.497607878830316</v>
      </c>
      <c r="W74" s="1">
        <v>9.7528000000000006</v>
      </c>
      <c r="X74" s="1">
        <v>15.6548</v>
      </c>
      <c r="Y74" s="1">
        <v>15.468999999999999</v>
      </c>
      <c r="Z74" s="1">
        <v>11.828200000000001</v>
      </c>
      <c r="AA74" s="1">
        <v>9.3792000000000009</v>
      </c>
      <c r="AB74" s="1">
        <v>14.279199999999999</v>
      </c>
      <c r="AC74" s="1"/>
      <c r="AD74" s="1">
        <f t="shared" si="18"/>
        <v>0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3" t="s">
        <v>108</v>
      </c>
      <c r="B75" s="13" t="s">
        <v>33</v>
      </c>
      <c r="C75" s="13"/>
      <c r="D75" s="13"/>
      <c r="E75" s="13"/>
      <c r="F75" s="13"/>
      <c r="G75" s="14">
        <v>0</v>
      </c>
      <c r="H75" s="13" t="e">
        <v>#N/A</v>
      </c>
      <c r="I75" s="13" t="s">
        <v>34</v>
      </c>
      <c r="J75" s="13"/>
      <c r="K75" s="13">
        <f t="shared" si="13"/>
        <v>0</v>
      </c>
      <c r="L75" s="13"/>
      <c r="M75" s="13"/>
      <c r="N75" s="13"/>
      <c r="O75" s="13"/>
      <c r="P75" s="13"/>
      <c r="Q75" s="13">
        <f t="shared" si="14"/>
        <v>0</v>
      </c>
      <c r="R75" s="15"/>
      <c r="S75" s="15"/>
      <c r="T75" s="13"/>
      <c r="U75" s="13" t="e">
        <f t="shared" si="16"/>
        <v>#DIV/0!</v>
      </c>
      <c r="V75" s="13" t="e">
        <f t="shared" si="17"/>
        <v>#DIV/0!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 t="s">
        <v>47</v>
      </c>
      <c r="AD75" s="13">
        <f t="shared" si="18"/>
        <v>0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 t="s">
        <v>109</v>
      </c>
      <c r="B76" s="1" t="s">
        <v>33</v>
      </c>
      <c r="C76" s="1">
        <v>166.815</v>
      </c>
      <c r="D76" s="1">
        <v>24.396999999999998</v>
      </c>
      <c r="E76" s="1">
        <v>105.85899999999999</v>
      </c>
      <c r="F76" s="1">
        <v>42.795999999999999</v>
      </c>
      <c r="G76" s="6">
        <v>1</v>
      </c>
      <c r="H76" s="1">
        <v>30</v>
      </c>
      <c r="I76" s="1" t="s">
        <v>34</v>
      </c>
      <c r="J76" s="1">
        <v>121.75</v>
      </c>
      <c r="K76" s="1">
        <f t="shared" si="13"/>
        <v>-15.891000000000005</v>
      </c>
      <c r="L76" s="1"/>
      <c r="M76" s="1"/>
      <c r="N76" s="1">
        <v>82.371800000000007</v>
      </c>
      <c r="O76" s="1"/>
      <c r="P76" s="1">
        <v>53.644399999999997</v>
      </c>
      <c r="Q76" s="1">
        <f t="shared" si="14"/>
        <v>21.171799999999998</v>
      </c>
      <c r="R76" s="5">
        <f>10.5*Q76-P76-O76-N76-F76</f>
        <v>43.491699999999973</v>
      </c>
      <c r="S76" s="5"/>
      <c r="T76" s="1"/>
      <c r="U76" s="1">
        <f t="shared" si="16"/>
        <v>10.5</v>
      </c>
      <c r="V76" s="1">
        <f t="shared" si="17"/>
        <v>8.4457722064255289</v>
      </c>
      <c r="W76" s="1">
        <v>22.578800000000001</v>
      </c>
      <c r="X76" s="1">
        <v>21.7834</v>
      </c>
      <c r="Y76" s="1">
        <v>20.2804</v>
      </c>
      <c r="Z76" s="1">
        <v>14.589399999999999</v>
      </c>
      <c r="AA76" s="1">
        <v>12.1966</v>
      </c>
      <c r="AB76" s="1">
        <v>13.5466</v>
      </c>
      <c r="AC76" s="1"/>
      <c r="AD76" s="1">
        <f t="shared" si="18"/>
        <v>43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3" t="s">
        <v>110</v>
      </c>
      <c r="B77" s="13" t="s">
        <v>42</v>
      </c>
      <c r="C77" s="13"/>
      <c r="D77" s="13"/>
      <c r="E77" s="13"/>
      <c r="F77" s="13"/>
      <c r="G77" s="14">
        <v>0</v>
      </c>
      <c r="H77" s="13" t="e">
        <v>#N/A</v>
      </c>
      <c r="I77" s="13" t="s">
        <v>34</v>
      </c>
      <c r="J77" s="13"/>
      <c r="K77" s="13">
        <f t="shared" si="13"/>
        <v>0</v>
      </c>
      <c r="L77" s="13"/>
      <c r="M77" s="13"/>
      <c r="N77" s="13"/>
      <c r="O77" s="13"/>
      <c r="P77" s="13"/>
      <c r="Q77" s="13">
        <f t="shared" si="14"/>
        <v>0</v>
      </c>
      <c r="R77" s="15"/>
      <c r="S77" s="15"/>
      <c r="T77" s="13"/>
      <c r="U77" s="13" t="e">
        <f t="shared" si="16"/>
        <v>#DIV/0!</v>
      </c>
      <c r="V77" s="13" t="e">
        <f t="shared" si="17"/>
        <v>#DIV/0!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 t="s">
        <v>47</v>
      </c>
      <c r="AD77" s="13">
        <f t="shared" si="18"/>
        <v>0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3" t="s">
        <v>111</v>
      </c>
      <c r="B78" s="13" t="s">
        <v>42</v>
      </c>
      <c r="C78" s="13"/>
      <c r="D78" s="13"/>
      <c r="E78" s="13"/>
      <c r="F78" s="13"/>
      <c r="G78" s="14">
        <v>0</v>
      </c>
      <c r="H78" s="13" t="e">
        <v>#N/A</v>
      </c>
      <c r="I78" s="13" t="s">
        <v>34</v>
      </c>
      <c r="J78" s="13"/>
      <c r="K78" s="13">
        <f t="shared" si="13"/>
        <v>0</v>
      </c>
      <c r="L78" s="13"/>
      <c r="M78" s="13"/>
      <c r="N78" s="13"/>
      <c r="O78" s="13"/>
      <c r="P78" s="13"/>
      <c r="Q78" s="13">
        <f t="shared" si="14"/>
        <v>0</v>
      </c>
      <c r="R78" s="15"/>
      <c r="S78" s="15"/>
      <c r="T78" s="13"/>
      <c r="U78" s="13" t="e">
        <f t="shared" si="16"/>
        <v>#DIV/0!</v>
      </c>
      <c r="V78" s="13" t="e">
        <f t="shared" si="17"/>
        <v>#DIV/0!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 t="s">
        <v>47</v>
      </c>
      <c r="AD78" s="13">
        <f t="shared" si="18"/>
        <v>0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3" t="s">
        <v>112</v>
      </c>
      <c r="B79" s="13" t="s">
        <v>42</v>
      </c>
      <c r="C79" s="13"/>
      <c r="D79" s="13"/>
      <c r="E79" s="13"/>
      <c r="F79" s="13"/>
      <c r="G79" s="14">
        <v>0</v>
      </c>
      <c r="H79" s="13" t="e">
        <v>#N/A</v>
      </c>
      <c r="I79" s="13" t="s">
        <v>34</v>
      </c>
      <c r="J79" s="13"/>
      <c r="K79" s="13">
        <f t="shared" si="13"/>
        <v>0</v>
      </c>
      <c r="L79" s="13"/>
      <c r="M79" s="13"/>
      <c r="N79" s="13"/>
      <c r="O79" s="13"/>
      <c r="P79" s="13"/>
      <c r="Q79" s="13">
        <f t="shared" si="14"/>
        <v>0</v>
      </c>
      <c r="R79" s="15"/>
      <c r="S79" s="15"/>
      <c r="T79" s="13"/>
      <c r="U79" s="13" t="e">
        <f t="shared" si="16"/>
        <v>#DIV/0!</v>
      </c>
      <c r="V79" s="13" t="e">
        <f t="shared" si="17"/>
        <v>#DIV/0!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 t="s">
        <v>47</v>
      </c>
      <c r="AD79" s="13">
        <f t="shared" si="18"/>
        <v>0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3" t="s">
        <v>113</v>
      </c>
      <c r="B80" s="13" t="s">
        <v>42</v>
      </c>
      <c r="C80" s="13"/>
      <c r="D80" s="13"/>
      <c r="E80" s="13"/>
      <c r="F80" s="13"/>
      <c r="G80" s="14">
        <v>0</v>
      </c>
      <c r="H80" s="13" t="e">
        <v>#N/A</v>
      </c>
      <c r="I80" s="13" t="s">
        <v>34</v>
      </c>
      <c r="J80" s="13"/>
      <c r="K80" s="13">
        <f t="shared" si="13"/>
        <v>0</v>
      </c>
      <c r="L80" s="13"/>
      <c r="M80" s="13"/>
      <c r="N80" s="13"/>
      <c r="O80" s="13"/>
      <c r="P80" s="13"/>
      <c r="Q80" s="13">
        <f t="shared" si="14"/>
        <v>0</v>
      </c>
      <c r="R80" s="15"/>
      <c r="S80" s="15"/>
      <c r="T80" s="13"/>
      <c r="U80" s="13" t="e">
        <f t="shared" si="16"/>
        <v>#DIV/0!</v>
      </c>
      <c r="V80" s="13" t="e">
        <f t="shared" si="17"/>
        <v>#DIV/0!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 t="s">
        <v>47</v>
      </c>
      <c r="AD80" s="13">
        <f t="shared" si="18"/>
        <v>0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3" t="s">
        <v>114</v>
      </c>
      <c r="B81" s="13" t="s">
        <v>42</v>
      </c>
      <c r="C81" s="13"/>
      <c r="D81" s="13"/>
      <c r="E81" s="13"/>
      <c r="F81" s="13"/>
      <c r="G81" s="14">
        <v>0</v>
      </c>
      <c r="H81" s="13" t="e">
        <v>#N/A</v>
      </c>
      <c r="I81" s="13" t="s">
        <v>34</v>
      </c>
      <c r="J81" s="13"/>
      <c r="K81" s="13">
        <f t="shared" si="13"/>
        <v>0</v>
      </c>
      <c r="L81" s="13"/>
      <c r="M81" s="13"/>
      <c r="N81" s="13"/>
      <c r="O81" s="13"/>
      <c r="P81" s="13"/>
      <c r="Q81" s="13">
        <f t="shared" si="14"/>
        <v>0</v>
      </c>
      <c r="R81" s="15"/>
      <c r="S81" s="15"/>
      <c r="T81" s="13"/>
      <c r="U81" s="13" t="e">
        <f t="shared" si="16"/>
        <v>#DIV/0!</v>
      </c>
      <c r="V81" s="13" t="e">
        <f t="shared" si="17"/>
        <v>#DIV/0!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 t="s">
        <v>47</v>
      </c>
      <c r="AD81" s="13">
        <f t="shared" si="18"/>
        <v>0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3" t="s">
        <v>115</v>
      </c>
      <c r="B82" s="13" t="s">
        <v>42</v>
      </c>
      <c r="C82" s="13"/>
      <c r="D82" s="13"/>
      <c r="E82" s="13"/>
      <c r="F82" s="13"/>
      <c r="G82" s="14">
        <v>0</v>
      </c>
      <c r="H82" s="13" t="e">
        <v>#N/A</v>
      </c>
      <c r="I82" s="13" t="s">
        <v>34</v>
      </c>
      <c r="J82" s="13"/>
      <c r="K82" s="13">
        <f t="shared" si="13"/>
        <v>0</v>
      </c>
      <c r="L82" s="13"/>
      <c r="M82" s="13"/>
      <c r="N82" s="13"/>
      <c r="O82" s="13"/>
      <c r="P82" s="13"/>
      <c r="Q82" s="13">
        <f t="shared" si="14"/>
        <v>0</v>
      </c>
      <c r="R82" s="15"/>
      <c r="S82" s="15"/>
      <c r="T82" s="13"/>
      <c r="U82" s="13" t="e">
        <f t="shared" si="16"/>
        <v>#DIV/0!</v>
      </c>
      <c r="V82" s="13" t="e">
        <f t="shared" si="17"/>
        <v>#DIV/0!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 t="s">
        <v>47</v>
      </c>
      <c r="AD82" s="13">
        <f t="shared" si="18"/>
        <v>0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3" t="s">
        <v>116</v>
      </c>
      <c r="B83" s="13" t="s">
        <v>42</v>
      </c>
      <c r="C83" s="13"/>
      <c r="D83" s="13"/>
      <c r="E83" s="13"/>
      <c r="F83" s="13"/>
      <c r="G83" s="14">
        <v>0</v>
      </c>
      <c r="H83" s="13" t="e">
        <v>#N/A</v>
      </c>
      <c r="I83" s="13" t="s">
        <v>34</v>
      </c>
      <c r="J83" s="13"/>
      <c r="K83" s="13">
        <f t="shared" si="13"/>
        <v>0</v>
      </c>
      <c r="L83" s="13"/>
      <c r="M83" s="13"/>
      <c r="N83" s="13"/>
      <c r="O83" s="13"/>
      <c r="P83" s="13"/>
      <c r="Q83" s="13">
        <f t="shared" si="14"/>
        <v>0</v>
      </c>
      <c r="R83" s="15"/>
      <c r="S83" s="15"/>
      <c r="T83" s="13"/>
      <c r="U83" s="13" t="e">
        <f t="shared" si="16"/>
        <v>#DIV/0!</v>
      </c>
      <c r="V83" s="13" t="e">
        <f t="shared" si="17"/>
        <v>#DIV/0!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 t="s">
        <v>47</v>
      </c>
      <c r="AD83" s="13">
        <f t="shared" si="18"/>
        <v>0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 t="s">
        <v>117</v>
      </c>
      <c r="B84" s="1" t="s">
        <v>42</v>
      </c>
      <c r="C84" s="1">
        <v>102</v>
      </c>
      <c r="D84" s="1"/>
      <c r="E84" s="1">
        <v>7</v>
      </c>
      <c r="F84" s="1">
        <v>93</v>
      </c>
      <c r="G84" s="6">
        <v>0.11</v>
      </c>
      <c r="H84" s="1">
        <v>150</v>
      </c>
      <c r="I84" s="1" t="s">
        <v>34</v>
      </c>
      <c r="J84" s="1">
        <v>9</v>
      </c>
      <c r="K84" s="1">
        <f t="shared" si="13"/>
        <v>-2</v>
      </c>
      <c r="L84" s="1"/>
      <c r="M84" s="1"/>
      <c r="N84" s="1">
        <v>0</v>
      </c>
      <c r="O84" s="1"/>
      <c r="P84" s="1"/>
      <c r="Q84" s="1">
        <f t="shared" si="14"/>
        <v>1.4</v>
      </c>
      <c r="R84" s="5"/>
      <c r="S84" s="5"/>
      <c r="T84" s="1"/>
      <c r="U84" s="1">
        <f t="shared" si="16"/>
        <v>66.428571428571431</v>
      </c>
      <c r="V84" s="1">
        <f t="shared" si="17"/>
        <v>66.428571428571431</v>
      </c>
      <c r="W84" s="1">
        <v>1.4</v>
      </c>
      <c r="X84" s="1">
        <v>1.2</v>
      </c>
      <c r="Y84" s="1">
        <v>1</v>
      </c>
      <c r="Z84" s="1">
        <v>0.2</v>
      </c>
      <c r="AA84" s="1">
        <v>0</v>
      </c>
      <c r="AB84" s="1">
        <v>0</v>
      </c>
      <c r="AC84" s="18" t="s">
        <v>118</v>
      </c>
      <c r="AD84" s="1">
        <f t="shared" si="18"/>
        <v>0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 t="s">
        <v>119</v>
      </c>
      <c r="B85" s="1" t="s">
        <v>42</v>
      </c>
      <c r="C85" s="1">
        <v>299</v>
      </c>
      <c r="D85" s="1"/>
      <c r="E85" s="1">
        <v>38</v>
      </c>
      <c r="F85" s="1">
        <v>260</v>
      </c>
      <c r="G85" s="6">
        <v>0.06</v>
      </c>
      <c r="H85" s="1">
        <v>60</v>
      </c>
      <c r="I85" s="1" t="s">
        <v>34</v>
      </c>
      <c r="J85" s="1">
        <v>35</v>
      </c>
      <c r="K85" s="1">
        <f t="shared" si="13"/>
        <v>3</v>
      </c>
      <c r="L85" s="1"/>
      <c r="M85" s="1"/>
      <c r="N85" s="1">
        <v>0</v>
      </c>
      <c r="O85" s="1"/>
      <c r="P85" s="1"/>
      <c r="Q85" s="1">
        <f t="shared" si="14"/>
        <v>7.6</v>
      </c>
      <c r="R85" s="5"/>
      <c r="S85" s="5"/>
      <c r="T85" s="1"/>
      <c r="U85" s="1">
        <f t="shared" si="16"/>
        <v>34.210526315789473</v>
      </c>
      <c r="V85" s="1">
        <f t="shared" si="17"/>
        <v>34.210526315789473</v>
      </c>
      <c r="W85" s="1">
        <v>5.4</v>
      </c>
      <c r="X85" s="1">
        <v>5.6</v>
      </c>
      <c r="Y85" s="1">
        <v>6.4</v>
      </c>
      <c r="Z85" s="1">
        <v>5.8</v>
      </c>
      <c r="AA85" s="1">
        <v>5.4</v>
      </c>
      <c r="AB85" s="1">
        <v>5.4</v>
      </c>
      <c r="AC85" s="18" t="s">
        <v>118</v>
      </c>
      <c r="AD85" s="1">
        <f t="shared" si="18"/>
        <v>0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 t="s">
        <v>120</v>
      </c>
      <c r="B86" s="1" t="s">
        <v>42</v>
      </c>
      <c r="C86" s="1">
        <v>51</v>
      </c>
      <c r="D86" s="1"/>
      <c r="E86" s="1">
        <v>24</v>
      </c>
      <c r="F86" s="1">
        <v>25</v>
      </c>
      <c r="G86" s="6">
        <v>0.15</v>
      </c>
      <c r="H86" s="1">
        <v>60</v>
      </c>
      <c r="I86" s="1" t="s">
        <v>34</v>
      </c>
      <c r="J86" s="1">
        <v>24</v>
      </c>
      <c r="K86" s="1">
        <f t="shared" si="13"/>
        <v>0</v>
      </c>
      <c r="L86" s="1"/>
      <c r="M86" s="1"/>
      <c r="N86" s="1">
        <v>0</v>
      </c>
      <c r="O86" s="1"/>
      <c r="P86" s="1">
        <v>10</v>
      </c>
      <c r="Q86" s="1">
        <f t="shared" si="14"/>
        <v>4.8</v>
      </c>
      <c r="R86" s="5">
        <f t="shared" ref="R86:R89" si="19">11*Q86-P86-O86-N86-F86</f>
        <v>17.799999999999997</v>
      </c>
      <c r="S86" s="5"/>
      <c r="T86" s="1"/>
      <c r="U86" s="1">
        <f t="shared" si="16"/>
        <v>11</v>
      </c>
      <c r="V86" s="1">
        <f t="shared" si="17"/>
        <v>7.291666666666667</v>
      </c>
      <c r="W86" s="1">
        <v>3.8</v>
      </c>
      <c r="X86" s="1">
        <v>3.2</v>
      </c>
      <c r="Y86" s="1">
        <v>3.4</v>
      </c>
      <c r="Z86" s="1">
        <v>5</v>
      </c>
      <c r="AA86" s="1">
        <v>4.8</v>
      </c>
      <c r="AB86" s="1">
        <v>6</v>
      </c>
      <c r="AC86" s="1"/>
      <c r="AD86" s="1">
        <f t="shared" si="18"/>
        <v>3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 t="s">
        <v>121</v>
      </c>
      <c r="B87" s="1" t="s">
        <v>33</v>
      </c>
      <c r="C87" s="1">
        <v>125.583</v>
      </c>
      <c r="D87" s="1"/>
      <c r="E87" s="1">
        <v>69.834000000000003</v>
      </c>
      <c r="F87" s="1">
        <v>30.488</v>
      </c>
      <c r="G87" s="6">
        <v>1</v>
      </c>
      <c r="H87" s="1">
        <v>55</v>
      </c>
      <c r="I87" s="1" t="s">
        <v>34</v>
      </c>
      <c r="J87" s="1">
        <v>60.944000000000003</v>
      </c>
      <c r="K87" s="1">
        <f t="shared" si="13"/>
        <v>8.89</v>
      </c>
      <c r="L87" s="1"/>
      <c r="M87" s="1"/>
      <c r="N87" s="1">
        <v>28.209800000000001</v>
      </c>
      <c r="O87" s="1"/>
      <c r="P87" s="1">
        <v>51.814199999999992</v>
      </c>
      <c r="Q87" s="1">
        <f t="shared" si="14"/>
        <v>13.966800000000001</v>
      </c>
      <c r="R87" s="5">
        <f t="shared" si="19"/>
        <v>43.122800000000012</v>
      </c>
      <c r="S87" s="5"/>
      <c r="T87" s="1"/>
      <c r="U87" s="1">
        <f t="shared" si="16"/>
        <v>11</v>
      </c>
      <c r="V87" s="1">
        <f t="shared" si="17"/>
        <v>7.9124781624996414</v>
      </c>
      <c r="W87" s="1">
        <v>13.652799999999999</v>
      </c>
      <c r="X87" s="1">
        <v>11.758800000000001</v>
      </c>
      <c r="Y87" s="1">
        <v>11.2818</v>
      </c>
      <c r="Z87" s="1">
        <v>14.0334</v>
      </c>
      <c r="AA87" s="1">
        <v>11.3352</v>
      </c>
      <c r="AB87" s="1">
        <v>15.581799999999999</v>
      </c>
      <c r="AC87" s="1"/>
      <c r="AD87" s="1">
        <f t="shared" si="18"/>
        <v>43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 t="s">
        <v>122</v>
      </c>
      <c r="B88" s="1" t="s">
        <v>42</v>
      </c>
      <c r="C88" s="1">
        <v>70</v>
      </c>
      <c r="D88" s="1"/>
      <c r="E88" s="1">
        <v>42</v>
      </c>
      <c r="F88" s="1">
        <v>20</v>
      </c>
      <c r="G88" s="6">
        <v>0.4</v>
      </c>
      <c r="H88" s="1">
        <v>55</v>
      </c>
      <c r="I88" s="1" t="s">
        <v>34</v>
      </c>
      <c r="J88" s="1">
        <v>41</v>
      </c>
      <c r="K88" s="1">
        <f t="shared" si="13"/>
        <v>1</v>
      </c>
      <c r="L88" s="1"/>
      <c r="M88" s="1"/>
      <c r="N88" s="1">
        <v>23.8</v>
      </c>
      <c r="O88" s="1"/>
      <c r="P88" s="1">
        <v>26.2</v>
      </c>
      <c r="Q88" s="1">
        <f t="shared" si="14"/>
        <v>8.4</v>
      </c>
      <c r="R88" s="5">
        <f t="shared" si="19"/>
        <v>22.400000000000006</v>
      </c>
      <c r="S88" s="5"/>
      <c r="T88" s="1"/>
      <c r="U88" s="1">
        <f t="shared" si="16"/>
        <v>11</v>
      </c>
      <c r="V88" s="1">
        <f t="shared" si="17"/>
        <v>8.3333333333333321</v>
      </c>
      <c r="W88" s="1">
        <v>8</v>
      </c>
      <c r="X88" s="1">
        <v>7.8</v>
      </c>
      <c r="Y88" s="1">
        <v>7.2</v>
      </c>
      <c r="Z88" s="1">
        <v>8.6</v>
      </c>
      <c r="AA88" s="1">
        <v>9.1999999999999993</v>
      </c>
      <c r="AB88" s="1">
        <v>10</v>
      </c>
      <c r="AC88" s="1"/>
      <c r="AD88" s="1">
        <f t="shared" si="18"/>
        <v>9</v>
      </c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 t="s">
        <v>123</v>
      </c>
      <c r="B89" s="1" t="s">
        <v>33</v>
      </c>
      <c r="C89" s="1">
        <v>132.90600000000001</v>
      </c>
      <c r="D89" s="1"/>
      <c r="E89" s="1">
        <v>46.194000000000003</v>
      </c>
      <c r="F89" s="1">
        <v>67.983000000000004</v>
      </c>
      <c r="G89" s="6">
        <v>1</v>
      </c>
      <c r="H89" s="1" t="e">
        <v>#N/A</v>
      </c>
      <c r="I89" s="1" t="s">
        <v>34</v>
      </c>
      <c r="J89" s="1">
        <v>42.03</v>
      </c>
      <c r="K89" s="1">
        <f t="shared" si="13"/>
        <v>4.1640000000000015</v>
      </c>
      <c r="L89" s="1"/>
      <c r="M89" s="1"/>
      <c r="N89" s="1">
        <v>0</v>
      </c>
      <c r="O89" s="1"/>
      <c r="P89" s="1">
        <v>10</v>
      </c>
      <c r="Q89" s="1">
        <f t="shared" si="14"/>
        <v>9.2388000000000012</v>
      </c>
      <c r="R89" s="5">
        <f t="shared" si="19"/>
        <v>23.643800000000013</v>
      </c>
      <c r="S89" s="5"/>
      <c r="T89" s="1"/>
      <c r="U89" s="1">
        <f t="shared" si="16"/>
        <v>11</v>
      </c>
      <c r="V89" s="1">
        <f t="shared" si="17"/>
        <v>8.4408148244360728</v>
      </c>
      <c r="W89" s="1">
        <v>9.2270000000000003</v>
      </c>
      <c r="X89" s="1">
        <v>9.7742000000000004</v>
      </c>
      <c r="Y89" s="1">
        <v>11.3048</v>
      </c>
      <c r="Z89" s="1">
        <v>5.0965999999999996</v>
      </c>
      <c r="AA89" s="1">
        <v>2.0102000000000002</v>
      </c>
      <c r="AB89" s="1">
        <v>1.1628000000000001</v>
      </c>
      <c r="AC89" s="1"/>
      <c r="AD89" s="1">
        <f t="shared" si="18"/>
        <v>24</v>
      </c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3" t="s">
        <v>124</v>
      </c>
      <c r="B90" s="13" t="s">
        <v>42</v>
      </c>
      <c r="C90" s="13"/>
      <c r="D90" s="13"/>
      <c r="E90" s="13"/>
      <c r="F90" s="13"/>
      <c r="G90" s="14">
        <v>0</v>
      </c>
      <c r="H90" s="13" t="e">
        <v>#N/A</v>
      </c>
      <c r="I90" s="13" t="s">
        <v>34</v>
      </c>
      <c r="J90" s="13"/>
      <c r="K90" s="13">
        <f t="shared" si="13"/>
        <v>0</v>
      </c>
      <c r="L90" s="13"/>
      <c r="M90" s="13"/>
      <c r="N90" s="13"/>
      <c r="O90" s="13"/>
      <c r="P90" s="13"/>
      <c r="Q90" s="13">
        <f t="shared" si="14"/>
        <v>0</v>
      </c>
      <c r="R90" s="15"/>
      <c r="S90" s="15"/>
      <c r="T90" s="13"/>
      <c r="U90" s="13" t="e">
        <f t="shared" si="16"/>
        <v>#DIV/0!</v>
      </c>
      <c r="V90" s="13" t="e">
        <f t="shared" si="17"/>
        <v>#DIV/0!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 t="s">
        <v>47</v>
      </c>
      <c r="AD90" s="13">
        <f t="shared" si="18"/>
        <v>0</v>
      </c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 t="s">
        <v>125</v>
      </c>
      <c r="B91" s="1" t="s">
        <v>42</v>
      </c>
      <c r="C91" s="1">
        <v>78</v>
      </c>
      <c r="D91" s="1"/>
      <c r="E91" s="1">
        <v>21</v>
      </c>
      <c r="F91" s="1">
        <v>48</v>
      </c>
      <c r="G91" s="6">
        <v>0.4</v>
      </c>
      <c r="H91" s="1" t="e">
        <v>#N/A</v>
      </c>
      <c r="I91" s="1" t="s">
        <v>34</v>
      </c>
      <c r="J91" s="1">
        <v>26</v>
      </c>
      <c r="K91" s="1">
        <f t="shared" si="13"/>
        <v>-5</v>
      </c>
      <c r="L91" s="1"/>
      <c r="M91" s="1"/>
      <c r="N91" s="1">
        <v>0</v>
      </c>
      <c r="O91" s="1"/>
      <c r="P91" s="1"/>
      <c r="Q91" s="1">
        <f t="shared" si="14"/>
        <v>4.2</v>
      </c>
      <c r="R91" s="5"/>
      <c r="S91" s="5"/>
      <c r="T91" s="1"/>
      <c r="U91" s="1">
        <f t="shared" si="16"/>
        <v>11.428571428571429</v>
      </c>
      <c r="V91" s="1">
        <f t="shared" si="17"/>
        <v>11.428571428571429</v>
      </c>
      <c r="W91" s="1">
        <v>3.2</v>
      </c>
      <c r="X91" s="1">
        <v>5</v>
      </c>
      <c r="Y91" s="1">
        <v>5.4</v>
      </c>
      <c r="Z91" s="1">
        <v>7</v>
      </c>
      <c r="AA91" s="1">
        <v>6.6</v>
      </c>
      <c r="AB91" s="1">
        <v>8.6</v>
      </c>
      <c r="AC91" s="16" t="s">
        <v>126</v>
      </c>
      <c r="AD91" s="1">
        <f t="shared" si="18"/>
        <v>0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 t="s">
        <v>127</v>
      </c>
      <c r="B92" s="1" t="s">
        <v>33</v>
      </c>
      <c r="C92" s="1">
        <v>66.100999999999999</v>
      </c>
      <c r="D92" s="1">
        <v>147.036</v>
      </c>
      <c r="E92" s="1">
        <v>62.368000000000002</v>
      </c>
      <c r="F92" s="1">
        <v>128.91900000000001</v>
      </c>
      <c r="G92" s="6">
        <v>1</v>
      </c>
      <c r="H92" s="1">
        <v>50</v>
      </c>
      <c r="I92" s="1" t="s">
        <v>34</v>
      </c>
      <c r="J92" s="1">
        <v>75.650000000000006</v>
      </c>
      <c r="K92" s="1">
        <f t="shared" si="13"/>
        <v>-13.282000000000004</v>
      </c>
      <c r="L92" s="1"/>
      <c r="M92" s="1"/>
      <c r="N92" s="1">
        <v>37.247299999999981</v>
      </c>
      <c r="O92" s="1"/>
      <c r="P92" s="1"/>
      <c r="Q92" s="1">
        <f t="shared" si="14"/>
        <v>12.473600000000001</v>
      </c>
      <c r="R92" s="5"/>
      <c r="S92" s="5"/>
      <c r="T92" s="1"/>
      <c r="U92" s="1">
        <f t="shared" si="16"/>
        <v>13.321438878912259</v>
      </c>
      <c r="V92" s="1">
        <f t="shared" si="17"/>
        <v>13.321438878912259</v>
      </c>
      <c r="W92" s="1">
        <v>12.1076</v>
      </c>
      <c r="X92" s="1">
        <v>19.555</v>
      </c>
      <c r="Y92" s="1">
        <v>22.0822</v>
      </c>
      <c r="Z92" s="1">
        <v>12.1836</v>
      </c>
      <c r="AA92" s="1">
        <v>5.5140000000000002</v>
      </c>
      <c r="AB92" s="1">
        <v>11.773400000000001</v>
      </c>
      <c r="AC92" s="1"/>
      <c r="AD92" s="1">
        <f t="shared" si="18"/>
        <v>0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 t="s">
        <v>128</v>
      </c>
      <c r="B93" s="1" t="s">
        <v>42</v>
      </c>
      <c r="C93" s="1">
        <v>90</v>
      </c>
      <c r="D93" s="1"/>
      <c r="E93" s="1">
        <v>34</v>
      </c>
      <c r="F93" s="1">
        <v>53</v>
      </c>
      <c r="G93" s="6">
        <v>0.3</v>
      </c>
      <c r="H93" s="1">
        <v>30</v>
      </c>
      <c r="I93" s="1" t="s">
        <v>34</v>
      </c>
      <c r="J93" s="1">
        <v>29</v>
      </c>
      <c r="K93" s="1">
        <f t="shared" si="13"/>
        <v>5</v>
      </c>
      <c r="L93" s="1"/>
      <c r="M93" s="1"/>
      <c r="N93" s="1">
        <v>0</v>
      </c>
      <c r="O93" s="1"/>
      <c r="P93" s="1"/>
      <c r="Q93" s="1">
        <f t="shared" si="14"/>
        <v>6.8</v>
      </c>
      <c r="R93" s="5">
        <f t="shared" ref="R93:R94" si="20">10.5*Q93-P93-O93-N93-F93</f>
        <v>18.399999999999991</v>
      </c>
      <c r="S93" s="5"/>
      <c r="T93" s="1"/>
      <c r="U93" s="1">
        <f t="shared" si="16"/>
        <v>10.499999999999998</v>
      </c>
      <c r="V93" s="1">
        <f t="shared" si="17"/>
        <v>7.7941176470588234</v>
      </c>
      <c r="W93" s="1">
        <v>6.2</v>
      </c>
      <c r="X93" s="1">
        <v>4.4000000000000004</v>
      </c>
      <c r="Y93" s="1">
        <v>4.8</v>
      </c>
      <c r="Z93" s="1">
        <v>3.2</v>
      </c>
      <c r="AA93" s="1">
        <v>5.2</v>
      </c>
      <c r="AB93" s="1">
        <v>2.2000000000000002</v>
      </c>
      <c r="AC93" s="1"/>
      <c r="AD93" s="1">
        <f t="shared" si="18"/>
        <v>6</v>
      </c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 t="s">
        <v>129</v>
      </c>
      <c r="B94" s="1" t="s">
        <v>42</v>
      </c>
      <c r="C94" s="1">
        <v>38</v>
      </c>
      <c r="D94" s="1"/>
      <c r="E94" s="1">
        <v>28</v>
      </c>
      <c r="F94" s="1">
        <v>7</v>
      </c>
      <c r="G94" s="6">
        <v>0.3</v>
      </c>
      <c r="H94" s="1">
        <v>30</v>
      </c>
      <c r="I94" s="1" t="s">
        <v>34</v>
      </c>
      <c r="J94" s="1">
        <v>19</v>
      </c>
      <c r="K94" s="1">
        <f t="shared" si="13"/>
        <v>9</v>
      </c>
      <c r="L94" s="1"/>
      <c r="M94" s="1"/>
      <c r="N94" s="1">
        <v>0</v>
      </c>
      <c r="O94" s="1"/>
      <c r="P94" s="1">
        <v>35.200000000000003</v>
      </c>
      <c r="Q94" s="1">
        <f t="shared" si="14"/>
        <v>5.6</v>
      </c>
      <c r="R94" s="5">
        <f t="shared" si="20"/>
        <v>16.599999999999994</v>
      </c>
      <c r="S94" s="5"/>
      <c r="T94" s="1"/>
      <c r="U94" s="1">
        <f t="shared" si="16"/>
        <v>10.5</v>
      </c>
      <c r="V94" s="1">
        <f t="shared" si="17"/>
        <v>7.5357142857142865</v>
      </c>
      <c r="W94" s="1">
        <v>5.4</v>
      </c>
      <c r="X94" s="1">
        <v>1.6</v>
      </c>
      <c r="Y94" s="1">
        <v>2.2000000000000002</v>
      </c>
      <c r="Z94" s="1">
        <v>0.8</v>
      </c>
      <c r="AA94" s="1">
        <v>1.6</v>
      </c>
      <c r="AB94" s="1">
        <v>2.4</v>
      </c>
      <c r="AC94" s="1"/>
      <c r="AD94" s="1">
        <f t="shared" si="18"/>
        <v>5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 t="s">
        <v>130</v>
      </c>
      <c r="B95" s="1" t="s">
        <v>33</v>
      </c>
      <c r="C95" s="1">
        <v>2755.6370000000002</v>
      </c>
      <c r="D95" s="1">
        <v>510.17</v>
      </c>
      <c r="E95" s="17">
        <f>1698.712+E28</f>
        <v>1700.6369999999999</v>
      </c>
      <c r="F95" s="1">
        <v>1337.56</v>
      </c>
      <c r="G95" s="6">
        <v>1</v>
      </c>
      <c r="H95" s="1">
        <v>60</v>
      </c>
      <c r="I95" s="1" t="s">
        <v>131</v>
      </c>
      <c r="J95" s="1">
        <v>1665.8</v>
      </c>
      <c r="K95" s="1">
        <f t="shared" si="13"/>
        <v>34.836999999999989</v>
      </c>
      <c r="L95" s="1"/>
      <c r="M95" s="1"/>
      <c r="N95" s="1">
        <v>0</v>
      </c>
      <c r="O95" s="1"/>
      <c r="P95" s="1">
        <v>1949.434</v>
      </c>
      <c r="Q95" s="1">
        <f t="shared" si="14"/>
        <v>340.12739999999997</v>
      </c>
      <c r="R95" s="5">
        <v>500</v>
      </c>
      <c r="S95" s="5"/>
      <c r="T95" s="1"/>
      <c r="U95" s="1">
        <f t="shared" si="16"/>
        <v>11.134045654657637</v>
      </c>
      <c r="V95" s="1">
        <f t="shared" si="17"/>
        <v>9.6640082510259386</v>
      </c>
      <c r="W95" s="1">
        <v>343.25839999999999</v>
      </c>
      <c r="X95" s="1">
        <v>210.54660000000001</v>
      </c>
      <c r="Y95" s="1">
        <v>216.11240000000001</v>
      </c>
      <c r="Z95" s="1">
        <v>337.77940000000001</v>
      </c>
      <c r="AA95" s="1">
        <v>313.02140000000003</v>
      </c>
      <c r="AB95" s="1">
        <v>356.85860000000002</v>
      </c>
      <c r="AC95" s="1" t="s">
        <v>56</v>
      </c>
      <c r="AD95" s="1">
        <f t="shared" si="18"/>
        <v>500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0" t="s">
        <v>132</v>
      </c>
      <c r="B96" s="10" t="s">
        <v>33</v>
      </c>
      <c r="C96" s="10">
        <v>316.8</v>
      </c>
      <c r="D96" s="10">
        <v>71.138000000000005</v>
      </c>
      <c r="E96" s="17">
        <v>61.975999999999999</v>
      </c>
      <c r="F96" s="10"/>
      <c r="G96" s="11">
        <v>0</v>
      </c>
      <c r="H96" s="10">
        <v>60</v>
      </c>
      <c r="I96" s="10" t="s">
        <v>36</v>
      </c>
      <c r="J96" s="10">
        <v>67.5</v>
      </c>
      <c r="K96" s="10">
        <f t="shared" si="13"/>
        <v>-5.5240000000000009</v>
      </c>
      <c r="L96" s="10"/>
      <c r="M96" s="10"/>
      <c r="N96" s="10"/>
      <c r="O96" s="10"/>
      <c r="P96" s="10"/>
      <c r="Q96" s="10">
        <f t="shared" si="14"/>
        <v>12.395199999999999</v>
      </c>
      <c r="R96" s="12"/>
      <c r="S96" s="12"/>
      <c r="T96" s="10"/>
      <c r="U96" s="10">
        <f t="shared" si="16"/>
        <v>0</v>
      </c>
      <c r="V96" s="10">
        <f t="shared" si="17"/>
        <v>0</v>
      </c>
      <c r="W96" s="10">
        <v>76.924599999999998</v>
      </c>
      <c r="X96" s="10">
        <v>446.66940000000011</v>
      </c>
      <c r="Y96" s="10">
        <v>472.7296</v>
      </c>
      <c r="Z96" s="10">
        <v>671.26440000000002</v>
      </c>
      <c r="AA96" s="10">
        <v>783.86840000000007</v>
      </c>
      <c r="AB96" s="10">
        <v>961.86800000000005</v>
      </c>
      <c r="AC96" s="10" t="s">
        <v>56</v>
      </c>
      <c r="AD96" s="10">
        <f t="shared" si="18"/>
        <v>0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 t="s">
        <v>133</v>
      </c>
      <c r="B97" s="1" t="s">
        <v>42</v>
      </c>
      <c r="C97" s="1">
        <v>49</v>
      </c>
      <c r="D97" s="1"/>
      <c r="E97" s="1">
        <v>11</v>
      </c>
      <c r="F97" s="1">
        <v>36</v>
      </c>
      <c r="G97" s="6">
        <v>0.1</v>
      </c>
      <c r="H97" s="1">
        <v>60</v>
      </c>
      <c r="I97" s="1" t="s">
        <v>34</v>
      </c>
      <c r="J97" s="1">
        <v>11</v>
      </c>
      <c r="K97" s="1">
        <f t="shared" si="13"/>
        <v>0</v>
      </c>
      <c r="L97" s="1"/>
      <c r="M97" s="1"/>
      <c r="N97" s="1">
        <v>0</v>
      </c>
      <c r="O97" s="1"/>
      <c r="P97" s="1"/>
      <c r="Q97" s="1">
        <f t="shared" si="14"/>
        <v>2.2000000000000002</v>
      </c>
      <c r="R97" s="5"/>
      <c r="S97" s="5"/>
      <c r="T97" s="1"/>
      <c r="U97" s="1">
        <f t="shared" si="16"/>
        <v>16.363636363636363</v>
      </c>
      <c r="V97" s="1">
        <f t="shared" si="17"/>
        <v>16.363636363636363</v>
      </c>
      <c r="W97" s="1">
        <v>1.8</v>
      </c>
      <c r="X97" s="1">
        <v>2.4</v>
      </c>
      <c r="Y97" s="1">
        <v>2</v>
      </c>
      <c r="Z97" s="1">
        <v>0.4</v>
      </c>
      <c r="AA97" s="1">
        <v>0</v>
      </c>
      <c r="AB97" s="1">
        <v>0</v>
      </c>
      <c r="AC97" s="16" t="s">
        <v>126</v>
      </c>
      <c r="AD97" s="1">
        <f t="shared" si="18"/>
        <v>0</v>
      </c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 t="s">
        <v>134</v>
      </c>
      <c r="B98" s="1" t="s">
        <v>33</v>
      </c>
      <c r="C98" s="1">
        <v>7523.5739999999996</v>
      </c>
      <c r="D98" s="1">
        <v>610.19000000000005</v>
      </c>
      <c r="E98" s="17">
        <f>3616.474+E96+E24</f>
        <v>3679.65</v>
      </c>
      <c r="F98" s="1">
        <v>4279.4880000000003</v>
      </c>
      <c r="G98" s="6">
        <v>1</v>
      </c>
      <c r="H98" s="1">
        <v>60</v>
      </c>
      <c r="I98" s="1" t="s">
        <v>34</v>
      </c>
      <c r="J98" s="1">
        <v>3602.13</v>
      </c>
      <c r="K98" s="1">
        <f t="shared" si="13"/>
        <v>77.519999999999982</v>
      </c>
      <c r="L98" s="1"/>
      <c r="M98" s="1"/>
      <c r="N98" s="1">
        <v>0</v>
      </c>
      <c r="O98" s="1"/>
      <c r="P98" s="1">
        <v>3225.5410000000002</v>
      </c>
      <c r="Q98" s="1">
        <f t="shared" si="14"/>
        <v>735.93000000000006</v>
      </c>
      <c r="R98" s="5">
        <v>700</v>
      </c>
      <c r="S98" s="5"/>
      <c r="T98" s="1"/>
      <c r="U98" s="1">
        <f t="shared" si="16"/>
        <v>11.149197613903496</v>
      </c>
      <c r="V98" s="1">
        <f t="shared" si="17"/>
        <v>10.19802019213784</v>
      </c>
      <c r="W98" s="1">
        <v>701.88980000000004</v>
      </c>
      <c r="X98" s="1">
        <v>589.94820000000004</v>
      </c>
      <c r="Y98" s="1">
        <v>602.29640000000006</v>
      </c>
      <c r="Z98" s="1">
        <v>906.66980000000001</v>
      </c>
      <c r="AA98" s="1">
        <v>1002.0798</v>
      </c>
      <c r="AB98" s="1">
        <v>976.27819999999997</v>
      </c>
      <c r="AC98" s="1" t="s">
        <v>56</v>
      </c>
      <c r="AD98" s="1">
        <f t="shared" si="18"/>
        <v>700</v>
      </c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 t="s">
        <v>135</v>
      </c>
      <c r="B99" s="1" t="s">
        <v>33</v>
      </c>
      <c r="C99" s="1">
        <v>3163.4989999999998</v>
      </c>
      <c r="D99" s="1">
        <v>1508.1</v>
      </c>
      <c r="E99" s="17">
        <f>827.65+E27</f>
        <v>2138.4009999999998</v>
      </c>
      <c r="F99" s="17">
        <f>3411.757+F27</f>
        <v>4763.0439999999999</v>
      </c>
      <c r="G99" s="6">
        <v>1</v>
      </c>
      <c r="H99" s="1">
        <v>60</v>
      </c>
      <c r="I99" s="1" t="s">
        <v>131</v>
      </c>
      <c r="J99" s="1">
        <v>805.52</v>
      </c>
      <c r="K99" s="1">
        <f t="shared" si="13"/>
        <v>1332.8809999999999</v>
      </c>
      <c r="L99" s="1"/>
      <c r="M99" s="1"/>
      <c r="N99" s="1">
        <v>0</v>
      </c>
      <c r="O99" s="1"/>
      <c r="P99" s="1">
        <v>99.981999999999971</v>
      </c>
      <c r="Q99" s="1">
        <f t="shared" si="14"/>
        <v>427.68019999999996</v>
      </c>
      <c r="R99" s="5"/>
      <c r="S99" s="5"/>
      <c r="T99" s="1"/>
      <c r="U99" s="1">
        <f t="shared" si="16"/>
        <v>11.370706429710799</v>
      </c>
      <c r="V99" s="1">
        <f t="shared" si="17"/>
        <v>11.370706429710799</v>
      </c>
      <c r="W99" s="1">
        <v>439.62759999999997</v>
      </c>
      <c r="X99" s="1">
        <v>554.7962</v>
      </c>
      <c r="Y99" s="1">
        <v>727.68279999999993</v>
      </c>
      <c r="Z99" s="1">
        <v>791.12700000000007</v>
      </c>
      <c r="AA99" s="1">
        <v>708.90220000000011</v>
      </c>
      <c r="AB99" s="1">
        <v>682.17219999999998</v>
      </c>
      <c r="AC99" s="1" t="s">
        <v>56</v>
      </c>
      <c r="AD99" s="1">
        <f t="shared" si="18"/>
        <v>0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 t="s">
        <v>136</v>
      </c>
      <c r="B100" s="1" t="s">
        <v>42</v>
      </c>
      <c r="C100" s="1">
        <v>29</v>
      </c>
      <c r="D100" s="1"/>
      <c r="E100" s="1">
        <v>26</v>
      </c>
      <c r="F100" s="1"/>
      <c r="G100" s="6">
        <v>0.2</v>
      </c>
      <c r="H100" s="1" t="e">
        <v>#N/A</v>
      </c>
      <c r="I100" s="1" t="s">
        <v>34</v>
      </c>
      <c r="J100" s="1"/>
      <c r="K100" s="1">
        <f t="shared" si="13"/>
        <v>26</v>
      </c>
      <c r="L100" s="1"/>
      <c r="M100" s="1"/>
      <c r="N100" s="1">
        <v>0</v>
      </c>
      <c r="O100" s="1"/>
      <c r="P100" s="1">
        <v>40.6</v>
      </c>
      <c r="Q100" s="1">
        <f t="shared" si="14"/>
        <v>5.2</v>
      </c>
      <c r="R100" s="5">
        <f t="shared" ref="R98:R100" si="21">11*Q100-P100-O100-N100-F100</f>
        <v>16.600000000000001</v>
      </c>
      <c r="S100" s="5"/>
      <c r="T100" s="1"/>
      <c r="U100" s="1">
        <f t="shared" si="16"/>
        <v>11</v>
      </c>
      <c r="V100" s="1">
        <f t="shared" si="17"/>
        <v>7.8076923076923075</v>
      </c>
      <c r="W100" s="1">
        <v>5.2</v>
      </c>
      <c r="X100" s="1">
        <v>0</v>
      </c>
      <c r="Y100" s="1">
        <v>0</v>
      </c>
      <c r="Z100" s="1">
        <v>0.2</v>
      </c>
      <c r="AA100" s="1">
        <v>0.2</v>
      </c>
      <c r="AB100" s="1">
        <v>0</v>
      </c>
      <c r="AC100" s="1"/>
      <c r="AD100" s="1">
        <f t="shared" si="18"/>
        <v>3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x14ac:dyDescent="0.25">
      <c r="A499" s="1"/>
      <c r="B499" s="1"/>
      <c r="C499" s="1"/>
      <c r="D499" s="1"/>
      <c r="E499" s="1"/>
      <c r="F499" s="1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 x14ac:dyDescent="0.25">
      <c r="A500" s="1"/>
      <c r="B500" s="1"/>
      <c r="C500" s="1"/>
      <c r="D500" s="1"/>
      <c r="E500" s="1"/>
      <c r="F500" s="1"/>
      <c r="G500" s="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</sheetData>
  <autoFilter ref="A3:AD100" xr:uid="{793A0D64-9757-4879-AFE0-17F10C35D474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2024-07-04T12:33:10Z</dcterms:created>
  <dcterms:modified xsi:type="dcterms:W3CDTF">2024-07-05T07:29:36Z</dcterms:modified>
</cp:coreProperties>
</file>