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КИ филиалы\"/>
    </mc:Choice>
  </mc:AlternateContent>
  <xr:revisionPtr revIDLastSave="0" documentId="13_ncr:1_{8739A0AC-C0B4-4FC9-9F00-1E7B328C65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Q99" i="1"/>
  <c r="AC93" i="1" l="1"/>
  <c r="AC85" i="1"/>
  <c r="AC81" i="1"/>
  <c r="AC55" i="1"/>
  <c r="AC49" i="1"/>
  <c r="AC41" i="1"/>
  <c r="AC39" i="1"/>
  <c r="F62" i="1"/>
  <c r="E62" i="1"/>
  <c r="F99" i="1"/>
  <c r="E99" i="1"/>
  <c r="P99" i="1" s="1"/>
  <c r="F96" i="1"/>
  <c r="E96" i="1"/>
  <c r="F100" i="1"/>
  <c r="E100" i="1"/>
  <c r="P100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T25" i="1" s="1"/>
  <c r="P26" i="1"/>
  <c r="T26" i="1" s="1"/>
  <c r="P27" i="1"/>
  <c r="P28" i="1"/>
  <c r="P29" i="1"/>
  <c r="P30" i="1"/>
  <c r="P31" i="1"/>
  <c r="Q31" i="1" s="1"/>
  <c r="P32" i="1"/>
  <c r="Q32" i="1" s="1"/>
  <c r="P33" i="1"/>
  <c r="Q33" i="1" s="1"/>
  <c r="P34" i="1"/>
  <c r="P35" i="1"/>
  <c r="P36" i="1"/>
  <c r="P37" i="1"/>
  <c r="Q37" i="1" s="1"/>
  <c r="P38" i="1"/>
  <c r="T38" i="1" s="1"/>
  <c r="P39" i="1"/>
  <c r="P40" i="1"/>
  <c r="P41" i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P50" i="1"/>
  <c r="P51" i="1"/>
  <c r="Q51" i="1" s="1"/>
  <c r="AC51" i="1" s="1"/>
  <c r="P52" i="1"/>
  <c r="P53" i="1"/>
  <c r="Q53" i="1" s="1"/>
  <c r="AC53" i="1" s="1"/>
  <c r="P54" i="1"/>
  <c r="P55" i="1"/>
  <c r="P56" i="1"/>
  <c r="P57" i="1"/>
  <c r="Q57" i="1" s="1"/>
  <c r="AC57" i="1" s="1"/>
  <c r="P58" i="1"/>
  <c r="T58" i="1" s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T73" i="1" s="1"/>
  <c r="P74" i="1"/>
  <c r="Q74" i="1" s="1"/>
  <c r="P75" i="1"/>
  <c r="T75" i="1" s="1"/>
  <c r="P76" i="1"/>
  <c r="P77" i="1"/>
  <c r="T77" i="1" s="1"/>
  <c r="P78" i="1"/>
  <c r="P79" i="1"/>
  <c r="Q79" i="1" s="1"/>
  <c r="AC79" i="1" s="1"/>
  <c r="P80" i="1"/>
  <c r="P81" i="1"/>
  <c r="P82" i="1"/>
  <c r="P83" i="1"/>
  <c r="Q83" i="1" s="1"/>
  <c r="AC83" i="1" s="1"/>
  <c r="P84" i="1"/>
  <c r="P85" i="1"/>
  <c r="P86" i="1"/>
  <c r="P87" i="1"/>
  <c r="T87" i="1" s="1"/>
  <c r="P88" i="1"/>
  <c r="P89" i="1"/>
  <c r="P90" i="1"/>
  <c r="P91" i="1"/>
  <c r="T91" i="1" s="1"/>
  <c r="P92" i="1"/>
  <c r="P93" i="1"/>
  <c r="U93" i="1" s="1"/>
  <c r="P94" i="1"/>
  <c r="U94" i="1" s="1"/>
  <c r="P95" i="1"/>
  <c r="U95" i="1" s="1"/>
  <c r="P96" i="1"/>
  <c r="P97" i="1"/>
  <c r="U97" i="1" s="1"/>
  <c r="P98" i="1"/>
  <c r="U98" i="1" s="1"/>
  <c r="P101" i="1"/>
  <c r="U101" i="1" s="1"/>
  <c r="P6" i="1"/>
  <c r="AC25" i="1"/>
  <c r="AC26" i="1"/>
  <c r="AC38" i="1"/>
  <c r="AC58" i="1"/>
  <c r="AC73" i="1"/>
  <c r="AC75" i="1"/>
  <c r="AC77" i="1"/>
  <c r="AC87" i="1"/>
  <c r="AC91" i="1"/>
  <c r="AC94" i="1"/>
  <c r="AC95" i="1"/>
  <c r="AC97" i="1"/>
  <c r="Q96" i="1" l="1"/>
  <c r="AC96" i="1" s="1"/>
  <c r="Q62" i="1"/>
  <c r="AC62" i="1" s="1"/>
  <c r="AC100" i="1"/>
  <c r="AC99" i="1"/>
  <c r="U92" i="1"/>
  <c r="AC92" i="1"/>
  <c r="Q86" i="1"/>
  <c r="AC86" i="1" s="1"/>
  <c r="T84" i="1"/>
  <c r="AC84" i="1"/>
  <c r="T82" i="1"/>
  <c r="AC82" i="1"/>
  <c r="T80" i="1"/>
  <c r="AC80" i="1"/>
  <c r="T78" i="1"/>
  <c r="AC78" i="1"/>
  <c r="AC74" i="1"/>
  <c r="T66" i="1"/>
  <c r="Q56" i="1"/>
  <c r="AC56" i="1" s="1"/>
  <c r="Q54" i="1"/>
  <c r="AC54" i="1" s="1"/>
  <c r="Q52" i="1"/>
  <c r="AC52" i="1" s="1"/>
  <c r="Q50" i="1"/>
  <c r="AC50" i="1" s="1"/>
  <c r="Q48" i="1"/>
  <c r="AC48" i="1" s="1"/>
  <c r="Q46" i="1"/>
  <c r="AC46" i="1" s="1"/>
  <c r="Q44" i="1"/>
  <c r="AC44" i="1" s="1"/>
  <c r="AC42" i="1"/>
  <c r="AC40" i="1"/>
  <c r="Q6" i="1"/>
  <c r="AC6" i="1" s="1"/>
  <c r="Q10" i="1"/>
  <c r="AC10" i="1" s="1"/>
  <c r="Q14" i="1"/>
  <c r="AC14" i="1" s="1"/>
  <c r="Q18" i="1"/>
  <c r="AC18" i="1" s="1"/>
  <c r="Q22" i="1"/>
  <c r="AC22" i="1" s="1"/>
  <c r="Q28" i="1"/>
  <c r="AC28" i="1" s="1"/>
  <c r="AC32" i="1"/>
  <c r="Q36" i="1"/>
  <c r="AC36" i="1" s="1"/>
  <c r="AC66" i="1"/>
  <c r="AC70" i="1"/>
  <c r="Q76" i="1"/>
  <c r="AC76" i="1" s="1"/>
  <c r="AC90" i="1"/>
  <c r="AC98" i="1"/>
  <c r="Q8" i="1"/>
  <c r="AC8" i="1" s="1"/>
  <c r="Q12" i="1"/>
  <c r="AC12" i="1" s="1"/>
  <c r="AC16" i="1"/>
  <c r="AC20" i="1"/>
  <c r="Q24" i="1"/>
  <c r="AC24" i="1" s="1"/>
  <c r="Q30" i="1"/>
  <c r="AC30" i="1" s="1"/>
  <c r="AC34" i="1"/>
  <c r="Q60" i="1"/>
  <c r="AC60" i="1" s="1"/>
  <c r="Q64" i="1"/>
  <c r="AC64" i="1" s="1"/>
  <c r="Q68" i="1"/>
  <c r="AC68" i="1" s="1"/>
  <c r="AC72" i="1"/>
  <c r="AC88" i="1"/>
  <c r="T89" i="1"/>
  <c r="T7" i="1"/>
  <c r="AC7" i="1"/>
  <c r="Q9" i="1"/>
  <c r="AC9" i="1" s="1"/>
  <c r="Q11" i="1"/>
  <c r="AC11" i="1" s="1"/>
  <c r="AC13" i="1"/>
  <c r="Q15" i="1"/>
  <c r="AC15" i="1" s="1"/>
  <c r="Q17" i="1"/>
  <c r="AC17" i="1" s="1"/>
  <c r="AC19" i="1"/>
  <c r="AC21" i="1"/>
  <c r="Q23" i="1"/>
  <c r="AC23" i="1" s="1"/>
  <c r="Q27" i="1"/>
  <c r="AC27" i="1" s="1"/>
  <c r="Q29" i="1"/>
  <c r="AC29" i="1" s="1"/>
  <c r="AC31" i="1"/>
  <c r="AC33" i="1"/>
  <c r="Q35" i="1"/>
  <c r="AC35" i="1" s="1"/>
  <c r="AC37" i="1"/>
  <c r="AC59" i="1"/>
  <c r="Q61" i="1"/>
  <c r="AC61" i="1" s="1"/>
  <c r="Q63" i="1"/>
  <c r="AC63" i="1" s="1"/>
  <c r="Q65" i="1"/>
  <c r="AC65" i="1" s="1"/>
  <c r="Q67" i="1"/>
  <c r="AC67" i="1" s="1"/>
  <c r="Q69" i="1"/>
  <c r="AC69" i="1" s="1"/>
  <c r="AC71" i="1"/>
  <c r="AC89" i="1"/>
  <c r="AC101" i="1"/>
  <c r="T85" i="1"/>
  <c r="T83" i="1"/>
  <c r="T81" i="1"/>
  <c r="T79" i="1"/>
  <c r="T57" i="1"/>
  <c r="T55" i="1"/>
  <c r="T53" i="1"/>
  <c r="T51" i="1"/>
  <c r="T49" i="1"/>
  <c r="T47" i="1"/>
  <c r="T45" i="1"/>
  <c r="T43" i="1"/>
  <c r="T41" i="1"/>
  <c r="T39" i="1"/>
  <c r="U99" i="1"/>
  <c r="U96" i="1"/>
  <c r="U100" i="1"/>
  <c r="U6" i="1"/>
  <c r="T98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7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1" i="1" l="1"/>
  <c r="T99" i="1"/>
  <c r="T62" i="1"/>
  <c r="T23" i="1"/>
  <c r="T86" i="1"/>
  <c r="T96" i="1"/>
  <c r="T15" i="1"/>
  <c r="T33" i="1"/>
  <c r="T69" i="1"/>
  <c r="T20" i="1"/>
  <c r="T76" i="1"/>
  <c r="T100" i="1"/>
  <c r="T11" i="1"/>
  <c r="T19" i="1"/>
  <c r="T29" i="1"/>
  <c r="T37" i="1"/>
  <c r="T65" i="1"/>
  <c r="T12" i="1"/>
  <c r="T30" i="1"/>
  <c r="T60" i="1"/>
  <c r="AC5" i="1"/>
  <c r="T8" i="1"/>
  <c r="T16" i="1"/>
  <c r="T24" i="1"/>
  <c r="T34" i="1"/>
  <c r="T70" i="1"/>
  <c r="T90" i="1"/>
  <c r="Q5" i="1"/>
  <c r="T101" i="1"/>
  <c r="T9" i="1"/>
  <c r="T13" i="1"/>
  <c r="T17" i="1"/>
  <c r="T21" i="1"/>
  <c r="T27" i="1"/>
  <c r="T31" i="1"/>
  <c r="T35" i="1"/>
  <c r="T59" i="1"/>
  <c r="T63" i="1"/>
  <c r="T67" i="1"/>
  <c r="T71" i="1"/>
  <c r="T10" i="1"/>
  <c r="T14" i="1"/>
  <c r="T18" i="1"/>
  <c r="T22" i="1"/>
  <c r="T28" i="1"/>
  <c r="T32" i="1"/>
  <c r="T36" i="1"/>
  <c r="T40" i="1"/>
  <c r="T42" i="1"/>
  <c r="T44" i="1"/>
  <c r="T46" i="1"/>
  <c r="T48" i="1"/>
  <c r="T50" i="1"/>
  <c r="T52" i="1"/>
  <c r="T54" i="1"/>
  <c r="T56" i="1"/>
  <c r="T64" i="1"/>
  <c r="T68" i="1"/>
  <c r="T72" i="1"/>
  <c r="T74" i="1"/>
  <c r="T88" i="1"/>
  <c r="T6" i="1"/>
  <c r="K5" i="1"/>
</calcChain>
</file>

<file path=xl/sharedStrings.xml><?xml version="1.0" encoding="utf-8"?>
<sst xmlns="http://schemas.openxmlformats.org/spreadsheetml/2006/main" count="353" uniqueCount="144">
  <si>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</si>
  <si>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</si>
  <si>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</si>
  <si>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</si>
  <si>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</si>
  <si>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</si>
  <si>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</si>
  <si>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</si>
  <si>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</si>
  <si>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</si>
  <si>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</si>
  <si>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</si>
  <si>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</si>
  <si>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</si>
  <si>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</si>
  <si>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</si>
  <si>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</si>
  <si>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</si>
  <si>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</si>
  <si>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</si>
  <si>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</si>
  <si>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</si>
  <si>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02,07,</t>
  </si>
  <si>
    <t>06,07,</t>
  </si>
  <si>
    <t>04,07,</t>
  </si>
  <si>
    <t>03,07,</t>
  </si>
  <si>
    <t>27,06,</t>
  </si>
  <si>
    <t>26,06,</t>
  </si>
  <si>
    <t>20,06,</t>
  </si>
  <si>
    <t>19,06,</t>
  </si>
  <si>
    <t>13,06,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</si>
  <si>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</si>
  <si>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</si>
  <si>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</si>
  <si>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</si>
  <si>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</si>
  <si>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</si>
  <si>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</si>
  <si>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</si>
  <si>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</si>
  <si>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</si>
  <si>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</si>
  <si>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</si>
  <si>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</si>
  <si>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</si>
  <si>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</si>
  <si>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</si>
  <si>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</si>
  <si>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</si>
  <si>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</si>
  <si>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</si>
  <si>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</si>
  <si>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</si>
  <si>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</si>
  <si>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</si>
  <si>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</si>
  <si>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</si>
  <si>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</si>
  <si>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</si>
  <si>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</si>
  <si>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</si>
  <si>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</si>
  <si>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необходимо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</si>
  <si>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</si>
  <si>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</si>
  <si>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</si>
  <si>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</si>
  <si>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</si>
  <si>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</si>
  <si>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</si>
  <si>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</si>
  <si>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</si>
  <si>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</si>
  <si>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</si>
  <si>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</si>
  <si>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</si>
  <si>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</si>
  <si>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</si>
  <si>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</si>
  <si>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</si>
  <si>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</si>
  <si>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</si>
  <si>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</si>
  <si>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</si>
  <si>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</si>
  <si>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</si>
  <si>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</si>
  <si>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</si>
  <si>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</si>
  <si>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</si>
  <si>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</si>
  <si>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</si>
  <si>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</si>
  <si>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</si>
  <si>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</si>
  <si>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</si>
  <si>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</si>
  <si>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</si>
  <si>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</si>
  <si>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</si>
  <si>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</si>
  <si>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</si>
  <si>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</si>
  <si>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</si>
  <si>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</si>
  <si>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</si>
  <si>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</si>
  <si>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</si>
  <si>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349  Сосиски Сочные без свинины ТМ Особый рецепт,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</si>
  <si>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</si>
  <si>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</si>
  <si>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</si>
  <si>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</si>
  <si>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</si>
  <si>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</si>
  <si>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</si>
  <si>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</si>
  <si>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</si>
  <si>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</si>
  <si>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</si>
  <si>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</si>
  <si>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</si>
  <si>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</si>
  <si>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26,06,24 филиал обнулил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</si>
  <si>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</si>
  <si>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</si>
  <si>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</si>
  <si>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</si>
  <si>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</si>
  <si>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</si>
  <si>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</si>
  <si>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</si>
  <si>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</si>
  <si>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</si>
  <si>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</si>
  <si>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</si>
  <si>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</si>
  <si>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тоже что - 494 / необходимо увеличить продажи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</si>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</sst>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selection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4.42578125" customWidth="1"/>
    <col min="10" max="11" width="6.7109375" customWidth="1"/>
    <col min="12" max="13" width="1" customWidth="1"/>
    <col min="14" max="18" width="6.7109375" customWidth="1"/>
    <col min="19" max="19" width="21.28515625" customWidth="1"/>
    <col min="20" max="21" width="5.140625" customWidth="1"/>
    <col min="22" max="27" width="6.5703125" customWidth="1"/>
    <col min="28" max="28" width="31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45608.715000000004</v>
      </c>
      <c r="F5" s="4">
        <f>SUM(F6:F499)</f>
        <v>56708.732999999986</v>
      </c>
      <c r="G5" s="6"/>
      <c r="H5" s="1"/>
      <c r="I5" s="1"/>
      <c r="J5" s="4">
        <f t="shared" ref="J5:R5" si="0">SUM(J6:J499)</f>
        <v>41494.880000000005</v>
      </c>
      <c r="K5" s="4">
        <f t="shared" si="0"/>
        <v>4113.835</v>
      </c>
      <c r="L5" s="4">
        <f t="shared" si="0"/>
        <v>0</v>
      </c>
      <c r="M5" s="4">
        <f t="shared" si="0"/>
        <v>0</v>
      </c>
      <c r="N5" s="4">
        <f t="shared" si="0"/>
        <v>12290</v>
      </c>
      <c r="O5" s="4">
        <f t="shared" si="0"/>
        <v>13929.977399999998</v>
      </c>
      <c r="P5" s="4">
        <f t="shared" si="0"/>
        <v>9121.7429999999986</v>
      </c>
      <c r="Q5" s="4">
        <f t="shared" si="0"/>
        <v>13664.502699999997</v>
      </c>
      <c r="R5" s="4">
        <f t="shared" si="0"/>
        <v>0</v>
      </c>
      <c r="S5" s="1"/>
      <c r="T5" s="1"/>
      <c r="U5" s="1"/>
      <c r="V5" s="4">
        <f t="shared" ref="V5:AA5" si="1">SUM(V6:V499)</f>
        <v>9841.2085999999999</v>
      </c>
      <c r="W5" s="4">
        <f t="shared" si="1"/>
        <v>10539.039800000004</v>
      </c>
      <c r="X5" s="4">
        <f t="shared" si="1"/>
        <v>9815.6383999999998</v>
      </c>
      <c r="Y5" s="4">
        <f t="shared" si="1"/>
        <v>9958.8130000000001</v>
      </c>
      <c r="Z5" s="4">
        <f t="shared" si="1"/>
        <v>10323.889800000001</v>
      </c>
      <c r="AA5" s="4">
        <f t="shared" si="1"/>
        <v>9840.0279999999966</v>
      </c>
      <c r="AB5" s="1"/>
      <c r="AC5" s="4">
        <f>SUM(AC6:AC499)</f>
        <v>11200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910.726</v>
      </c>
      <c r="D6" s="1">
        <v>1530.713</v>
      </c>
      <c r="E6" s="1">
        <v>962.05399999999997</v>
      </c>
      <c r="F6" s="1">
        <v>1134.3230000000001</v>
      </c>
      <c r="G6" s="6">
        <v>1</v>
      </c>
      <c r="H6" s="1">
        <v>50</v>
      </c>
      <c r="I6" s="1" t="s">
        <v>33</v>
      </c>
      <c r="J6" s="1">
        <v>890.75</v>
      </c>
      <c r="K6" s="1">
        <f t="shared" ref="K6:K36" si="2">E6-J6</f>
        <v>71.303999999999974</v>
      </c>
      <c r="L6" s="1"/>
      <c r="M6" s="1"/>
      <c r="N6" s="1">
        <v>450</v>
      </c>
      <c r="O6" s="1">
        <v>149.49319999999969</v>
      </c>
      <c r="P6" s="1">
        <f t="shared" ref="P6:P37" si="3">E6/5</f>
        <v>192.41079999999999</v>
      </c>
      <c r="Q6" s="5">
        <f>11*P6-O6-N6-F6</f>
        <v>382.70260000000007</v>
      </c>
      <c r="R6" s="5"/>
      <c r="S6" s="1"/>
      <c r="T6" s="1">
        <f>(F6+N6+O6+Q6)/P6</f>
        <v>11</v>
      </c>
      <c r="U6" s="1">
        <f>(F6+N6+O6)/P6</f>
        <v>9.0110128953260418</v>
      </c>
      <c r="V6" s="1">
        <v>202.20760000000001</v>
      </c>
      <c r="W6" s="1">
        <v>217.4992</v>
      </c>
      <c r="X6" s="1">
        <v>197.3348</v>
      </c>
      <c r="Y6" s="1">
        <v>193.78800000000001</v>
      </c>
      <c r="Z6" s="1">
        <v>198.23439999999999</v>
      </c>
      <c r="AA6" s="1">
        <v>192.97239999999999</v>
      </c>
      <c r="AB6" s="1"/>
      <c r="AC6" s="1">
        <f t="shared" ref="AC6:AC37" si="4">ROUND(Q6*G6,0)</f>
        <v>383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69.676000000000002</v>
      </c>
      <c r="D7" s="1">
        <v>39.649000000000001</v>
      </c>
      <c r="E7" s="1">
        <v>35.097999999999999</v>
      </c>
      <c r="F7" s="1">
        <v>60.402999999999999</v>
      </c>
      <c r="G7" s="6">
        <v>1</v>
      </c>
      <c r="H7" s="1">
        <v>30</v>
      </c>
      <c r="I7" s="1" t="s">
        <v>33</v>
      </c>
      <c r="J7" s="1">
        <v>42.15</v>
      </c>
      <c r="K7" s="1">
        <f t="shared" si="2"/>
        <v>-7.0519999999999996</v>
      </c>
      <c r="L7" s="1"/>
      <c r="M7" s="1"/>
      <c r="N7" s="1"/>
      <c r="O7" s="1">
        <v>10</v>
      </c>
      <c r="P7" s="1">
        <f t="shared" si="3"/>
        <v>7.0195999999999996</v>
      </c>
      <c r="Q7" s="5"/>
      <c r="R7" s="5"/>
      <c r="S7" s="1"/>
      <c r="T7" s="1">
        <f t="shared" ref="T7:T70" si="5">(F7+N7+O7+Q7)/P7</f>
        <v>10.029488859764088</v>
      </c>
      <c r="U7" s="1">
        <f t="shared" ref="U7:U70" si="6">(F7+N7+O7)/P7</f>
        <v>10.029488859764088</v>
      </c>
      <c r="V7" s="1">
        <v>7.4753999999999996</v>
      </c>
      <c r="W7" s="1">
        <v>7.6953999999999994</v>
      </c>
      <c r="X7" s="1">
        <v>8.3795999999999999</v>
      </c>
      <c r="Y7" s="1">
        <v>12.670400000000001</v>
      </c>
      <c r="Z7" s="1">
        <v>11.1912</v>
      </c>
      <c r="AA7" s="1">
        <v>9.5104000000000006</v>
      </c>
      <c r="AB7" s="1"/>
      <c r="AC7" s="1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524.077</v>
      </c>
      <c r="D8" s="1">
        <v>571.53499999999997</v>
      </c>
      <c r="E8" s="1">
        <v>467.01100000000002</v>
      </c>
      <c r="F8" s="1">
        <v>517.70500000000004</v>
      </c>
      <c r="G8" s="6">
        <v>1</v>
      </c>
      <c r="H8" s="1">
        <v>45</v>
      </c>
      <c r="I8" s="1" t="s">
        <v>33</v>
      </c>
      <c r="J8" s="1">
        <v>424.15</v>
      </c>
      <c r="K8" s="1">
        <f t="shared" si="2"/>
        <v>42.861000000000047</v>
      </c>
      <c r="L8" s="1"/>
      <c r="M8" s="1"/>
      <c r="N8" s="1"/>
      <c r="O8" s="1">
        <v>351.52649999999988</v>
      </c>
      <c r="P8" s="1">
        <f t="shared" si="3"/>
        <v>93.402200000000008</v>
      </c>
      <c r="Q8" s="5">
        <f t="shared" ref="Q8:Q24" si="7">11*P8-O8-N8-F8</f>
        <v>158.19270000000017</v>
      </c>
      <c r="R8" s="5"/>
      <c r="S8" s="1"/>
      <c r="T8" s="1">
        <f t="shared" si="5"/>
        <v>10.999999999999998</v>
      </c>
      <c r="U8" s="1">
        <f t="shared" si="6"/>
        <v>9.3063279023406285</v>
      </c>
      <c r="V8" s="1">
        <v>95.566200000000009</v>
      </c>
      <c r="W8" s="1">
        <v>84.421000000000006</v>
      </c>
      <c r="X8" s="1">
        <v>81.709400000000002</v>
      </c>
      <c r="Y8" s="1">
        <v>94.681600000000003</v>
      </c>
      <c r="Z8" s="1">
        <v>97.094799999999992</v>
      </c>
      <c r="AA8" s="1">
        <v>93.738399999999999</v>
      </c>
      <c r="AB8" s="1"/>
      <c r="AC8" s="1">
        <f t="shared" si="4"/>
        <v>158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539.91600000000005</v>
      </c>
      <c r="D9" s="1">
        <v>1147.8910000000001</v>
      </c>
      <c r="E9" s="1">
        <v>753.15200000000004</v>
      </c>
      <c r="F9" s="1">
        <v>812.55399999999997</v>
      </c>
      <c r="G9" s="6">
        <v>1</v>
      </c>
      <c r="H9" s="1">
        <v>45</v>
      </c>
      <c r="I9" s="1" t="s">
        <v>33</v>
      </c>
      <c r="J9" s="1">
        <v>713.55</v>
      </c>
      <c r="K9" s="1">
        <f t="shared" si="2"/>
        <v>39.602000000000089</v>
      </c>
      <c r="L9" s="1"/>
      <c r="M9" s="1"/>
      <c r="N9" s="1"/>
      <c r="O9" s="1">
        <v>99.424800000000118</v>
      </c>
      <c r="P9" s="1">
        <f t="shared" si="3"/>
        <v>150.63040000000001</v>
      </c>
      <c r="Q9" s="5">
        <f t="shared" si="7"/>
        <v>744.95559999999989</v>
      </c>
      <c r="R9" s="5"/>
      <c r="S9" s="1"/>
      <c r="T9" s="1">
        <f t="shared" si="5"/>
        <v>11</v>
      </c>
      <c r="U9" s="1">
        <f t="shared" si="6"/>
        <v>6.0544139828348067</v>
      </c>
      <c r="V9" s="1">
        <v>117.6472</v>
      </c>
      <c r="W9" s="1">
        <v>134.23140000000001</v>
      </c>
      <c r="X9" s="1">
        <v>132.239</v>
      </c>
      <c r="Y9" s="1">
        <v>115.8214</v>
      </c>
      <c r="Z9" s="1">
        <v>122.5042</v>
      </c>
      <c r="AA9" s="1">
        <v>133.1344</v>
      </c>
      <c r="AB9" s="1"/>
      <c r="AC9" s="1">
        <f t="shared" si="4"/>
        <v>745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299.30099999999999</v>
      </c>
      <c r="D10" s="1">
        <v>460.59199999999998</v>
      </c>
      <c r="E10" s="1">
        <v>264.63099999999997</v>
      </c>
      <c r="F10" s="1">
        <v>404.286</v>
      </c>
      <c r="G10" s="6">
        <v>1</v>
      </c>
      <c r="H10" s="1">
        <v>40</v>
      </c>
      <c r="I10" s="1" t="s">
        <v>33</v>
      </c>
      <c r="J10" s="1">
        <v>299.64999999999998</v>
      </c>
      <c r="K10" s="1">
        <f t="shared" si="2"/>
        <v>-35.019000000000005</v>
      </c>
      <c r="L10" s="1"/>
      <c r="M10" s="1"/>
      <c r="N10" s="1"/>
      <c r="O10" s="1">
        <v>58.214499999999902</v>
      </c>
      <c r="P10" s="1">
        <f t="shared" si="3"/>
        <v>52.926199999999994</v>
      </c>
      <c r="Q10" s="5">
        <f t="shared" si="7"/>
        <v>119.68770000000001</v>
      </c>
      <c r="R10" s="5"/>
      <c r="S10" s="1"/>
      <c r="T10" s="1">
        <f t="shared" si="5"/>
        <v>10.999999999999998</v>
      </c>
      <c r="U10" s="1">
        <f t="shared" si="6"/>
        <v>8.738592606308405</v>
      </c>
      <c r="V10" s="1">
        <v>53.644599999999997</v>
      </c>
      <c r="W10" s="1">
        <v>54.557000000000002</v>
      </c>
      <c r="X10" s="1">
        <v>47.386399999999988</v>
      </c>
      <c r="Y10" s="1">
        <v>59.117199999999997</v>
      </c>
      <c r="Z10" s="1">
        <v>57.004199999999997</v>
      </c>
      <c r="AA10" s="1">
        <v>58.591799999999999</v>
      </c>
      <c r="AB10" s="1"/>
      <c r="AC10" s="1">
        <f t="shared" si="4"/>
        <v>120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198.172</v>
      </c>
      <c r="D11" s="1">
        <v>630.274</v>
      </c>
      <c r="E11" s="1">
        <v>295.44600000000003</v>
      </c>
      <c r="F11" s="1">
        <v>440</v>
      </c>
      <c r="G11" s="6">
        <v>0.45</v>
      </c>
      <c r="H11" s="1">
        <v>45</v>
      </c>
      <c r="I11" s="1" t="s">
        <v>33</v>
      </c>
      <c r="J11" s="1">
        <v>305</v>
      </c>
      <c r="K11" s="1">
        <f t="shared" si="2"/>
        <v>-9.5539999999999736</v>
      </c>
      <c r="L11" s="1"/>
      <c r="M11" s="1"/>
      <c r="N11" s="1"/>
      <c r="O11" s="1">
        <v>28.949800000000039</v>
      </c>
      <c r="P11" s="1">
        <f t="shared" si="3"/>
        <v>59.089200000000005</v>
      </c>
      <c r="Q11" s="5">
        <f t="shared" si="7"/>
        <v>181.03140000000008</v>
      </c>
      <c r="R11" s="5"/>
      <c r="S11" s="1"/>
      <c r="T11" s="1">
        <f t="shared" si="5"/>
        <v>11.000000000000002</v>
      </c>
      <c r="U11" s="1">
        <f t="shared" si="6"/>
        <v>7.9363030807660282</v>
      </c>
      <c r="V11" s="1">
        <v>55.089200000000012</v>
      </c>
      <c r="W11" s="1">
        <v>65.294799999999995</v>
      </c>
      <c r="X11" s="1">
        <v>66.294799999999995</v>
      </c>
      <c r="Y11" s="1">
        <v>51.270799999999987</v>
      </c>
      <c r="Z11" s="1">
        <v>53.470799999999997</v>
      </c>
      <c r="AA11" s="1">
        <v>59</v>
      </c>
      <c r="AB11" s="1"/>
      <c r="AC11" s="1">
        <f t="shared" si="4"/>
        <v>81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822</v>
      </c>
      <c r="D12" s="1">
        <v>366</v>
      </c>
      <c r="E12" s="1">
        <v>640</v>
      </c>
      <c r="F12" s="1">
        <v>439</v>
      </c>
      <c r="G12" s="6">
        <v>0.45</v>
      </c>
      <c r="H12" s="1">
        <v>45</v>
      </c>
      <c r="I12" s="1" t="s">
        <v>33</v>
      </c>
      <c r="J12" s="1">
        <v>682</v>
      </c>
      <c r="K12" s="1">
        <f t="shared" si="2"/>
        <v>-42</v>
      </c>
      <c r="L12" s="1"/>
      <c r="M12" s="1"/>
      <c r="N12" s="1"/>
      <c r="O12" s="1">
        <v>719.61280000000011</v>
      </c>
      <c r="P12" s="1">
        <f t="shared" si="3"/>
        <v>128</v>
      </c>
      <c r="Q12" s="5">
        <f t="shared" si="7"/>
        <v>249.38719999999989</v>
      </c>
      <c r="R12" s="5"/>
      <c r="S12" s="1"/>
      <c r="T12" s="1">
        <f t="shared" si="5"/>
        <v>11</v>
      </c>
      <c r="U12" s="1">
        <f t="shared" si="6"/>
        <v>9.0516625000000008</v>
      </c>
      <c r="V12" s="1">
        <v>127</v>
      </c>
      <c r="W12" s="1">
        <v>93.6</v>
      </c>
      <c r="X12" s="1">
        <v>89.6</v>
      </c>
      <c r="Y12" s="1">
        <v>127.6508</v>
      </c>
      <c r="Z12" s="1">
        <v>140.45079999999999</v>
      </c>
      <c r="AA12" s="1">
        <v>86.4</v>
      </c>
      <c r="AB12" s="1"/>
      <c r="AC12" s="1">
        <f t="shared" si="4"/>
        <v>112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195</v>
      </c>
      <c r="D13" s="1">
        <v>105</v>
      </c>
      <c r="E13" s="1">
        <v>72</v>
      </c>
      <c r="F13" s="1">
        <v>210</v>
      </c>
      <c r="G13" s="6">
        <v>0.17</v>
      </c>
      <c r="H13" s="1">
        <v>180</v>
      </c>
      <c r="I13" s="1" t="s">
        <v>33</v>
      </c>
      <c r="J13" s="1">
        <v>71</v>
      </c>
      <c r="K13" s="1">
        <f t="shared" si="2"/>
        <v>1</v>
      </c>
      <c r="L13" s="1"/>
      <c r="M13" s="1"/>
      <c r="N13" s="1"/>
      <c r="O13" s="1"/>
      <c r="P13" s="1">
        <f t="shared" si="3"/>
        <v>14.4</v>
      </c>
      <c r="Q13" s="5"/>
      <c r="R13" s="5"/>
      <c r="S13" s="1"/>
      <c r="T13" s="1">
        <f t="shared" si="5"/>
        <v>14.583333333333332</v>
      </c>
      <c r="U13" s="1">
        <f t="shared" si="6"/>
        <v>14.583333333333332</v>
      </c>
      <c r="V13" s="1">
        <v>12</v>
      </c>
      <c r="W13" s="1">
        <v>24.8</v>
      </c>
      <c r="X13" s="1">
        <v>28.4</v>
      </c>
      <c r="Y13" s="1">
        <v>32.6</v>
      </c>
      <c r="Z13" s="1">
        <v>33.6</v>
      </c>
      <c r="AA13" s="1">
        <v>13.2</v>
      </c>
      <c r="AB13" s="1"/>
      <c r="AC13" s="1">
        <f t="shared" si="4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40</v>
      </c>
      <c r="D14" s="1">
        <v>246</v>
      </c>
      <c r="E14" s="1">
        <v>111</v>
      </c>
      <c r="F14" s="1">
        <v>127</v>
      </c>
      <c r="G14" s="6">
        <v>0.3</v>
      </c>
      <c r="H14" s="1">
        <v>40</v>
      </c>
      <c r="I14" s="1" t="s">
        <v>33</v>
      </c>
      <c r="J14" s="1">
        <v>118</v>
      </c>
      <c r="K14" s="1">
        <f t="shared" si="2"/>
        <v>-7</v>
      </c>
      <c r="L14" s="1"/>
      <c r="M14" s="1"/>
      <c r="N14" s="1"/>
      <c r="O14" s="1"/>
      <c r="P14" s="1">
        <f t="shared" si="3"/>
        <v>22.2</v>
      </c>
      <c r="Q14" s="5">
        <f t="shared" si="7"/>
        <v>117.19999999999999</v>
      </c>
      <c r="R14" s="5"/>
      <c r="S14" s="1"/>
      <c r="T14" s="1">
        <f t="shared" si="5"/>
        <v>11</v>
      </c>
      <c r="U14" s="1">
        <f t="shared" si="6"/>
        <v>5.7207207207207205</v>
      </c>
      <c r="V14" s="1">
        <v>13</v>
      </c>
      <c r="W14" s="1">
        <v>20.399999999999999</v>
      </c>
      <c r="X14" s="1">
        <v>27.6</v>
      </c>
      <c r="Y14" s="1">
        <v>22</v>
      </c>
      <c r="Z14" s="1">
        <v>19.399999999999999</v>
      </c>
      <c r="AA14" s="1">
        <v>19.8</v>
      </c>
      <c r="AB14" s="1"/>
      <c r="AC14" s="1">
        <f t="shared" si="4"/>
        <v>35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76</v>
      </c>
      <c r="D15" s="1">
        <v>222</v>
      </c>
      <c r="E15" s="1">
        <v>111</v>
      </c>
      <c r="F15" s="1">
        <v>175</v>
      </c>
      <c r="G15" s="6">
        <v>0.4</v>
      </c>
      <c r="H15" s="1">
        <v>50</v>
      </c>
      <c r="I15" s="1" t="s">
        <v>33</v>
      </c>
      <c r="J15" s="1">
        <v>140</v>
      </c>
      <c r="K15" s="1">
        <f t="shared" si="2"/>
        <v>-29</v>
      </c>
      <c r="L15" s="1"/>
      <c r="M15" s="1"/>
      <c r="N15" s="1"/>
      <c r="O15" s="1">
        <v>10.69999999999999</v>
      </c>
      <c r="P15" s="1">
        <f t="shared" si="3"/>
        <v>22.2</v>
      </c>
      <c r="Q15" s="5">
        <f t="shared" si="7"/>
        <v>58.5</v>
      </c>
      <c r="R15" s="5"/>
      <c r="S15" s="1"/>
      <c r="T15" s="1">
        <f t="shared" si="5"/>
        <v>11</v>
      </c>
      <c r="U15" s="1">
        <f t="shared" si="6"/>
        <v>8.3648648648648649</v>
      </c>
      <c r="V15" s="1">
        <v>20.399999999999999</v>
      </c>
      <c r="W15" s="1">
        <v>24.2</v>
      </c>
      <c r="X15" s="1">
        <v>25.6</v>
      </c>
      <c r="Y15" s="1">
        <v>19.2</v>
      </c>
      <c r="Z15" s="1">
        <v>21</v>
      </c>
      <c r="AA15" s="1">
        <v>21.8</v>
      </c>
      <c r="AB15" s="1"/>
      <c r="AC15" s="1">
        <f t="shared" si="4"/>
        <v>23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450</v>
      </c>
      <c r="D16" s="1">
        <v>180</v>
      </c>
      <c r="E16" s="1">
        <v>132</v>
      </c>
      <c r="F16" s="1">
        <v>390</v>
      </c>
      <c r="G16" s="6">
        <v>0.17</v>
      </c>
      <c r="H16" s="1">
        <v>120</v>
      </c>
      <c r="I16" s="1" t="s">
        <v>33</v>
      </c>
      <c r="J16" s="1">
        <v>128</v>
      </c>
      <c r="K16" s="1">
        <f t="shared" si="2"/>
        <v>4</v>
      </c>
      <c r="L16" s="1"/>
      <c r="M16" s="1"/>
      <c r="N16" s="1"/>
      <c r="O16" s="1"/>
      <c r="P16" s="1">
        <f t="shared" si="3"/>
        <v>26.4</v>
      </c>
      <c r="Q16" s="5"/>
      <c r="R16" s="5"/>
      <c r="S16" s="1"/>
      <c r="T16" s="1">
        <f t="shared" si="5"/>
        <v>14.772727272727273</v>
      </c>
      <c r="U16" s="1">
        <f t="shared" si="6"/>
        <v>14.772727272727273</v>
      </c>
      <c r="V16" s="1">
        <v>40.4</v>
      </c>
      <c r="W16" s="1">
        <v>44.4</v>
      </c>
      <c r="X16" s="1">
        <v>33.6</v>
      </c>
      <c r="Y16" s="1">
        <v>53.6</v>
      </c>
      <c r="Z16" s="1">
        <v>64</v>
      </c>
      <c r="AA16" s="1">
        <v>43.4</v>
      </c>
      <c r="AB16" s="1"/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114</v>
      </c>
      <c r="D17" s="1">
        <v>54</v>
      </c>
      <c r="E17" s="1">
        <v>77</v>
      </c>
      <c r="F17" s="1">
        <v>65</v>
      </c>
      <c r="G17" s="6">
        <v>0.35</v>
      </c>
      <c r="H17" s="1">
        <v>45</v>
      </c>
      <c r="I17" s="1" t="s">
        <v>33</v>
      </c>
      <c r="J17" s="1">
        <v>82</v>
      </c>
      <c r="K17" s="1">
        <f t="shared" si="2"/>
        <v>-5</v>
      </c>
      <c r="L17" s="1"/>
      <c r="M17" s="1"/>
      <c r="N17" s="1"/>
      <c r="O17" s="1">
        <v>76.30000000000004</v>
      </c>
      <c r="P17" s="1">
        <f t="shared" si="3"/>
        <v>15.4</v>
      </c>
      <c r="Q17" s="5">
        <f t="shared" si="7"/>
        <v>28.099999999999966</v>
      </c>
      <c r="R17" s="5"/>
      <c r="S17" s="1"/>
      <c r="T17" s="1">
        <f t="shared" si="5"/>
        <v>11</v>
      </c>
      <c r="U17" s="1">
        <f t="shared" si="6"/>
        <v>9.1753246753246778</v>
      </c>
      <c r="V17" s="1">
        <v>15.4</v>
      </c>
      <c r="W17" s="1">
        <v>12.2</v>
      </c>
      <c r="X17" s="1">
        <v>13.4</v>
      </c>
      <c r="Y17" s="1">
        <v>18.600000000000001</v>
      </c>
      <c r="Z17" s="1">
        <v>20</v>
      </c>
      <c r="AA17" s="1">
        <v>23.8</v>
      </c>
      <c r="AB17" s="1"/>
      <c r="AC17" s="1">
        <f t="shared" si="4"/>
        <v>10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38</v>
      </c>
      <c r="C18" s="1">
        <v>111</v>
      </c>
      <c r="D18" s="1">
        <v>132</v>
      </c>
      <c r="E18" s="1">
        <v>104</v>
      </c>
      <c r="F18" s="1">
        <v>114</v>
      </c>
      <c r="G18" s="6">
        <v>0.35</v>
      </c>
      <c r="H18" s="1">
        <v>45</v>
      </c>
      <c r="I18" s="1" t="s">
        <v>33</v>
      </c>
      <c r="J18" s="1">
        <v>108</v>
      </c>
      <c r="K18" s="1">
        <f t="shared" si="2"/>
        <v>-4</v>
      </c>
      <c r="L18" s="1"/>
      <c r="M18" s="1"/>
      <c r="N18" s="1"/>
      <c r="O18" s="1">
        <v>95.1</v>
      </c>
      <c r="P18" s="1">
        <f t="shared" si="3"/>
        <v>20.8</v>
      </c>
      <c r="Q18" s="5">
        <f t="shared" si="7"/>
        <v>19.700000000000017</v>
      </c>
      <c r="R18" s="5"/>
      <c r="S18" s="1"/>
      <c r="T18" s="1">
        <f t="shared" si="5"/>
        <v>11</v>
      </c>
      <c r="U18" s="1">
        <f t="shared" si="6"/>
        <v>10.052884615384615</v>
      </c>
      <c r="V18" s="1">
        <v>21.8</v>
      </c>
      <c r="W18" s="1">
        <v>18.600000000000001</v>
      </c>
      <c r="X18" s="1">
        <v>21.4</v>
      </c>
      <c r="Y18" s="1">
        <v>24.8</v>
      </c>
      <c r="Z18" s="1">
        <v>23.4</v>
      </c>
      <c r="AA18" s="1">
        <v>25.6</v>
      </c>
      <c r="AB18" s="1"/>
      <c r="AC18" s="1">
        <f t="shared" si="4"/>
        <v>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1071.309</v>
      </c>
      <c r="D19" s="1">
        <v>996.40499999999997</v>
      </c>
      <c r="E19" s="1">
        <v>910.60599999999999</v>
      </c>
      <c r="F19" s="1">
        <v>901.13</v>
      </c>
      <c r="G19" s="6">
        <v>1</v>
      </c>
      <c r="H19" s="1">
        <v>55</v>
      </c>
      <c r="I19" s="1" t="s">
        <v>33</v>
      </c>
      <c r="J19" s="1">
        <v>877.14</v>
      </c>
      <c r="K19" s="1">
        <f t="shared" si="2"/>
        <v>33.466000000000008</v>
      </c>
      <c r="L19" s="1"/>
      <c r="M19" s="1"/>
      <c r="N19" s="1">
        <v>450</v>
      </c>
      <c r="O19" s="1">
        <v>318.5627999999997</v>
      </c>
      <c r="P19" s="1">
        <f t="shared" si="3"/>
        <v>182.12119999999999</v>
      </c>
      <c r="Q19" s="5">
        <v>520</v>
      </c>
      <c r="R19" s="5"/>
      <c r="S19" s="1"/>
      <c r="T19" s="1">
        <f t="shared" si="5"/>
        <v>12.023272414194503</v>
      </c>
      <c r="U19" s="1">
        <f t="shared" si="6"/>
        <v>9.1680309596027261</v>
      </c>
      <c r="V19" s="1">
        <v>188.61619999999999</v>
      </c>
      <c r="W19" s="1">
        <v>186.9316</v>
      </c>
      <c r="X19" s="1">
        <v>169.00700000000001</v>
      </c>
      <c r="Y19" s="1">
        <v>187.0146</v>
      </c>
      <c r="Z19" s="1">
        <v>202.90940000000001</v>
      </c>
      <c r="AA19" s="1">
        <v>196.77860000000001</v>
      </c>
      <c r="AB19" s="1"/>
      <c r="AC19" s="1">
        <f t="shared" si="4"/>
        <v>520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2699.402</v>
      </c>
      <c r="D20" s="1">
        <v>3555.3609999999999</v>
      </c>
      <c r="E20" s="1">
        <v>2493.2269999999999</v>
      </c>
      <c r="F20" s="1">
        <v>2834.085</v>
      </c>
      <c r="G20" s="6">
        <v>1</v>
      </c>
      <c r="H20" s="1">
        <v>50</v>
      </c>
      <c r="I20" s="1" t="s">
        <v>33</v>
      </c>
      <c r="J20" s="1">
        <v>2502.4</v>
      </c>
      <c r="K20" s="1">
        <f t="shared" si="2"/>
        <v>-9.1730000000002292</v>
      </c>
      <c r="L20" s="1"/>
      <c r="M20" s="1"/>
      <c r="N20" s="1">
        <v>1600</v>
      </c>
      <c r="O20" s="1">
        <v>465.4630000000011</v>
      </c>
      <c r="P20" s="1">
        <f t="shared" si="3"/>
        <v>498.6454</v>
      </c>
      <c r="Q20" s="5">
        <v>1100</v>
      </c>
      <c r="R20" s="5"/>
      <c r="S20" s="1"/>
      <c r="T20" s="1">
        <f t="shared" si="5"/>
        <v>12.031692260672616</v>
      </c>
      <c r="U20" s="1">
        <f t="shared" si="6"/>
        <v>9.8257158293248086</v>
      </c>
      <c r="V20" s="1">
        <v>553.19080000000008</v>
      </c>
      <c r="W20" s="1">
        <v>567.96319999999992</v>
      </c>
      <c r="X20" s="1">
        <v>507.41160000000002</v>
      </c>
      <c r="Y20" s="1">
        <v>541.59759999999994</v>
      </c>
      <c r="Z20" s="1">
        <v>548.83879999999999</v>
      </c>
      <c r="AA20" s="1">
        <v>551.14639999999997</v>
      </c>
      <c r="AB20" s="1"/>
      <c r="AC20" s="1">
        <f t="shared" si="4"/>
        <v>1100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1901.6079999999999</v>
      </c>
      <c r="D21" s="1">
        <v>2182.5639999999999</v>
      </c>
      <c r="E21" s="1">
        <v>1760.4739999999999</v>
      </c>
      <c r="F21" s="1">
        <v>1931.0060000000001</v>
      </c>
      <c r="G21" s="6">
        <v>1</v>
      </c>
      <c r="H21" s="1">
        <v>55</v>
      </c>
      <c r="I21" s="1" t="s">
        <v>33</v>
      </c>
      <c r="J21" s="1">
        <v>1692.58</v>
      </c>
      <c r="K21" s="1">
        <f t="shared" si="2"/>
        <v>67.894000000000005</v>
      </c>
      <c r="L21" s="1"/>
      <c r="M21" s="1"/>
      <c r="N21" s="1">
        <v>800</v>
      </c>
      <c r="O21" s="1">
        <v>599.18500000000017</v>
      </c>
      <c r="P21" s="1">
        <f t="shared" si="3"/>
        <v>352.09479999999996</v>
      </c>
      <c r="Q21" s="5">
        <v>900</v>
      </c>
      <c r="R21" s="5"/>
      <c r="S21" s="1"/>
      <c r="T21" s="1">
        <f t="shared" si="5"/>
        <v>12.014352384641867</v>
      </c>
      <c r="U21" s="1">
        <f t="shared" si="6"/>
        <v>9.4582226150457238</v>
      </c>
      <c r="V21" s="1">
        <v>364.74540000000002</v>
      </c>
      <c r="W21" s="1">
        <v>367.12299999999999</v>
      </c>
      <c r="X21" s="1">
        <v>352.48140000000001</v>
      </c>
      <c r="Y21" s="1">
        <v>379.25479999999999</v>
      </c>
      <c r="Z21" s="1">
        <v>386.24099999999999</v>
      </c>
      <c r="AA21" s="1">
        <v>382.02319999999997</v>
      </c>
      <c r="AB21" s="1"/>
      <c r="AC21" s="1">
        <f t="shared" si="4"/>
        <v>900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263.81599999999997</v>
      </c>
      <c r="D22" s="1">
        <v>150.995</v>
      </c>
      <c r="E22" s="1">
        <v>216.65100000000001</v>
      </c>
      <c r="F22" s="1">
        <v>150.05000000000001</v>
      </c>
      <c r="G22" s="6">
        <v>1</v>
      </c>
      <c r="H22" s="1">
        <v>60</v>
      </c>
      <c r="I22" s="1" t="s">
        <v>33</v>
      </c>
      <c r="J22" s="1">
        <v>203.8</v>
      </c>
      <c r="K22" s="1">
        <f t="shared" si="2"/>
        <v>12.850999999999999</v>
      </c>
      <c r="L22" s="1"/>
      <c r="M22" s="1"/>
      <c r="N22" s="1"/>
      <c r="O22" s="1">
        <v>261.94369999999992</v>
      </c>
      <c r="P22" s="1">
        <f t="shared" si="3"/>
        <v>43.330200000000005</v>
      </c>
      <c r="Q22" s="5">
        <f t="shared" si="7"/>
        <v>64.638500000000136</v>
      </c>
      <c r="R22" s="5"/>
      <c r="S22" s="1"/>
      <c r="T22" s="1">
        <f t="shared" si="5"/>
        <v>11</v>
      </c>
      <c r="U22" s="1">
        <f t="shared" si="6"/>
        <v>9.5082344415673106</v>
      </c>
      <c r="V22" s="1">
        <v>49.514600000000002</v>
      </c>
      <c r="W22" s="1">
        <v>36.3718</v>
      </c>
      <c r="X22" s="1">
        <v>39.796199999999999</v>
      </c>
      <c r="Y22" s="1">
        <v>48.003399999999999</v>
      </c>
      <c r="Z22" s="1">
        <v>45.936399999999999</v>
      </c>
      <c r="AA22" s="1">
        <v>39.430199999999999</v>
      </c>
      <c r="AB22" s="1"/>
      <c r="AC22" s="1">
        <f t="shared" si="4"/>
        <v>65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259.80200000000002</v>
      </c>
      <c r="D23" s="1">
        <v>361.185</v>
      </c>
      <c r="E23" s="1">
        <v>262.38499999999999</v>
      </c>
      <c r="F23" s="1">
        <v>299.822</v>
      </c>
      <c r="G23" s="6">
        <v>1</v>
      </c>
      <c r="H23" s="1">
        <v>50</v>
      </c>
      <c r="I23" s="1" t="s">
        <v>33</v>
      </c>
      <c r="J23" s="1">
        <v>254.78</v>
      </c>
      <c r="K23" s="1">
        <f t="shared" si="2"/>
        <v>7.6049999999999898</v>
      </c>
      <c r="L23" s="1"/>
      <c r="M23" s="1"/>
      <c r="N23" s="1"/>
      <c r="O23" s="1">
        <v>182.45609999999991</v>
      </c>
      <c r="P23" s="1">
        <f t="shared" si="3"/>
        <v>52.476999999999997</v>
      </c>
      <c r="Q23" s="5">
        <f t="shared" si="7"/>
        <v>94.968900000000076</v>
      </c>
      <c r="R23" s="5"/>
      <c r="S23" s="1"/>
      <c r="T23" s="1">
        <f t="shared" si="5"/>
        <v>11</v>
      </c>
      <c r="U23" s="1">
        <f t="shared" si="6"/>
        <v>9.190275739847932</v>
      </c>
      <c r="V23" s="1">
        <v>53.408399999999993</v>
      </c>
      <c r="W23" s="1">
        <v>48.078600000000002</v>
      </c>
      <c r="X23" s="1">
        <v>45.337200000000003</v>
      </c>
      <c r="Y23" s="1">
        <v>46.303400000000003</v>
      </c>
      <c r="Z23" s="1">
        <v>48.7898</v>
      </c>
      <c r="AA23" s="1">
        <v>57.364600000000003</v>
      </c>
      <c r="AB23" s="1"/>
      <c r="AC23" s="1">
        <f t="shared" si="4"/>
        <v>95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1432.373</v>
      </c>
      <c r="D24" s="1">
        <v>1669.242</v>
      </c>
      <c r="E24" s="1">
        <v>1310.6569999999999</v>
      </c>
      <c r="F24" s="1">
        <v>1532.4269999999999</v>
      </c>
      <c r="G24" s="6">
        <v>1</v>
      </c>
      <c r="H24" s="1">
        <v>55</v>
      </c>
      <c r="I24" s="1" t="s">
        <v>33</v>
      </c>
      <c r="J24" s="1">
        <v>1257.3900000000001</v>
      </c>
      <c r="K24" s="1">
        <f t="shared" si="2"/>
        <v>53.266999999999825</v>
      </c>
      <c r="L24" s="1"/>
      <c r="M24" s="1"/>
      <c r="N24" s="1">
        <v>400</v>
      </c>
      <c r="O24" s="1">
        <v>740.78900000000021</v>
      </c>
      <c r="P24" s="1">
        <f t="shared" si="3"/>
        <v>262.13139999999999</v>
      </c>
      <c r="Q24" s="5">
        <f t="shared" si="7"/>
        <v>210.22939999999949</v>
      </c>
      <c r="R24" s="5"/>
      <c r="S24" s="1"/>
      <c r="T24" s="1">
        <f t="shared" si="5"/>
        <v>11</v>
      </c>
      <c r="U24" s="1">
        <f t="shared" si="6"/>
        <v>10.197999934384056</v>
      </c>
      <c r="V24" s="1">
        <v>264.81200000000001</v>
      </c>
      <c r="W24" s="1">
        <v>279.84199999999998</v>
      </c>
      <c r="X24" s="1">
        <v>283.46940000000001</v>
      </c>
      <c r="Y24" s="1">
        <v>302.69920000000002</v>
      </c>
      <c r="Z24" s="1">
        <v>300.34800000000001</v>
      </c>
      <c r="AA24" s="1">
        <v>288.93380000000002</v>
      </c>
      <c r="AB24" s="1"/>
      <c r="AC24" s="1">
        <f t="shared" si="4"/>
        <v>210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54</v>
      </c>
      <c r="B25" s="10" t="s">
        <v>32</v>
      </c>
      <c r="C25" s="10">
        <v>1795.4090000000001</v>
      </c>
      <c r="D25" s="10">
        <v>191.82900000000001</v>
      </c>
      <c r="E25" s="17">
        <v>1111.672</v>
      </c>
      <c r="F25" s="17">
        <v>46.22</v>
      </c>
      <c r="G25" s="11">
        <v>0</v>
      </c>
      <c r="H25" s="10">
        <v>60</v>
      </c>
      <c r="I25" s="10" t="s">
        <v>55</v>
      </c>
      <c r="J25" s="10">
        <v>1133.95</v>
      </c>
      <c r="K25" s="10">
        <f t="shared" si="2"/>
        <v>-22.27800000000002</v>
      </c>
      <c r="L25" s="10"/>
      <c r="M25" s="10"/>
      <c r="N25" s="10"/>
      <c r="O25" s="10"/>
      <c r="P25" s="10">
        <f t="shared" si="3"/>
        <v>222.33440000000002</v>
      </c>
      <c r="Q25" s="12"/>
      <c r="R25" s="12"/>
      <c r="S25" s="10"/>
      <c r="T25" s="10">
        <f t="shared" si="5"/>
        <v>0.20788505962190285</v>
      </c>
      <c r="U25" s="10">
        <f t="shared" si="6"/>
        <v>0.20788505962190285</v>
      </c>
      <c r="V25" s="10">
        <v>371.02719999999999</v>
      </c>
      <c r="W25" s="10">
        <v>505.52699999999999</v>
      </c>
      <c r="X25" s="10">
        <v>453.40420000000012</v>
      </c>
      <c r="Y25" s="10">
        <v>526.00720000000001</v>
      </c>
      <c r="Z25" s="10">
        <v>537.6816</v>
      </c>
      <c r="AA25" s="10">
        <v>554.8492</v>
      </c>
      <c r="AB25" s="10" t="s">
        <v>56</v>
      </c>
      <c r="AC25" s="10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57</v>
      </c>
      <c r="B26" s="10" t="s">
        <v>32</v>
      </c>
      <c r="C26" s="10">
        <v>1886.2619999999999</v>
      </c>
      <c r="D26" s="10">
        <v>35.999000000000002</v>
      </c>
      <c r="E26" s="17">
        <v>1298.953</v>
      </c>
      <c r="F26" s="17">
        <v>15.63</v>
      </c>
      <c r="G26" s="11">
        <v>0</v>
      </c>
      <c r="H26" s="10">
        <v>60</v>
      </c>
      <c r="I26" s="10" t="s">
        <v>55</v>
      </c>
      <c r="J26" s="10">
        <v>1287.5</v>
      </c>
      <c r="K26" s="10">
        <f t="shared" si="2"/>
        <v>11.452999999999975</v>
      </c>
      <c r="L26" s="10"/>
      <c r="M26" s="10"/>
      <c r="N26" s="10"/>
      <c r="O26" s="10"/>
      <c r="P26" s="10">
        <f t="shared" si="3"/>
        <v>259.79059999999998</v>
      </c>
      <c r="Q26" s="12"/>
      <c r="R26" s="12"/>
      <c r="S26" s="10"/>
      <c r="T26" s="10">
        <f t="shared" si="5"/>
        <v>6.0163839646238171E-2</v>
      </c>
      <c r="U26" s="10">
        <f t="shared" si="6"/>
        <v>6.0163839646238171E-2</v>
      </c>
      <c r="V26" s="10">
        <v>315.08359999999999</v>
      </c>
      <c r="W26" s="10">
        <v>412.08460000000002</v>
      </c>
      <c r="X26" s="10">
        <v>376.19260000000003</v>
      </c>
      <c r="Y26" s="10">
        <v>382.91460000000001</v>
      </c>
      <c r="Z26" s="10">
        <v>437.19940000000003</v>
      </c>
      <c r="AA26" s="10">
        <v>481.53680000000003</v>
      </c>
      <c r="AB26" s="10" t="s">
        <v>56</v>
      </c>
      <c r="AC26" s="10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538.61099999999999</v>
      </c>
      <c r="D27" s="1">
        <v>851.8</v>
      </c>
      <c r="E27" s="1">
        <v>515.83100000000002</v>
      </c>
      <c r="F27" s="1">
        <v>709.32600000000002</v>
      </c>
      <c r="G27" s="6">
        <v>1</v>
      </c>
      <c r="H27" s="1">
        <v>60</v>
      </c>
      <c r="I27" s="1" t="s">
        <v>33</v>
      </c>
      <c r="J27" s="1">
        <v>495.38499999999999</v>
      </c>
      <c r="K27" s="1">
        <f t="shared" si="2"/>
        <v>20.446000000000026</v>
      </c>
      <c r="L27" s="1"/>
      <c r="M27" s="1"/>
      <c r="N27" s="1"/>
      <c r="O27" s="1">
        <v>233.03659999999999</v>
      </c>
      <c r="P27" s="1">
        <f t="shared" si="3"/>
        <v>103.1662</v>
      </c>
      <c r="Q27" s="5">
        <f t="shared" ref="Q27:Q36" si="8">11*P27-O27-N27-F27</f>
        <v>192.46559999999988</v>
      </c>
      <c r="R27" s="5"/>
      <c r="S27" s="1"/>
      <c r="T27" s="1">
        <f t="shared" si="5"/>
        <v>10.999999999999998</v>
      </c>
      <c r="U27" s="1">
        <f t="shared" si="6"/>
        <v>9.1344122396676433</v>
      </c>
      <c r="V27" s="1">
        <v>107.6644</v>
      </c>
      <c r="W27" s="1">
        <v>104.64960000000001</v>
      </c>
      <c r="X27" s="1">
        <v>98.6434</v>
      </c>
      <c r="Y27" s="1">
        <v>100.15219999999999</v>
      </c>
      <c r="Z27" s="1">
        <v>104.78879999999999</v>
      </c>
      <c r="AA27" s="1">
        <v>109.0992</v>
      </c>
      <c r="AB27" s="1"/>
      <c r="AC27" s="1">
        <f t="shared" si="4"/>
        <v>192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656.76199999999994</v>
      </c>
      <c r="D28" s="1">
        <v>618.25</v>
      </c>
      <c r="E28" s="1">
        <v>560.65200000000004</v>
      </c>
      <c r="F28" s="1">
        <v>560.79999999999995</v>
      </c>
      <c r="G28" s="6">
        <v>1</v>
      </c>
      <c r="H28" s="1">
        <v>60</v>
      </c>
      <c r="I28" s="1" t="s">
        <v>33</v>
      </c>
      <c r="J28" s="1">
        <v>543.08000000000004</v>
      </c>
      <c r="K28" s="1">
        <f t="shared" si="2"/>
        <v>17.572000000000003</v>
      </c>
      <c r="L28" s="1"/>
      <c r="M28" s="1"/>
      <c r="N28" s="1">
        <v>230</v>
      </c>
      <c r="O28" s="1">
        <v>224.59009999999989</v>
      </c>
      <c r="P28" s="1">
        <f t="shared" si="3"/>
        <v>112.13040000000001</v>
      </c>
      <c r="Q28" s="5">
        <f t="shared" si="8"/>
        <v>218.04430000000025</v>
      </c>
      <c r="R28" s="5"/>
      <c r="S28" s="1"/>
      <c r="T28" s="1">
        <f t="shared" si="5"/>
        <v>11</v>
      </c>
      <c r="U28" s="1">
        <f t="shared" si="6"/>
        <v>9.055439916383067</v>
      </c>
      <c r="V28" s="1">
        <v>114.58499999999999</v>
      </c>
      <c r="W28" s="1">
        <v>116.04859999999999</v>
      </c>
      <c r="X28" s="1">
        <v>104.9492</v>
      </c>
      <c r="Y28" s="1">
        <v>104.6426</v>
      </c>
      <c r="Z28" s="1">
        <v>119.6648</v>
      </c>
      <c r="AA28" s="1">
        <v>128.3742</v>
      </c>
      <c r="AB28" s="1"/>
      <c r="AC28" s="1">
        <f t="shared" si="4"/>
        <v>218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620.95799999999997</v>
      </c>
      <c r="D29" s="1">
        <v>1377.8820000000001</v>
      </c>
      <c r="E29" s="1">
        <v>692.07500000000005</v>
      </c>
      <c r="F29" s="1">
        <v>1133.3789999999999</v>
      </c>
      <c r="G29" s="6">
        <v>1</v>
      </c>
      <c r="H29" s="1">
        <v>60</v>
      </c>
      <c r="I29" s="1" t="s">
        <v>33</v>
      </c>
      <c r="J29" s="1">
        <v>665.53499999999997</v>
      </c>
      <c r="K29" s="1">
        <f t="shared" si="2"/>
        <v>26.540000000000077</v>
      </c>
      <c r="L29" s="1"/>
      <c r="M29" s="1"/>
      <c r="N29" s="1"/>
      <c r="O29" s="1">
        <v>115.68350000000029</v>
      </c>
      <c r="P29" s="1">
        <f t="shared" si="3"/>
        <v>138.41500000000002</v>
      </c>
      <c r="Q29" s="5">
        <f t="shared" si="8"/>
        <v>273.50250000000005</v>
      </c>
      <c r="R29" s="5"/>
      <c r="S29" s="1"/>
      <c r="T29" s="1">
        <f t="shared" si="5"/>
        <v>11</v>
      </c>
      <c r="U29" s="1">
        <f t="shared" si="6"/>
        <v>9.0240400245638117</v>
      </c>
      <c r="V29" s="1">
        <v>140.42959999999999</v>
      </c>
      <c r="W29" s="1">
        <v>157.70060000000001</v>
      </c>
      <c r="X29" s="1">
        <v>150.0864</v>
      </c>
      <c r="Y29" s="1">
        <v>140.63140000000001</v>
      </c>
      <c r="Z29" s="1">
        <v>145.84719999999999</v>
      </c>
      <c r="AA29" s="1">
        <v>140.37100000000001</v>
      </c>
      <c r="AB29" s="1"/>
      <c r="AC29" s="1">
        <f t="shared" si="4"/>
        <v>274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48.948999999999998</v>
      </c>
      <c r="D30" s="1">
        <v>12.586</v>
      </c>
      <c r="E30" s="1">
        <v>19.472999999999999</v>
      </c>
      <c r="F30" s="1">
        <v>33.052</v>
      </c>
      <c r="G30" s="6">
        <v>1</v>
      </c>
      <c r="H30" s="1">
        <v>35</v>
      </c>
      <c r="I30" s="1" t="s">
        <v>33</v>
      </c>
      <c r="J30" s="1">
        <v>21.4</v>
      </c>
      <c r="K30" s="1">
        <f t="shared" si="2"/>
        <v>-1.9269999999999996</v>
      </c>
      <c r="L30" s="1"/>
      <c r="M30" s="1"/>
      <c r="N30" s="1"/>
      <c r="O30" s="1"/>
      <c r="P30" s="1">
        <f t="shared" si="3"/>
        <v>3.8945999999999996</v>
      </c>
      <c r="Q30" s="5">
        <f t="shared" si="8"/>
        <v>9.7885999999999953</v>
      </c>
      <c r="R30" s="5"/>
      <c r="S30" s="1"/>
      <c r="T30" s="1">
        <f t="shared" si="5"/>
        <v>11</v>
      </c>
      <c r="U30" s="1">
        <f t="shared" si="6"/>
        <v>8.4866225029528071</v>
      </c>
      <c r="V30" s="1">
        <v>1.6679999999999999</v>
      </c>
      <c r="W30" s="1">
        <v>2.1476000000000002</v>
      </c>
      <c r="X30" s="1">
        <v>4.0695999999999994</v>
      </c>
      <c r="Y30" s="1">
        <v>6.4969999999999999</v>
      </c>
      <c r="Z30" s="1">
        <v>6.766</v>
      </c>
      <c r="AA30" s="1">
        <v>9.1370000000000005</v>
      </c>
      <c r="AB30" s="1"/>
      <c r="AC30" s="1">
        <f t="shared" si="4"/>
        <v>10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380.50799999999998</v>
      </c>
      <c r="D31" s="1">
        <v>647.26199999999994</v>
      </c>
      <c r="E31" s="1">
        <v>331.87700000000001</v>
      </c>
      <c r="F31" s="1">
        <v>592.73699999999997</v>
      </c>
      <c r="G31" s="6">
        <v>1</v>
      </c>
      <c r="H31" s="1">
        <v>30</v>
      </c>
      <c r="I31" s="1" t="s">
        <v>33</v>
      </c>
      <c r="J31" s="1">
        <v>332.7</v>
      </c>
      <c r="K31" s="1">
        <f t="shared" si="2"/>
        <v>-0.82299999999997908</v>
      </c>
      <c r="L31" s="1"/>
      <c r="M31" s="1"/>
      <c r="N31" s="1"/>
      <c r="O31" s="1">
        <v>30.89950000000022</v>
      </c>
      <c r="P31" s="1">
        <f t="shared" si="3"/>
        <v>66.375399999999999</v>
      </c>
      <c r="Q31" s="5">
        <f>10.5*P31-O31-N31-F31</f>
        <v>73.305199999999786</v>
      </c>
      <c r="R31" s="5"/>
      <c r="S31" s="1"/>
      <c r="T31" s="1">
        <f t="shared" si="5"/>
        <v>10.5</v>
      </c>
      <c r="U31" s="1">
        <f t="shared" si="6"/>
        <v>9.3955968626931092</v>
      </c>
      <c r="V31" s="1">
        <v>71.070599999999999</v>
      </c>
      <c r="W31" s="1">
        <v>77.805800000000005</v>
      </c>
      <c r="X31" s="1">
        <v>72.691000000000003</v>
      </c>
      <c r="Y31" s="1">
        <v>76.023800000000008</v>
      </c>
      <c r="Z31" s="1">
        <v>74.299199999999999</v>
      </c>
      <c r="AA31" s="1">
        <v>71.098800000000011</v>
      </c>
      <c r="AB31" s="1"/>
      <c r="AC31" s="1">
        <f t="shared" si="4"/>
        <v>73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152.637</v>
      </c>
      <c r="D32" s="1">
        <v>660.67200000000003</v>
      </c>
      <c r="E32" s="1">
        <v>288.18200000000002</v>
      </c>
      <c r="F32" s="1">
        <v>440.04199999999997</v>
      </c>
      <c r="G32" s="6">
        <v>1</v>
      </c>
      <c r="H32" s="1">
        <v>30</v>
      </c>
      <c r="I32" s="1" t="s">
        <v>33</v>
      </c>
      <c r="J32" s="1">
        <v>291.5</v>
      </c>
      <c r="K32" s="1">
        <f t="shared" si="2"/>
        <v>-3.3179999999999836</v>
      </c>
      <c r="L32" s="1"/>
      <c r="M32" s="1"/>
      <c r="N32" s="1"/>
      <c r="O32" s="1">
        <v>106.5244</v>
      </c>
      <c r="P32" s="1">
        <f t="shared" si="3"/>
        <v>57.636400000000002</v>
      </c>
      <c r="Q32" s="5">
        <f t="shared" ref="Q32:Q33" si="9">10.5*P32-O32-N32-F32</f>
        <v>58.615799999999979</v>
      </c>
      <c r="R32" s="5"/>
      <c r="S32" s="1"/>
      <c r="T32" s="1">
        <f t="shared" si="5"/>
        <v>10.499999999999998</v>
      </c>
      <c r="U32" s="1">
        <f t="shared" si="6"/>
        <v>9.4830072662414704</v>
      </c>
      <c r="V32" s="1">
        <v>62.590800000000002</v>
      </c>
      <c r="W32" s="1">
        <v>62.386400000000002</v>
      </c>
      <c r="X32" s="1">
        <v>60.681199999999997</v>
      </c>
      <c r="Y32" s="1">
        <v>54.364999999999988</v>
      </c>
      <c r="Z32" s="1">
        <v>44.850200000000001</v>
      </c>
      <c r="AA32" s="1">
        <v>51.369000000000007</v>
      </c>
      <c r="AB32" s="1"/>
      <c r="AC32" s="1">
        <f t="shared" si="4"/>
        <v>59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559.65899999999999</v>
      </c>
      <c r="D33" s="1">
        <v>688.98199999999997</v>
      </c>
      <c r="E33" s="1">
        <v>522.952</v>
      </c>
      <c r="F33" s="1">
        <v>587.27099999999996</v>
      </c>
      <c r="G33" s="6">
        <v>1</v>
      </c>
      <c r="H33" s="1">
        <v>30</v>
      </c>
      <c r="I33" s="1" t="s">
        <v>33</v>
      </c>
      <c r="J33" s="1">
        <v>518.1</v>
      </c>
      <c r="K33" s="1">
        <f t="shared" si="2"/>
        <v>4.8519999999999754</v>
      </c>
      <c r="L33" s="1"/>
      <c r="M33" s="1"/>
      <c r="N33" s="1">
        <v>210</v>
      </c>
      <c r="O33" s="1">
        <v>126.37909999999999</v>
      </c>
      <c r="P33" s="1">
        <f t="shared" si="3"/>
        <v>104.5904</v>
      </c>
      <c r="Q33" s="5">
        <f t="shared" si="9"/>
        <v>174.54910000000007</v>
      </c>
      <c r="R33" s="5"/>
      <c r="S33" s="1"/>
      <c r="T33" s="1">
        <f t="shared" si="5"/>
        <v>10.5</v>
      </c>
      <c r="U33" s="1">
        <f t="shared" si="6"/>
        <v>8.831117387446648</v>
      </c>
      <c r="V33" s="1">
        <v>108.1952</v>
      </c>
      <c r="W33" s="1">
        <v>113.5474</v>
      </c>
      <c r="X33" s="1">
        <v>107.1604</v>
      </c>
      <c r="Y33" s="1">
        <v>107.50539999999999</v>
      </c>
      <c r="Z33" s="1">
        <v>110.1704</v>
      </c>
      <c r="AA33" s="1">
        <v>112.1874</v>
      </c>
      <c r="AB33" s="1"/>
      <c r="AC33" s="1">
        <f t="shared" si="4"/>
        <v>175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193.792</v>
      </c>
      <c r="D34" s="1">
        <v>120.84099999999999</v>
      </c>
      <c r="E34" s="1">
        <v>96.343000000000004</v>
      </c>
      <c r="F34" s="1">
        <v>167.92400000000001</v>
      </c>
      <c r="G34" s="6">
        <v>1</v>
      </c>
      <c r="H34" s="1">
        <v>45</v>
      </c>
      <c r="I34" s="1" t="s">
        <v>33</v>
      </c>
      <c r="J34" s="1">
        <v>90.9</v>
      </c>
      <c r="K34" s="1">
        <f t="shared" si="2"/>
        <v>5.4429999999999978</v>
      </c>
      <c r="L34" s="1"/>
      <c r="M34" s="1"/>
      <c r="N34" s="1"/>
      <c r="O34" s="1">
        <v>77.707300000000018</v>
      </c>
      <c r="P34" s="1">
        <f t="shared" si="3"/>
        <v>19.268599999999999</v>
      </c>
      <c r="Q34" s="5"/>
      <c r="R34" s="5"/>
      <c r="S34" s="1"/>
      <c r="T34" s="1">
        <f t="shared" si="5"/>
        <v>12.747750225755894</v>
      </c>
      <c r="U34" s="1">
        <f t="shared" si="6"/>
        <v>12.747750225755894</v>
      </c>
      <c r="V34" s="1">
        <v>24.821999999999999</v>
      </c>
      <c r="W34" s="1">
        <v>21.542200000000001</v>
      </c>
      <c r="X34" s="1">
        <v>16.260400000000001</v>
      </c>
      <c r="Y34" s="1">
        <v>27.072600000000001</v>
      </c>
      <c r="Z34" s="1">
        <v>27.115600000000001</v>
      </c>
      <c r="AA34" s="1">
        <v>23.539000000000001</v>
      </c>
      <c r="AB34" s="1"/>
      <c r="AC34" s="1">
        <f t="shared" si="4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133.16999999999999</v>
      </c>
      <c r="D35" s="1"/>
      <c r="E35" s="1">
        <v>62.548999999999999</v>
      </c>
      <c r="F35" s="1">
        <v>65.06</v>
      </c>
      <c r="G35" s="6">
        <v>1</v>
      </c>
      <c r="H35" s="1">
        <v>40</v>
      </c>
      <c r="I35" s="1" t="s">
        <v>33</v>
      </c>
      <c r="J35" s="1">
        <v>74.599999999999994</v>
      </c>
      <c r="K35" s="1">
        <f t="shared" si="2"/>
        <v>-12.050999999999995</v>
      </c>
      <c r="L35" s="1"/>
      <c r="M35" s="1"/>
      <c r="N35" s="1"/>
      <c r="O35" s="1">
        <v>29.931999999999999</v>
      </c>
      <c r="P35" s="1">
        <f t="shared" si="3"/>
        <v>12.5098</v>
      </c>
      <c r="Q35" s="5">
        <f t="shared" si="8"/>
        <v>42.615799999999993</v>
      </c>
      <c r="R35" s="5"/>
      <c r="S35" s="1"/>
      <c r="T35" s="1">
        <f t="shared" si="5"/>
        <v>11</v>
      </c>
      <c r="U35" s="1">
        <f t="shared" si="6"/>
        <v>7.5934067690930309</v>
      </c>
      <c r="V35" s="1">
        <v>10.4534</v>
      </c>
      <c r="W35" s="1">
        <v>11.0928</v>
      </c>
      <c r="X35" s="1">
        <v>13.148199999999999</v>
      </c>
      <c r="Y35" s="1">
        <v>21.7836</v>
      </c>
      <c r="Z35" s="1">
        <v>21.506799999999998</v>
      </c>
      <c r="AA35" s="1">
        <v>14.597200000000001</v>
      </c>
      <c r="AB35" s="1"/>
      <c r="AC35" s="1">
        <f t="shared" si="4"/>
        <v>43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1885.53</v>
      </c>
      <c r="D36" s="1">
        <v>2108.8150000000001</v>
      </c>
      <c r="E36" s="1">
        <v>1822.489</v>
      </c>
      <c r="F36" s="1">
        <v>1773.171</v>
      </c>
      <c r="G36" s="6">
        <v>1</v>
      </c>
      <c r="H36" s="1">
        <v>40</v>
      </c>
      <c r="I36" s="1" t="s">
        <v>33</v>
      </c>
      <c r="J36" s="1">
        <v>1802.4</v>
      </c>
      <c r="K36" s="1">
        <f t="shared" si="2"/>
        <v>20.088999999999942</v>
      </c>
      <c r="L36" s="1"/>
      <c r="M36" s="1"/>
      <c r="N36" s="1">
        <v>650</v>
      </c>
      <c r="O36" s="1">
        <v>995.18569999999954</v>
      </c>
      <c r="P36" s="1">
        <f t="shared" si="3"/>
        <v>364.49779999999998</v>
      </c>
      <c r="Q36" s="5">
        <f t="shared" si="8"/>
        <v>591.11910000000012</v>
      </c>
      <c r="R36" s="5"/>
      <c r="S36" s="1"/>
      <c r="T36" s="1">
        <f t="shared" si="5"/>
        <v>11.000000000000002</v>
      </c>
      <c r="U36" s="1">
        <f t="shared" si="6"/>
        <v>9.3782642858201068</v>
      </c>
      <c r="V36" s="1">
        <v>374.57679999999999</v>
      </c>
      <c r="W36" s="1">
        <v>366.79140000000001</v>
      </c>
      <c r="X36" s="1">
        <v>359.72460000000001</v>
      </c>
      <c r="Y36" s="1">
        <v>409.87360000000001</v>
      </c>
      <c r="Z36" s="1">
        <v>390.67840000000001</v>
      </c>
      <c r="AA36" s="1">
        <v>375.73779999999999</v>
      </c>
      <c r="AB36" s="1"/>
      <c r="AC36" s="1">
        <f t="shared" si="4"/>
        <v>591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76.622</v>
      </c>
      <c r="D37" s="1">
        <v>273.61099999999999</v>
      </c>
      <c r="E37" s="1">
        <v>126.72199999999999</v>
      </c>
      <c r="F37" s="1">
        <v>205.08199999999999</v>
      </c>
      <c r="G37" s="6">
        <v>1</v>
      </c>
      <c r="H37" s="1">
        <v>35</v>
      </c>
      <c r="I37" s="1" t="s">
        <v>33</v>
      </c>
      <c r="J37" s="1">
        <v>118.6</v>
      </c>
      <c r="K37" s="1">
        <f t="shared" ref="K37:K68" si="10">E37-J37</f>
        <v>8.1219999999999999</v>
      </c>
      <c r="L37" s="1"/>
      <c r="M37" s="1"/>
      <c r="N37" s="1"/>
      <c r="O37" s="1">
        <v>25.263799999999971</v>
      </c>
      <c r="P37" s="1">
        <f t="shared" si="3"/>
        <v>25.3444</v>
      </c>
      <c r="Q37" s="5">
        <f>10.5*P37-O37-N37-F37</f>
        <v>35.770400000000024</v>
      </c>
      <c r="R37" s="5"/>
      <c r="S37" s="1"/>
      <c r="T37" s="1">
        <f t="shared" si="5"/>
        <v>10.5</v>
      </c>
      <c r="U37" s="1">
        <f t="shared" si="6"/>
        <v>9.0886270734363404</v>
      </c>
      <c r="V37" s="1">
        <v>25.104199999999999</v>
      </c>
      <c r="W37" s="1">
        <v>24.902999999999999</v>
      </c>
      <c r="X37" s="1">
        <v>26.305199999999999</v>
      </c>
      <c r="Y37" s="1">
        <v>24.134399999999999</v>
      </c>
      <c r="Z37" s="1">
        <v>19.968399999999999</v>
      </c>
      <c r="AA37" s="1">
        <v>18.7666</v>
      </c>
      <c r="AB37" s="1"/>
      <c r="AC37" s="1">
        <f t="shared" si="4"/>
        <v>36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70</v>
      </c>
      <c r="B38" s="13" t="s">
        <v>32</v>
      </c>
      <c r="C38" s="13"/>
      <c r="D38" s="13"/>
      <c r="E38" s="13"/>
      <c r="F38" s="13"/>
      <c r="G38" s="14">
        <v>0</v>
      </c>
      <c r="H38" s="13">
        <v>45</v>
      </c>
      <c r="I38" s="13" t="s">
        <v>33</v>
      </c>
      <c r="J38" s="13">
        <v>2.5</v>
      </c>
      <c r="K38" s="13">
        <f t="shared" si="10"/>
        <v>-2.5</v>
      </c>
      <c r="L38" s="13"/>
      <c r="M38" s="13"/>
      <c r="N38" s="13"/>
      <c r="O38" s="13"/>
      <c r="P38" s="13">
        <f t="shared" ref="P38:P69" si="11">E38/5</f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71</v>
      </c>
      <c r="AC38" s="13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163.79599999999999</v>
      </c>
      <c r="D39" s="1">
        <v>448.839</v>
      </c>
      <c r="E39" s="1">
        <v>161.90700000000001</v>
      </c>
      <c r="F39" s="1">
        <v>378.36200000000002</v>
      </c>
      <c r="G39" s="6">
        <v>1</v>
      </c>
      <c r="H39" s="1">
        <v>30</v>
      </c>
      <c r="I39" s="1" t="s">
        <v>33</v>
      </c>
      <c r="J39" s="1">
        <v>166.7</v>
      </c>
      <c r="K39" s="1">
        <f t="shared" si="10"/>
        <v>-4.7929999999999779</v>
      </c>
      <c r="L39" s="1"/>
      <c r="M39" s="1"/>
      <c r="N39" s="1"/>
      <c r="O39" s="1"/>
      <c r="P39" s="1">
        <f t="shared" si="11"/>
        <v>32.381399999999999</v>
      </c>
      <c r="Q39" s="5"/>
      <c r="R39" s="5"/>
      <c r="S39" s="1"/>
      <c r="T39" s="1">
        <f t="shared" si="5"/>
        <v>11.684547301846122</v>
      </c>
      <c r="U39" s="1">
        <f t="shared" si="6"/>
        <v>11.684547301846122</v>
      </c>
      <c r="V39" s="1">
        <v>38.885199999999998</v>
      </c>
      <c r="W39" s="1">
        <v>44.135000000000012</v>
      </c>
      <c r="X39" s="1">
        <v>40.389400000000002</v>
      </c>
      <c r="Y39" s="1">
        <v>39.373199999999997</v>
      </c>
      <c r="Z39" s="1">
        <v>36.459400000000002</v>
      </c>
      <c r="AA39" s="1">
        <v>38.449399999999997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64.299000000000007</v>
      </c>
      <c r="D40" s="1">
        <v>75.111000000000004</v>
      </c>
      <c r="E40" s="1">
        <v>33.159999999999997</v>
      </c>
      <c r="F40" s="1">
        <v>73.91</v>
      </c>
      <c r="G40" s="6">
        <v>1</v>
      </c>
      <c r="H40" s="1">
        <v>45</v>
      </c>
      <c r="I40" s="1" t="s">
        <v>33</v>
      </c>
      <c r="J40" s="1">
        <v>81.3</v>
      </c>
      <c r="K40" s="1">
        <f t="shared" si="10"/>
        <v>-48.14</v>
      </c>
      <c r="L40" s="1"/>
      <c r="M40" s="1"/>
      <c r="N40" s="1"/>
      <c r="O40" s="1">
        <v>45.875200000000007</v>
      </c>
      <c r="P40" s="1">
        <f t="shared" si="11"/>
        <v>6.6319999999999997</v>
      </c>
      <c r="Q40" s="5"/>
      <c r="R40" s="5"/>
      <c r="S40" s="1"/>
      <c r="T40" s="1">
        <f t="shared" si="5"/>
        <v>18.061700844390835</v>
      </c>
      <c r="U40" s="1">
        <f t="shared" si="6"/>
        <v>18.061700844390835</v>
      </c>
      <c r="V40" s="1">
        <v>11.787599999999999</v>
      </c>
      <c r="W40" s="1">
        <v>8.8032000000000004</v>
      </c>
      <c r="X40" s="1">
        <v>6.5930000000000009</v>
      </c>
      <c r="Y40" s="1">
        <v>7.2840000000000007</v>
      </c>
      <c r="Z40" s="1">
        <v>4.0570000000000004</v>
      </c>
      <c r="AA40" s="1">
        <v>4.3718000000000004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29.867000000000001</v>
      </c>
      <c r="D41" s="1">
        <v>224.167</v>
      </c>
      <c r="E41" s="1">
        <v>36.877000000000002</v>
      </c>
      <c r="F41" s="1">
        <v>183.43700000000001</v>
      </c>
      <c r="G41" s="6">
        <v>1</v>
      </c>
      <c r="H41" s="1">
        <v>45</v>
      </c>
      <c r="I41" s="1" t="s">
        <v>33</v>
      </c>
      <c r="J41" s="1">
        <v>60.25</v>
      </c>
      <c r="K41" s="1">
        <f t="shared" si="10"/>
        <v>-23.372999999999998</v>
      </c>
      <c r="L41" s="1"/>
      <c r="M41" s="1"/>
      <c r="N41" s="1"/>
      <c r="O41" s="1"/>
      <c r="P41" s="1">
        <f t="shared" si="11"/>
        <v>7.3754000000000008</v>
      </c>
      <c r="Q41" s="5"/>
      <c r="R41" s="5"/>
      <c r="S41" s="1"/>
      <c r="T41" s="1">
        <f t="shared" si="5"/>
        <v>24.871464598530249</v>
      </c>
      <c r="U41" s="1">
        <f t="shared" si="6"/>
        <v>24.871464598530249</v>
      </c>
      <c r="V41" s="1">
        <v>13.2622</v>
      </c>
      <c r="W41" s="1">
        <v>18.484200000000001</v>
      </c>
      <c r="X41" s="1">
        <v>13.1744</v>
      </c>
      <c r="Y41" s="1">
        <v>10.1328</v>
      </c>
      <c r="Z41" s="1">
        <v>11.949199999999999</v>
      </c>
      <c r="AA41" s="1">
        <v>9.2176000000000009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85.561999999999998</v>
      </c>
      <c r="D42" s="1">
        <v>113.166</v>
      </c>
      <c r="E42" s="1">
        <v>34.734000000000002</v>
      </c>
      <c r="F42" s="1">
        <v>126.155</v>
      </c>
      <c r="G42" s="6">
        <v>1</v>
      </c>
      <c r="H42" s="1">
        <v>45</v>
      </c>
      <c r="I42" s="1" t="s">
        <v>33</v>
      </c>
      <c r="J42" s="1">
        <v>35.200000000000003</v>
      </c>
      <c r="K42" s="1">
        <f t="shared" si="10"/>
        <v>-0.46600000000000108</v>
      </c>
      <c r="L42" s="1"/>
      <c r="M42" s="1"/>
      <c r="N42" s="1"/>
      <c r="O42" s="1">
        <v>12.74280000000001</v>
      </c>
      <c r="P42" s="1">
        <f t="shared" si="11"/>
        <v>6.9468000000000005</v>
      </c>
      <c r="Q42" s="5"/>
      <c r="R42" s="5"/>
      <c r="S42" s="1"/>
      <c r="T42" s="1">
        <f t="shared" si="5"/>
        <v>19.994501065238673</v>
      </c>
      <c r="U42" s="1">
        <f t="shared" si="6"/>
        <v>19.994501065238673</v>
      </c>
      <c r="V42" s="1">
        <v>13.594799999999999</v>
      </c>
      <c r="W42" s="1">
        <v>13.5016</v>
      </c>
      <c r="X42" s="1">
        <v>7.2840000000000007</v>
      </c>
      <c r="Y42" s="1">
        <v>12.703200000000001</v>
      </c>
      <c r="Z42" s="1">
        <v>11.992800000000001</v>
      </c>
      <c r="AA42" s="1">
        <v>4.1571999999999996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38</v>
      </c>
      <c r="C43" s="1">
        <v>1679</v>
      </c>
      <c r="D43" s="1">
        <v>1998</v>
      </c>
      <c r="E43" s="1">
        <v>1624</v>
      </c>
      <c r="F43" s="1">
        <v>1686</v>
      </c>
      <c r="G43" s="6">
        <v>0.4</v>
      </c>
      <c r="H43" s="1">
        <v>45</v>
      </c>
      <c r="I43" s="1" t="s">
        <v>33</v>
      </c>
      <c r="J43" s="1">
        <v>1609</v>
      </c>
      <c r="K43" s="1">
        <f t="shared" si="10"/>
        <v>15</v>
      </c>
      <c r="L43" s="1"/>
      <c r="M43" s="1"/>
      <c r="N43" s="1">
        <v>500</v>
      </c>
      <c r="O43" s="1">
        <v>931.19999999999936</v>
      </c>
      <c r="P43" s="1">
        <f t="shared" si="11"/>
        <v>324.8</v>
      </c>
      <c r="Q43" s="5">
        <f t="shared" ref="Q43:Q57" si="13">11*P43-O43-N43-F43</f>
        <v>455.60000000000082</v>
      </c>
      <c r="R43" s="5"/>
      <c r="S43" s="1"/>
      <c r="T43" s="1">
        <f t="shared" si="5"/>
        <v>11</v>
      </c>
      <c r="U43" s="1">
        <f t="shared" si="6"/>
        <v>9.5972906403940872</v>
      </c>
      <c r="V43" s="1">
        <v>340</v>
      </c>
      <c r="W43" s="1">
        <v>329.8</v>
      </c>
      <c r="X43" s="1">
        <v>323.8</v>
      </c>
      <c r="Y43" s="1">
        <v>330.2</v>
      </c>
      <c r="Z43" s="1">
        <v>333.6</v>
      </c>
      <c r="AA43" s="1">
        <v>353.6</v>
      </c>
      <c r="AB43" s="1" t="s">
        <v>77</v>
      </c>
      <c r="AC43" s="1">
        <f t="shared" si="12"/>
        <v>182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546</v>
      </c>
      <c r="D44" s="1">
        <v>1250</v>
      </c>
      <c r="E44" s="1">
        <v>575</v>
      </c>
      <c r="F44" s="1">
        <v>1136</v>
      </c>
      <c r="G44" s="6">
        <v>0.45</v>
      </c>
      <c r="H44" s="1">
        <v>50</v>
      </c>
      <c r="I44" s="1" t="s">
        <v>33</v>
      </c>
      <c r="J44" s="1">
        <v>576</v>
      </c>
      <c r="K44" s="1">
        <f t="shared" si="10"/>
        <v>-1</v>
      </c>
      <c r="L44" s="1"/>
      <c r="M44" s="1"/>
      <c r="N44" s="1"/>
      <c r="O44" s="1"/>
      <c r="P44" s="1">
        <f t="shared" si="11"/>
        <v>115</v>
      </c>
      <c r="Q44" s="5">
        <f t="shared" si="13"/>
        <v>129</v>
      </c>
      <c r="R44" s="5"/>
      <c r="S44" s="1"/>
      <c r="T44" s="1">
        <f t="shared" si="5"/>
        <v>11</v>
      </c>
      <c r="U44" s="1">
        <f t="shared" si="6"/>
        <v>9.8782608695652172</v>
      </c>
      <c r="V44" s="1">
        <v>116.8</v>
      </c>
      <c r="W44" s="1">
        <v>147.6</v>
      </c>
      <c r="X44" s="1">
        <v>144</v>
      </c>
      <c r="Y44" s="1">
        <v>120.2</v>
      </c>
      <c r="Z44" s="1">
        <v>129.6</v>
      </c>
      <c r="AA44" s="1">
        <v>115.4</v>
      </c>
      <c r="AB44" s="1"/>
      <c r="AC44" s="1">
        <f t="shared" si="12"/>
        <v>58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1453</v>
      </c>
      <c r="D45" s="1">
        <v>1662</v>
      </c>
      <c r="E45" s="1">
        <v>1440</v>
      </c>
      <c r="F45" s="1">
        <v>1382</v>
      </c>
      <c r="G45" s="6">
        <v>0.4</v>
      </c>
      <c r="H45" s="1">
        <v>45</v>
      </c>
      <c r="I45" s="1" t="s">
        <v>33</v>
      </c>
      <c r="J45" s="1">
        <v>1427</v>
      </c>
      <c r="K45" s="1">
        <f t="shared" si="10"/>
        <v>13</v>
      </c>
      <c r="L45" s="1"/>
      <c r="M45" s="1"/>
      <c r="N45" s="1">
        <v>450</v>
      </c>
      <c r="O45" s="1">
        <v>1000.700000000001</v>
      </c>
      <c r="P45" s="1">
        <f t="shared" si="11"/>
        <v>288</v>
      </c>
      <c r="Q45" s="5">
        <f t="shared" si="13"/>
        <v>335.29999999999927</v>
      </c>
      <c r="R45" s="5"/>
      <c r="S45" s="1"/>
      <c r="T45" s="1">
        <f t="shared" si="5"/>
        <v>11</v>
      </c>
      <c r="U45" s="1">
        <f t="shared" si="6"/>
        <v>9.8357638888888914</v>
      </c>
      <c r="V45" s="1">
        <v>304</v>
      </c>
      <c r="W45" s="1">
        <v>284.2</v>
      </c>
      <c r="X45" s="1">
        <v>276.8</v>
      </c>
      <c r="Y45" s="1">
        <v>280</v>
      </c>
      <c r="Z45" s="1">
        <v>291.2</v>
      </c>
      <c r="AA45" s="1">
        <v>311.2</v>
      </c>
      <c r="AB45" s="1" t="s">
        <v>77</v>
      </c>
      <c r="AC45" s="1">
        <f t="shared" si="12"/>
        <v>134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777.29700000000003</v>
      </c>
      <c r="D46" s="1">
        <v>1656.9939999999999</v>
      </c>
      <c r="E46" s="1">
        <v>1111.6389999999999</v>
      </c>
      <c r="F46" s="1">
        <v>1092.4860000000001</v>
      </c>
      <c r="G46" s="6">
        <v>1</v>
      </c>
      <c r="H46" s="1">
        <v>45</v>
      </c>
      <c r="I46" s="1" t="s">
        <v>33</v>
      </c>
      <c r="J46" s="1">
        <v>1028.55</v>
      </c>
      <c r="K46" s="1">
        <f t="shared" si="10"/>
        <v>83.088999999999942</v>
      </c>
      <c r="L46" s="1"/>
      <c r="M46" s="1"/>
      <c r="N46" s="1">
        <v>400</v>
      </c>
      <c r="O46" s="1">
        <v>379.1576</v>
      </c>
      <c r="P46" s="1">
        <f t="shared" si="11"/>
        <v>222.32779999999997</v>
      </c>
      <c r="Q46" s="5">
        <f t="shared" si="13"/>
        <v>573.96219999999971</v>
      </c>
      <c r="R46" s="5"/>
      <c r="S46" s="1"/>
      <c r="T46" s="1">
        <f t="shared" si="5"/>
        <v>11</v>
      </c>
      <c r="U46" s="1">
        <f t="shared" si="6"/>
        <v>8.4183966197659501</v>
      </c>
      <c r="V46" s="1">
        <v>212.63220000000001</v>
      </c>
      <c r="W46" s="1">
        <v>222.68379999999999</v>
      </c>
      <c r="X46" s="1">
        <v>214.19300000000001</v>
      </c>
      <c r="Y46" s="1">
        <v>186.5026</v>
      </c>
      <c r="Z46" s="1">
        <v>202.75139999999999</v>
      </c>
      <c r="AA46" s="1">
        <v>229.68360000000001</v>
      </c>
      <c r="AB46" s="1"/>
      <c r="AC46" s="1">
        <f t="shared" si="12"/>
        <v>574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686</v>
      </c>
      <c r="D47" s="1">
        <v>756</v>
      </c>
      <c r="E47" s="1">
        <v>657</v>
      </c>
      <c r="F47" s="1">
        <v>693</v>
      </c>
      <c r="G47" s="6">
        <v>0.45</v>
      </c>
      <c r="H47" s="1">
        <v>45</v>
      </c>
      <c r="I47" s="1" t="s">
        <v>33</v>
      </c>
      <c r="J47" s="1">
        <v>653</v>
      </c>
      <c r="K47" s="1">
        <f t="shared" si="10"/>
        <v>4</v>
      </c>
      <c r="L47" s="1"/>
      <c r="M47" s="1"/>
      <c r="N47" s="1"/>
      <c r="O47" s="1">
        <v>566.39999999999986</v>
      </c>
      <c r="P47" s="1">
        <f t="shared" si="11"/>
        <v>131.4</v>
      </c>
      <c r="Q47" s="5">
        <f t="shared" si="13"/>
        <v>186.00000000000023</v>
      </c>
      <c r="R47" s="5"/>
      <c r="S47" s="1"/>
      <c r="T47" s="1">
        <f t="shared" si="5"/>
        <v>11</v>
      </c>
      <c r="U47" s="1">
        <f t="shared" si="6"/>
        <v>9.584474885844747</v>
      </c>
      <c r="V47" s="1">
        <v>133.80000000000001</v>
      </c>
      <c r="W47" s="1">
        <v>116.4</v>
      </c>
      <c r="X47" s="1">
        <v>107.2</v>
      </c>
      <c r="Y47" s="1">
        <v>110.2</v>
      </c>
      <c r="Z47" s="1">
        <v>124.2</v>
      </c>
      <c r="AA47" s="1">
        <v>98.4</v>
      </c>
      <c r="AB47" s="1"/>
      <c r="AC47" s="1">
        <f t="shared" si="12"/>
        <v>84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38</v>
      </c>
      <c r="C48" s="1">
        <v>545</v>
      </c>
      <c r="D48" s="1">
        <v>948</v>
      </c>
      <c r="E48" s="1">
        <v>588</v>
      </c>
      <c r="F48" s="1">
        <v>734</v>
      </c>
      <c r="G48" s="6">
        <v>0.35</v>
      </c>
      <c r="H48" s="1">
        <v>40</v>
      </c>
      <c r="I48" s="1" t="s">
        <v>33</v>
      </c>
      <c r="J48" s="1">
        <v>605</v>
      </c>
      <c r="K48" s="1">
        <f t="shared" si="10"/>
        <v>-17</v>
      </c>
      <c r="L48" s="1"/>
      <c r="M48" s="1"/>
      <c r="N48" s="1"/>
      <c r="O48" s="1">
        <v>328.5</v>
      </c>
      <c r="P48" s="1">
        <f t="shared" si="11"/>
        <v>117.6</v>
      </c>
      <c r="Q48" s="5">
        <f t="shared" si="13"/>
        <v>231.09999999999991</v>
      </c>
      <c r="R48" s="5"/>
      <c r="S48" s="1"/>
      <c r="T48" s="1">
        <f t="shared" si="5"/>
        <v>11</v>
      </c>
      <c r="U48" s="1">
        <f t="shared" si="6"/>
        <v>9.0348639455782322</v>
      </c>
      <c r="V48" s="1">
        <v>119.4</v>
      </c>
      <c r="W48" s="1">
        <v>115</v>
      </c>
      <c r="X48" s="1">
        <v>112.4</v>
      </c>
      <c r="Y48" s="1">
        <v>112.2</v>
      </c>
      <c r="Z48" s="1">
        <v>114.6</v>
      </c>
      <c r="AA48" s="1">
        <v>124.4</v>
      </c>
      <c r="AB48" s="1" t="s">
        <v>77</v>
      </c>
      <c r="AC48" s="1">
        <f t="shared" si="12"/>
        <v>81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152.23599999999999</v>
      </c>
      <c r="D49" s="1">
        <v>585.19299999999998</v>
      </c>
      <c r="E49" s="1">
        <v>203.214</v>
      </c>
      <c r="F49" s="1">
        <v>400.74799999999999</v>
      </c>
      <c r="G49" s="6">
        <v>1</v>
      </c>
      <c r="H49" s="1">
        <v>40</v>
      </c>
      <c r="I49" s="1" t="s">
        <v>33</v>
      </c>
      <c r="J49" s="1">
        <v>202.2</v>
      </c>
      <c r="K49" s="1">
        <f t="shared" si="10"/>
        <v>1.01400000000001</v>
      </c>
      <c r="L49" s="1"/>
      <c r="M49" s="1"/>
      <c r="N49" s="1"/>
      <c r="O49" s="1">
        <v>77.484400000000136</v>
      </c>
      <c r="P49" s="1">
        <f t="shared" si="11"/>
        <v>40.642800000000001</v>
      </c>
      <c r="Q49" s="5"/>
      <c r="R49" s="5"/>
      <c r="S49" s="1"/>
      <c r="T49" s="1">
        <f t="shared" si="5"/>
        <v>11.766718828427177</v>
      </c>
      <c r="U49" s="1">
        <f t="shared" si="6"/>
        <v>11.766718828427177</v>
      </c>
      <c r="V49" s="1">
        <v>53.830199999999998</v>
      </c>
      <c r="W49" s="1">
        <v>51.420399999999987</v>
      </c>
      <c r="X49" s="1">
        <v>39.767600000000002</v>
      </c>
      <c r="Y49" s="1">
        <v>44.061799999999998</v>
      </c>
      <c r="Z49" s="1">
        <v>37.968400000000003</v>
      </c>
      <c r="AA49" s="1">
        <v>38.627200000000002</v>
      </c>
      <c r="AB49" s="1"/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38</v>
      </c>
      <c r="C50" s="1">
        <v>718</v>
      </c>
      <c r="D50" s="1">
        <v>1014</v>
      </c>
      <c r="E50" s="1">
        <v>681</v>
      </c>
      <c r="F50" s="1">
        <v>855</v>
      </c>
      <c r="G50" s="6">
        <v>0.4</v>
      </c>
      <c r="H50" s="1">
        <v>40</v>
      </c>
      <c r="I50" s="1" t="s">
        <v>33</v>
      </c>
      <c r="J50" s="1">
        <v>687</v>
      </c>
      <c r="K50" s="1">
        <f t="shared" si="10"/>
        <v>-6</v>
      </c>
      <c r="L50" s="1"/>
      <c r="M50" s="1"/>
      <c r="N50" s="1">
        <v>250</v>
      </c>
      <c r="O50" s="1">
        <v>55.000000000000227</v>
      </c>
      <c r="P50" s="1">
        <f t="shared" si="11"/>
        <v>136.19999999999999</v>
      </c>
      <c r="Q50" s="5">
        <f t="shared" si="13"/>
        <v>338.19999999999959</v>
      </c>
      <c r="R50" s="5"/>
      <c r="S50" s="1"/>
      <c r="T50" s="1">
        <f t="shared" si="5"/>
        <v>11</v>
      </c>
      <c r="U50" s="1">
        <f t="shared" si="6"/>
        <v>8.5168869309838495</v>
      </c>
      <c r="V50" s="1">
        <v>134.19999999999999</v>
      </c>
      <c r="W50" s="1">
        <v>155.19999999999999</v>
      </c>
      <c r="X50" s="1">
        <v>152.80000000000001</v>
      </c>
      <c r="Y50" s="1">
        <v>142.80000000000001</v>
      </c>
      <c r="Z50" s="1">
        <v>151</v>
      </c>
      <c r="AA50" s="1">
        <v>165.6</v>
      </c>
      <c r="AB50" s="1"/>
      <c r="AC50" s="1">
        <f t="shared" si="12"/>
        <v>135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38</v>
      </c>
      <c r="C51" s="1">
        <v>645</v>
      </c>
      <c r="D51" s="1">
        <v>1236</v>
      </c>
      <c r="E51" s="1">
        <v>697</v>
      </c>
      <c r="F51" s="1">
        <v>1007</v>
      </c>
      <c r="G51" s="6">
        <v>0.4</v>
      </c>
      <c r="H51" s="1">
        <v>45</v>
      </c>
      <c r="I51" s="1" t="s">
        <v>33</v>
      </c>
      <c r="J51" s="1">
        <v>705</v>
      </c>
      <c r="K51" s="1">
        <f t="shared" si="10"/>
        <v>-8</v>
      </c>
      <c r="L51" s="1"/>
      <c r="M51" s="1"/>
      <c r="N51" s="1"/>
      <c r="O51" s="1">
        <v>244</v>
      </c>
      <c r="P51" s="1">
        <f t="shared" si="11"/>
        <v>139.4</v>
      </c>
      <c r="Q51" s="5">
        <f t="shared" si="13"/>
        <v>282.40000000000009</v>
      </c>
      <c r="R51" s="5"/>
      <c r="S51" s="1"/>
      <c r="T51" s="1">
        <f t="shared" si="5"/>
        <v>11</v>
      </c>
      <c r="U51" s="1">
        <f t="shared" si="6"/>
        <v>8.9741750358680061</v>
      </c>
      <c r="V51" s="1">
        <v>141.19999999999999</v>
      </c>
      <c r="W51" s="1">
        <v>148</v>
      </c>
      <c r="X51" s="1">
        <v>148.80000000000001</v>
      </c>
      <c r="Y51" s="1">
        <v>136.80000000000001</v>
      </c>
      <c r="Z51" s="1">
        <v>139.4</v>
      </c>
      <c r="AA51" s="1">
        <v>160.19999999999999</v>
      </c>
      <c r="AB51" s="1" t="s">
        <v>77</v>
      </c>
      <c r="AC51" s="1">
        <f t="shared" si="12"/>
        <v>113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288.87099999999998</v>
      </c>
      <c r="D52" s="1">
        <v>659.90599999999995</v>
      </c>
      <c r="E52" s="1">
        <v>258.61200000000002</v>
      </c>
      <c r="F52" s="1">
        <v>522.90499999999997</v>
      </c>
      <c r="G52" s="6">
        <v>1</v>
      </c>
      <c r="H52" s="1">
        <v>40</v>
      </c>
      <c r="I52" s="1" t="s">
        <v>33</v>
      </c>
      <c r="J52" s="1">
        <v>230.2</v>
      </c>
      <c r="K52" s="1">
        <f t="shared" si="10"/>
        <v>28.412000000000035</v>
      </c>
      <c r="L52" s="1"/>
      <c r="M52" s="1"/>
      <c r="N52" s="1"/>
      <c r="O52" s="1">
        <v>29.948500000000081</v>
      </c>
      <c r="P52" s="1">
        <f t="shared" si="11"/>
        <v>51.722400000000007</v>
      </c>
      <c r="Q52" s="5">
        <f t="shared" si="13"/>
        <v>16.092899999999986</v>
      </c>
      <c r="R52" s="5"/>
      <c r="S52" s="1"/>
      <c r="T52" s="1">
        <f t="shared" si="5"/>
        <v>11</v>
      </c>
      <c r="U52" s="1">
        <f t="shared" si="6"/>
        <v>10.688860145700895</v>
      </c>
      <c r="V52" s="1">
        <v>64.015799999999999</v>
      </c>
      <c r="W52" s="1">
        <v>66.991</v>
      </c>
      <c r="X52" s="1">
        <v>51.644000000000013</v>
      </c>
      <c r="Y52" s="1">
        <v>54.560400000000001</v>
      </c>
      <c r="Z52" s="1">
        <v>56.092399999999998</v>
      </c>
      <c r="AA52" s="1">
        <v>53.122599999999998</v>
      </c>
      <c r="AB52" s="1"/>
      <c r="AC52" s="1">
        <f t="shared" si="12"/>
        <v>16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38</v>
      </c>
      <c r="C53" s="1">
        <v>655</v>
      </c>
      <c r="D53" s="1">
        <v>1248</v>
      </c>
      <c r="E53" s="1">
        <v>721</v>
      </c>
      <c r="F53" s="1">
        <v>988</v>
      </c>
      <c r="G53" s="6">
        <v>0.35</v>
      </c>
      <c r="H53" s="1">
        <v>40</v>
      </c>
      <c r="I53" s="1" t="s">
        <v>33</v>
      </c>
      <c r="J53" s="1">
        <v>737</v>
      </c>
      <c r="K53" s="1">
        <f t="shared" si="10"/>
        <v>-16</v>
      </c>
      <c r="L53" s="1"/>
      <c r="M53" s="1"/>
      <c r="N53" s="1"/>
      <c r="O53" s="1">
        <v>301.39999999999992</v>
      </c>
      <c r="P53" s="1">
        <f t="shared" si="11"/>
        <v>144.19999999999999</v>
      </c>
      <c r="Q53" s="5">
        <f t="shared" si="13"/>
        <v>296.79999999999995</v>
      </c>
      <c r="R53" s="5"/>
      <c r="S53" s="1"/>
      <c r="T53" s="1">
        <f t="shared" si="5"/>
        <v>11</v>
      </c>
      <c r="U53" s="1">
        <f t="shared" si="6"/>
        <v>8.9417475728155331</v>
      </c>
      <c r="V53" s="1">
        <v>145.4</v>
      </c>
      <c r="W53" s="1">
        <v>148.4</v>
      </c>
      <c r="X53" s="1">
        <v>149.19999999999999</v>
      </c>
      <c r="Y53" s="1">
        <v>145.19999999999999</v>
      </c>
      <c r="Z53" s="1">
        <v>142.19999999999999</v>
      </c>
      <c r="AA53" s="1">
        <v>156.80000000000001</v>
      </c>
      <c r="AB53" s="1"/>
      <c r="AC53" s="1">
        <f t="shared" si="12"/>
        <v>104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687</v>
      </c>
      <c r="D54" s="1">
        <v>1218</v>
      </c>
      <c r="E54" s="1">
        <v>639</v>
      </c>
      <c r="F54" s="1">
        <v>1094</v>
      </c>
      <c r="G54" s="6">
        <v>0.4</v>
      </c>
      <c r="H54" s="1">
        <v>40</v>
      </c>
      <c r="I54" s="1" t="s">
        <v>33</v>
      </c>
      <c r="J54" s="1">
        <v>633</v>
      </c>
      <c r="K54" s="1">
        <f t="shared" si="10"/>
        <v>6</v>
      </c>
      <c r="L54" s="1"/>
      <c r="M54" s="1"/>
      <c r="N54" s="1"/>
      <c r="O54" s="1">
        <v>250.7</v>
      </c>
      <c r="P54" s="1">
        <f t="shared" si="11"/>
        <v>127.8</v>
      </c>
      <c r="Q54" s="5">
        <f t="shared" si="13"/>
        <v>61.099999999999909</v>
      </c>
      <c r="R54" s="5"/>
      <c r="S54" s="1"/>
      <c r="T54" s="1">
        <f t="shared" si="5"/>
        <v>11</v>
      </c>
      <c r="U54" s="1">
        <f t="shared" si="6"/>
        <v>10.521909233176839</v>
      </c>
      <c r="V54" s="1">
        <v>143.6</v>
      </c>
      <c r="W54" s="1">
        <v>149.6</v>
      </c>
      <c r="X54" s="1">
        <v>146.4</v>
      </c>
      <c r="Y54" s="1">
        <v>133.6</v>
      </c>
      <c r="Z54" s="1">
        <v>133.19999999999999</v>
      </c>
      <c r="AA54" s="1">
        <v>173.6</v>
      </c>
      <c r="AB54" s="1"/>
      <c r="AC54" s="1">
        <f t="shared" si="12"/>
        <v>24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477.54899999999998</v>
      </c>
      <c r="D55" s="1">
        <v>1608.3430000000001</v>
      </c>
      <c r="E55" s="1">
        <v>659.78</v>
      </c>
      <c r="F55" s="1">
        <v>1128.615</v>
      </c>
      <c r="G55" s="6">
        <v>1</v>
      </c>
      <c r="H55" s="1">
        <v>50</v>
      </c>
      <c r="I55" s="1" t="s">
        <v>33</v>
      </c>
      <c r="J55" s="1">
        <v>626.4</v>
      </c>
      <c r="K55" s="1">
        <f t="shared" si="10"/>
        <v>33.379999999999995</v>
      </c>
      <c r="L55" s="1"/>
      <c r="M55" s="1"/>
      <c r="N55" s="1">
        <v>400</v>
      </c>
      <c r="O55" s="1"/>
      <c r="P55" s="1">
        <f t="shared" si="11"/>
        <v>131.95599999999999</v>
      </c>
      <c r="Q55" s="5"/>
      <c r="R55" s="5"/>
      <c r="S55" s="1"/>
      <c r="T55" s="1">
        <f t="shared" si="5"/>
        <v>11.584278092697566</v>
      </c>
      <c r="U55" s="1">
        <f t="shared" si="6"/>
        <v>11.584278092697566</v>
      </c>
      <c r="V55" s="1">
        <v>150.18799999999999</v>
      </c>
      <c r="W55" s="1">
        <v>188.25239999999999</v>
      </c>
      <c r="X55" s="1">
        <v>174.59020000000001</v>
      </c>
      <c r="Y55" s="1">
        <v>142.98259999999999</v>
      </c>
      <c r="Z55" s="1">
        <v>148.4006</v>
      </c>
      <c r="AA55" s="1">
        <v>143.452</v>
      </c>
      <c r="AB55" s="1"/>
      <c r="AC55" s="1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814.97699999999998</v>
      </c>
      <c r="D56" s="1">
        <v>1628.319</v>
      </c>
      <c r="E56" s="1">
        <v>833.88599999999997</v>
      </c>
      <c r="F56" s="1">
        <v>1431.816</v>
      </c>
      <c r="G56" s="6">
        <v>1</v>
      </c>
      <c r="H56" s="1">
        <v>50</v>
      </c>
      <c r="I56" s="1" t="s">
        <v>33</v>
      </c>
      <c r="J56" s="1">
        <v>802.2</v>
      </c>
      <c r="K56" s="1">
        <f t="shared" si="10"/>
        <v>31.685999999999922</v>
      </c>
      <c r="L56" s="1"/>
      <c r="M56" s="1"/>
      <c r="N56" s="1"/>
      <c r="O56" s="1"/>
      <c r="P56" s="1">
        <f t="shared" si="11"/>
        <v>166.77719999999999</v>
      </c>
      <c r="Q56" s="5">
        <f t="shared" si="13"/>
        <v>402.7331999999999</v>
      </c>
      <c r="R56" s="5"/>
      <c r="S56" s="1"/>
      <c r="T56" s="1">
        <f t="shared" si="5"/>
        <v>11</v>
      </c>
      <c r="U56" s="1">
        <f t="shared" si="6"/>
        <v>8.5852022938387265</v>
      </c>
      <c r="V56" s="1">
        <v>148.7578</v>
      </c>
      <c r="W56" s="1">
        <v>193.404</v>
      </c>
      <c r="X56" s="1">
        <v>193.80840000000001</v>
      </c>
      <c r="Y56" s="1">
        <v>179.33019999999999</v>
      </c>
      <c r="Z56" s="1">
        <v>185.55860000000001</v>
      </c>
      <c r="AA56" s="1">
        <v>182.79759999999999</v>
      </c>
      <c r="AB56" s="1"/>
      <c r="AC56" s="1">
        <f t="shared" si="12"/>
        <v>403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40.936</v>
      </c>
      <c r="D57" s="1">
        <v>63.295000000000002</v>
      </c>
      <c r="E57" s="1">
        <v>36.384</v>
      </c>
      <c r="F57" s="1">
        <v>47.402999999999999</v>
      </c>
      <c r="G57" s="6">
        <v>1</v>
      </c>
      <c r="H57" s="1">
        <v>40</v>
      </c>
      <c r="I57" s="1" t="s">
        <v>33</v>
      </c>
      <c r="J57" s="1">
        <v>37</v>
      </c>
      <c r="K57" s="1">
        <f t="shared" si="10"/>
        <v>-0.61599999999999966</v>
      </c>
      <c r="L57" s="1"/>
      <c r="M57" s="1"/>
      <c r="N57" s="1"/>
      <c r="O57" s="1"/>
      <c r="P57" s="1">
        <f t="shared" si="11"/>
        <v>7.2767999999999997</v>
      </c>
      <c r="Q57" s="5">
        <f t="shared" si="13"/>
        <v>32.641799999999996</v>
      </c>
      <c r="R57" s="5"/>
      <c r="S57" s="1"/>
      <c r="T57" s="1">
        <f t="shared" si="5"/>
        <v>11</v>
      </c>
      <c r="U57" s="1">
        <f t="shared" si="6"/>
        <v>6.5142645118733506</v>
      </c>
      <c r="V57" s="1">
        <v>6.8144000000000009</v>
      </c>
      <c r="W57" s="1">
        <v>6.6707999999999998</v>
      </c>
      <c r="X57" s="1">
        <v>5.6066000000000003</v>
      </c>
      <c r="Y57" s="1">
        <v>10.8492</v>
      </c>
      <c r="Z57" s="1">
        <v>8.4390000000000001</v>
      </c>
      <c r="AA57" s="1">
        <v>9.6067999999999998</v>
      </c>
      <c r="AB57" s="1"/>
      <c r="AC57" s="1">
        <f t="shared" si="12"/>
        <v>33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92</v>
      </c>
      <c r="B58" s="13" t="s">
        <v>32</v>
      </c>
      <c r="C58" s="13"/>
      <c r="D58" s="13"/>
      <c r="E58" s="13"/>
      <c r="F58" s="13"/>
      <c r="G58" s="14">
        <v>0</v>
      </c>
      <c r="H58" s="13">
        <v>40</v>
      </c>
      <c r="I58" s="13" t="s">
        <v>33</v>
      </c>
      <c r="J58" s="13"/>
      <c r="K58" s="13">
        <f t="shared" si="10"/>
        <v>0</v>
      </c>
      <c r="L58" s="13"/>
      <c r="M58" s="13"/>
      <c r="N58" s="13"/>
      <c r="O58" s="13"/>
      <c r="P58" s="13">
        <f t="shared" si="11"/>
        <v>0</v>
      </c>
      <c r="Q58" s="15"/>
      <c r="R58" s="15"/>
      <c r="S58" s="13"/>
      <c r="T58" s="13" t="e">
        <f t="shared" si="5"/>
        <v>#DIV/0!</v>
      </c>
      <c r="U58" s="13" t="e">
        <f t="shared" si="6"/>
        <v>#DIV/0!</v>
      </c>
      <c r="V58" s="13">
        <v>0</v>
      </c>
      <c r="W58" s="13">
        <v>0</v>
      </c>
      <c r="X58" s="13">
        <v>0</v>
      </c>
      <c r="Y58" s="13">
        <v>6.7721999999999998</v>
      </c>
      <c r="Z58" s="13">
        <v>7.5858000000000008</v>
      </c>
      <c r="AA58" s="13">
        <v>6.2520000000000007</v>
      </c>
      <c r="AB58" s="13" t="s">
        <v>71</v>
      </c>
      <c r="AC58" s="13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32</v>
      </c>
      <c r="C59" s="1">
        <v>38.658999999999999</v>
      </c>
      <c r="D59" s="1">
        <v>81.433000000000007</v>
      </c>
      <c r="E59" s="1">
        <v>35.488999999999997</v>
      </c>
      <c r="F59" s="1">
        <v>70.203000000000003</v>
      </c>
      <c r="G59" s="6">
        <v>1</v>
      </c>
      <c r="H59" s="1">
        <v>40</v>
      </c>
      <c r="I59" s="1" t="s">
        <v>33</v>
      </c>
      <c r="J59" s="1">
        <v>35.450000000000003</v>
      </c>
      <c r="K59" s="1">
        <f t="shared" si="10"/>
        <v>3.8999999999994373E-2</v>
      </c>
      <c r="L59" s="1"/>
      <c r="M59" s="1"/>
      <c r="N59" s="1"/>
      <c r="O59" s="1"/>
      <c r="P59" s="1">
        <f t="shared" si="11"/>
        <v>7.0977999999999994</v>
      </c>
      <c r="Q59" s="5">
        <v>10</v>
      </c>
      <c r="R59" s="5"/>
      <c r="S59" s="1"/>
      <c r="T59" s="1">
        <f t="shared" si="5"/>
        <v>11.299698498126181</v>
      </c>
      <c r="U59" s="1">
        <f t="shared" si="6"/>
        <v>9.8908112372847938</v>
      </c>
      <c r="V59" s="1">
        <v>6.0488</v>
      </c>
      <c r="W59" s="1">
        <v>7.7593999999999994</v>
      </c>
      <c r="X59" s="1">
        <v>9.4383999999999997</v>
      </c>
      <c r="Y59" s="1">
        <v>16.230399999999999</v>
      </c>
      <c r="Z59" s="1">
        <v>14.262</v>
      </c>
      <c r="AA59" s="1">
        <v>8.8525999999999989</v>
      </c>
      <c r="AB59" s="1"/>
      <c r="AC59" s="1">
        <f t="shared" si="12"/>
        <v>10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38</v>
      </c>
      <c r="C60" s="1">
        <v>478</v>
      </c>
      <c r="D60" s="1">
        <v>910</v>
      </c>
      <c r="E60" s="1">
        <v>514</v>
      </c>
      <c r="F60" s="1">
        <v>814</v>
      </c>
      <c r="G60" s="6">
        <v>0.45</v>
      </c>
      <c r="H60" s="1">
        <v>50</v>
      </c>
      <c r="I60" s="1" t="s">
        <v>33</v>
      </c>
      <c r="J60" s="1">
        <v>513</v>
      </c>
      <c r="K60" s="1">
        <f t="shared" si="10"/>
        <v>1</v>
      </c>
      <c r="L60" s="1"/>
      <c r="M60" s="1"/>
      <c r="N60" s="1"/>
      <c r="O60" s="1">
        <v>162.9999999999998</v>
      </c>
      <c r="P60" s="1">
        <f t="shared" si="11"/>
        <v>102.8</v>
      </c>
      <c r="Q60" s="5">
        <f t="shared" ref="Q60:Q69" si="14">11*P60-O60-N60-F60</f>
        <v>153.80000000000018</v>
      </c>
      <c r="R60" s="5"/>
      <c r="S60" s="1"/>
      <c r="T60" s="1">
        <f t="shared" si="5"/>
        <v>11</v>
      </c>
      <c r="U60" s="1">
        <f t="shared" si="6"/>
        <v>9.5038910505836558</v>
      </c>
      <c r="V60" s="1">
        <v>103</v>
      </c>
      <c r="W60" s="1">
        <v>114</v>
      </c>
      <c r="X60" s="1">
        <v>115.6</v>
      </c>
      <c r="Y60" s="1">
        <v>104.6</v>
      </c>
      <c r="Z60" s="1">
        <v>96.6</v>
      </c>
      <c r="AA60" s="1">
        <v>136</v>
      </c>
      <c r="AB60" s="1"/>
      <c r="AC60" s="1">
        <f t="shared" si="12"/>
        <v>69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>
        <v>126.137</v>
      </c>
      <c r="D61" s="1">
        <v>566.95399999999995</v>
      </c>
      <c r="E61" s="1">
        <v>313.92099999999999</v>
      </c>
      <c r="F61" s="1">
        <v>304.392</v>
      </c>
      <c r="G61" s="6">
        <v>1</v>
      </c>
      <c r="H61" s="1">
        <v>40</v>
      </c>
      <c r="I61" s="1" t="s">
        <v>33</v>
      </c>
      <c r="J61" s="1">
        <v>305.8</v>
      </c>
      <c r="K61" s="1">
        <f t="shared" si="10"/>
        <v>8.1209999999999809</v>
      </c>
      <c r="L61" s="1"/>
      <c r="M61" s="1"/>
      <c r="N61" s="1"/>
      <c r="O61" s="1">
        <v>242.61450000000011</v>
      </c>
      <c r="P61" s="1">
        <f t="shared" si="11"/>
        <v>62.784199999999998</v>
      </c>
      <c r="Q61" s="5">
        <f t="shared" si="14"/>
        <v>143.6196999999998</v>
      </c>
      <c r="R61" s="5"/>
      <c r="S61" s="1"/>
      <c r="T61" s="1">
        <f t="shared" si="5"/>
        <v>10.999999999999998</v>
      </c>
      <c r="U61" s="1">
        <f t="shared" si="6"/>
        <v>8.7124865810187924</v>
      </c>
      <c r="V61" s="1">
        <v>61.945000000000007</v>
      </c>
      <c r="W61" s="1">
        <v>51.185000000000002</v>
      </c>
      <c r="X61" s="1">
        <v>48.520400000000002</v>
      </c>
      <c r="Y61" s="1">
        <v>54.368200000000002</v>
      </c>
      <c r="Z61" s="1">
        <v>42.489400000000003</v>
      </c>
      <c r="AA61" s="1">
        <v>43.802599999999998</v>
      </c>
      <c r="AB61" s="1"/>
      <c r="AC61" s="1">
        <f t="shared" si="12"/>
        <v>144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96</v>
      </c>
      <c r="B62" s="1" t="s">
        <v>38</v>
      </c>
      <c r="C62" s="1"/>
      <c r="D62" s="1"/>
      <c r="E62" s="17">
        <f>E77</f>
        <v>278</v>
      </c>
      <c r="F62" s="17">
        <f>F77</f>
        <v>376</v>
      </c>
      <c r="G62" s="6">
        <v>0.4</v>
      </c>
      <c r="H62" s="1">
        <v>40</v>
      </c>
      <c r="I62" s="1" t="s">
        <v>33</v>
      </c>
      <c r="J62" s="1">
        <v>3</v>
      </c>
      <c r="K62" s="1">
        <f t="shared" si="10"/>
        <v>275</v>
      </c>
      <c r="L62" s="1"/>
      <c r="M62" s="1"/>
      <c r="N62" s="1"/>
      <c r="O62" s="1">
        <v>88.899999999999977</v>
      </c>
      <c r="P62" s="1">
        <f t="shared" si="11"/>
        <v>55.6</v>
      </c>
      <c r="Q62" s="5">
        <f t="shared" si="14"/>
        <v>146.70000000000005</v>
      </c>
      <c r="R62" s="5"/>
      <c r="S62" s="1"/>
      <c r="T62" s="1">
        <f t="shared" si="5"/>
        <v>11</v>
      </c>
      <c r="U62" s="1">
        <f t="shared" si="6"/>
        <v>8.3615107913669053</v>
      </c>
      <c r="V62" s="1">
        <v>52.2</v>
      </c>
      <c r="W62" s="1">
        <v>56.2</v>
      </c>
      <c r="X62" s="1">
        <v>58</v>
      </c>
      <c r="Y62" s="1">
        <v>57.2</v>
      </c>
      <c r="Z62" s="1">
        <v>58.2</v>
      </c>
      <c r="AA62" s="1">
        <v>54.8</v>
      </c>
      <c r="AB62" s="1" t="s">
        <v>97</v>
      </c>
      <c r="AC62" s="1">
        <f t="shared" si="12"/>
        <v>59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38</v>
      </c>
      <c r="C63" s="1">
        <v>197</v>
      </c>
      <c r="D63" s="1">
        <v>192</v>
      </c>
      <c r="E63" s="1">
        <v>181</v>
      </c>
      <c r="F63" s="1">
        <v>170</v>
      </c>
      <c r="G63" s="6">
        <v>0.4</v>
      </c>
      <c r="H63" s="1">
        <v>40</v>
      </c>
      <c r="I63" s="1" t="s">
        <v>33</v>
      </c>
      <c r="J63" s="1">
        <v>189</v>
      </c>
      <c r="K63" s="1">
        <f t="shared" si="10"/>
        <v>-8</v>
      </c>
      <c r="L63" s="1"/>
      <c r="M63" s="1"/>
      <c r="N63" s="1"/>
      <c r="O63" s="1">
        <v>171.8</v>
      </c>
      <c r="P63" s="1">
        <f t="shared" si="11"/>
        <v>36.200000000000003</v>
      </c>
      <c r="Q63" s="5">
        <f t="shared" si="14"/>
        <v>56.400000000000034</v>
      </c>
      <c r="R63" s="5"/>
      <c r="S63" s="1"/>
      <c r="T63" s="1">
        <f t="shared" si="5"/>
        <v>11</v>
      </c>
      <c r="U63" s="1">
        <f t="shared" si="6"/>
        <v>9.441988950276242</v>
      </c>
      <c r="V63" s="1">
        <v>36.799999999999997</v>
      </c>
      <c r="W63" s="1">
        <v>30.8</v>
      </c>
      <c r="X63" s="1">
        <v>29.6</v>
      </c>
      <c r="Y63" s="1">
        <v>34.200000000000003</v>
      </c>
      <c r="Z63" s="1">
        <v>35.799999999999997</v>
      </c>
      <c r="AA63" s="1">
        <v>43.6</v>
      </c>
      <c r="AB63" s="1"/>
      <c r="AC63" s="1">
        <f t="shared" si="12"/>
        <v>23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374.50599999999997</v>
      </c>
      <c r="D64" s="1">
        <v>1068.4100000000001</v>
      </c>
      <c r="E64" s="1">
        <v>484.3</v>
      </c>
      <c r="F64" s="1">
        <v>815.97299999999996</v>
      </c>
      <c r="G64" s="6">
        <v>1</v>
      </c>
      <c r="H64" s="1">
        <v>55</v>
      </c>
      <c r="I64" s="1" t="s">
        <v>33</v>
      </c>
      <c r="J64" s="1">
        <v>454.6</v>
      </c>
      <c r="K64" s="1">
        <f t="shared" si="10"/>
        <v>29.699999999999989</v>
      </c>
      <c r="L64" s="1"/>
      <c r="M64" s="1"/>
      <c r="N64" s="1"/>
      <c r="O64" s="1"/>
      <c r="P64" s="1">
        <f t="shared" si="11"/>
        <v>96.86</v>
      </c>
      <c r="Q64" s="5">
        <f t="shared" si="14"/>
        <v>249.48700000000008</v>
      </c>
      <c r="R64" s="5"/>
      <c r="S64" s="1"/>
      <c r="T64" s="1">
        <f t="shared" si="5"/>
        <v>11</v>
      </c>
      <c r="U64" s="1">
        <f t="shared" si="6"/>
        <v>8.4242514970059883</v>
      </c>
      <c r="V64" s="1">
        <v>91.720399999999998</v>
      </c>
      <c r="W64" s="1">
        <v>109.9436</v>
      </c>
      <c r="X64" s="1">
        <v>115.4658</v>
      </c>
      <c r="Y64" s="1">
        <v>93.131799999999998</v>
      </c>
      <c r="Z64" s="1">
        <v>80.189400000000006</v>
      </c>
      <c r="AA64" s="1">
        <v>110.31319999999999</v>
      </c>
      <c r="AB64" s="1"/>
      <c r="AC64" s="1">
        <f t="shared" si="12"/>
        <v>249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32</v>
      </c>
      <c r="C65" s="1">
        <v>1102.4929999999999</v>
      </c>
      <c r="D65" s="1">
        <v>1741.932</v>
      </c>
      <c r="E65" s="1">
        <v>983.91700000000003</v>
      </c>
      <c r="F65" s="1">
        <v>1532.5509999999999</v>
      </c>
      <c r="G65" s="6">
        <v>1</v>
      </c>
      <c r="H65" s="1">
        <v>50</v>
      </c>
      <c r="I65" s="1" t="s">
        <v>33</v>
      </c>
      <c r="J65" s="1">
        <v>908.3</v>
      </c>
      <c r="K65" s="1">
        <f t="shared" si="10"/>
        <v>75.617000000000075</v>
      </c>
      <c r="L65" s="1"/>
      <c r="M65" s="1"/>
      <c r="N65" s="1">
        <v>450</v>
      </c>
      <c r="O65" s="1"/>
      <c r="P65" s="1">
        <f t="shared" si="11"/>
        <v>196.7834</v>
      </c>
      <c r="Q65" s="5">
        <f t="shared" si="14"/>
        <v>182.06640000000016</v>
      </c>
      <c r="R65" s="5"/>
      <c r="S65" s="1"/>
      <c r="T65" s="1">
        <f t="shared" si="5"/>
        <v>11</v>
      </c>
      <c r="U65" s="1">
        <f t="shared" si="6"/>
        <v>10.074787812386614</v>
      </c>
      <c r="V65" s="1">
        <v>209.27359999999999</v>
      </c>
      <c r="W65" s="1">
        <v>254.6026</v>
      </c>
      <c r="X65" s="1">
        <v>237.47819999999999</v>
      </c>
      <c r="Y65" s="1">
        <v>237.98939999999999</v>
      </c>
      <c r="Z65" s="1">
        <v>243.81</v>
      </c>
      <c r="AA65" s="1">
        <v>238.90479999999999</v>
      </c>
      <c r="AB65" s="1"/>
      <c r="AC65" s="1">
        <f t="shared" si="12"/>
        <v>182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32</v>
      </c>
      <c r="C66" s="1">
        <v>233.25200000000001</v>
      </c>
      <c r="D66" s="1">
        <v>275.74400000000003</v>
      </c>
      <c r="E66" s="1">
        <v>154.93299999999999</v>
      </c>
      <c r="F66" s="1">
        <v>273.15800000000002</v>
      </c>
      <c r="G66" s="6">
        <v>1</v>
      </c>
      <c r="H66" s="1">
        <v>50</v>
      </c>
      <c r="I66" s="1" t="s">
        <v>33</v>
      </c>
      <c r="J66" s="1">
        <v>142.85</v>
      </c>
      <c r="K66" s="1">
        <f t="shared" si="10"/>
        <v>12.082999999999998</v>
      </c>
      <c r="L66" s="1"/>
      <c r="M66" s="1"/>
      <c r="N66" s="1"/>
      <c r="O66" s="1">
        <v>157.9119</v>
      </c>
      <c r="P66" s="1">
        <f t="shared" si="11"/>
        <v>30.986599999999999</v>
      </c>
      <c r="Q66" s="5"/>
      <c r="R66" s="5"/>
      <c r="S66" s="1"/>
      <c r="T66" s="1">
        <f t="shared" si="5"/>
        <v>13.911494000632532</v>
      </c>
      <c r="U66" s="1">
        <f t="shared" si="6"/>
        <v>13.911494000632532</v>
      </c>
      <c r="V66" s="1">
        <v>43.120800000000003</v>
      </c>
      <c r="W66" s="1">
        <v>34.272599999999997</v>
      </c>
      <c r="X66" s="1">
        <v>21.590199999999999</v>
      </c>
      <c r="Y66" s="1">
        <v>32.188800000000001</v>
      </c>
      <c r="Z66" s="1">
        <v>35.889800000000001</v>
      </c>
      <c r="AA66" s="1">
        <v>31.508199999999999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38</v>
      </c>
      <c r="C67" s="1">
        <v>97</v>
      </c>
      <c r="D67" s="1">
        <v>490</v>
      </c>
      <c r="E67" s="1">
        <v>188</v>
      </c>
      <c r="F67" s="1">
        <v>373</v>
      </c>
      <c r="G67" s="6">
        <v>0.4</v>
      </c>
      <c r="H67" s="1">
        <v>50</v>
      </c>
      <c r="I67" s="1" t="s">
        <v>33</v>
      </c>
      <c r="J67" s="1">
        <v>274</v>
      </c>
      <c r="K67" s="1">
        <f t="shared" si="10"/>
        <v>-86</v>
      </c>
      <c r="L67" s="1"/>
      <c r="M67" s="1"/>
      <c r="N67" s="1"/>
      <c r="O67" s="1"/>
      <c r="P67" s="1">
        <f t="shared" si="11"/>
        <v>37.6</v>
      </c>
      <c r="Q67" s="5">
        <f t="shared" si="14"/>
        <v>40.600000000000023</v>
      </c>
      <c r="R67" s="5"/>
      <c r="S67" s="1"/>
      <c r="T67" s="1">
        <f t="shared" si="5"/>
        <v>11</v>
      </c>
      <c r="U67" s="1">
        <f t="shared" si="6"/>
        <v>9.9202127659574462</v>
      </c>
      <c r="V67" s="1">
        <v>27</v>
      </c>
      <c r="W67" s="1">
        <v>47.6</v>
      </c>
      <c r="X67" s="1">
        <v>54.4</v>
      </c>
      <c r="Y67" s="1">
        <v>47.2</v>
      </c>
      <c r="Z67" s="1">
        <v>48.2</v>
      </c>
      <c r="AA67" s="1">
        <v>62.6</v>
      </c>
      <c r="AB67" s="1"/>
      <c r="AC67" s="1">
        <f t="shared" si="12"/>
        <v>16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38</v>
      </c>
      <c r="C68" s="1">
        <v>1095</v>
      </c>
      <c r="D68" s="1">
        <v>1548</v>
      </c>
      <c r="E68" s="1">
        <v>1070</v>
      </c>
      <c r="F68" s="1">
        <v>1346</v>
      </c>
      <c r="G68" s="6">
        <v>0.4</v>
      </c>
      <c r="H68" s="1">
        <v>40</v>
      </c>
      <c r="I68" s="1" t="s">
        <v>33</v>
      </c>
      <c r="J68" s="1">
        <v>1073</v>
      </c>
      <c r="K68" s="1">
        <f t="shared" si="10"/>
        <v>-3</v>
      </c>
      <c r="L68" s="1"/>
      <c r="M68" s="1"/>
      <c r="N68" s="1">
        <v>350</v>
      </c>
      <c r="O68" s="1">
        <v>438.70000000000027</v>
      </c>
      <c r="P68" s="1">
        <f t="shared" si="11"/>
        <v>214</v>
      </c>
      <c r="Q68" s="5">
        <f t="shared" si="14"/>
        <v>219.29999999999973</v>
      </c>
      <c r="R68" s="5"/>
      <c r="S68" s="1"/>
      <c r="T68" s="1">
        <f t="shared" si="5"/>
        <v>11</v>
      </c>
      <c r="U68" s="1">
        <f t="shared" si="6"/>
        <v>9.9752336448598147</v>
      </c>
      <c r="V68" s="1">
        <v>228</v>
      </c>
      <c r="W68" s="1">
        <v>240.2</v>
      </c>
      <c r="X68" s="1">
        <v>232.8</v>
      </c>
      <c r="Y68" s="1">
        <v>162.6</v>
      </c>
      <c r="Z68" s="1">
        <v>166.6</v>
      </c>
      <c r="AA68" s="1">
        <v>259.8</v>
      </c>
      <c r="AB68" s="1"/>
      <c r="AC68" s="1">
        <f t="shared" si="12"/>
        <v>88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38</v>
      </c>
      <c r="C69" s="1">
        <v>1170</v>
      </c>
      <c r="D69" s="1">
        <v>1176</v>
      </c>
      <c r="E69" s="1">
        <v>926</v>
      </c>
      <c r="F69" s="1">
        <v>1247</v>
      </c>
      <c r="G69" s="6">
        <v>0.4</v>
      </c>
      <c r="H69" s="1">
        <v>40</v>
      </c>
      <c r="I69" s="1" t="s">
        <v>33</v>
      </c>
      <c r="J69" s="1">
        <v>915</v>
      </c>
      <c r="K69" s="1">
        <f t="shared" ref="K69:K100" si="15">E69-J69</f>
        <v>11</v>
      </c>
      <c r="L69" s="1"/>
      <c r="M69" s="1"/>
      <c r="N69" s="1">
        <v>250</v>
      </c>
      <c r="O69" s="1">
        <v>368.29999999999973</v>
      </c>
      <c r="P69" s="1">
        <f t="shared" si="11"/>
        <v>185.2</v>
      </c>
      <c r="Q69" s="5">
        <f t="shared" si="14"/>
        <v>171.90000000000009</v>
      </c>
      <c r="R69" s="5"/>
      <c r="S69" s="1"/>
      <c r="T69" s="1">
        <f t="shared" si="5"/>
        <v>11</v>
      </c>
      <c r="U69" s="1">
        <f t="shared" si="6"/>
        <v>10.071814254859611</v>
      </c>
      <c r="V69" s="1">
        <v>197.6</v>
      </c>
      <c r="W69" s="1">
        <v>209.8</v>
      </c>
      <c r="X69" s="1">
        <v>204.8</v>
      </c>
      <c r="Y69" s="1">
        <v>207.6</v>
      </c>
      <c r="Z69" s="1">
        <v>218.6</v>
      </c>
      <c r="AA69" s="1">
        <v>216.8</v>
      </c>
      <c r="AB69" s="1"/>
      <c r="AC69" s="1">
        <f t="shared" si="12"/>
        <v>69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32</v>
      </c>
      <c r="C70" s="1">
        <v>805.19799999999998</v>
      </c>
      <c r="D70" s="1">
        <v>771.25800000000004</v>
      </c>
      <c r="E70" s="1">
        <v>608.37900000000002</v>
      </c>
      <c r="F70" s="1">
        <v>682.70100000000002</v>
      </c>
      <c r="G70" s="6">
        <v>1</v>
      </c>
      <c r="H70" s="1">
        <v>40</v>
      </c>
      <c r="I70" s="1" t="s">
        <v>33</v>
      </c>
      <c r="J70" s="1">
        <v>585.14</v>
      </c>
      <c r="K70" s="1">
        <f t="shared" si="15"/>
        <v>23.239000000000033</v>
      </c>
      <c r="L70" s="1"/>
      <c r="M70" s="1"/>
      <c r="N70" s="1">
        <v>400</v>
      </c>
      <c r="O70" s="1">
        <v>452.97919999999982</v>
      </c>
      <c r="P70" s="1">
        <f t="shared" ref="P70:P101" si="16">E70/5</f>
        <v>121.67580000000001</v>
      </c>
      <c r="Q70" s="5"/>
      <c r="R70" s="5"/>
      <c r="S70" s="1"/>
      <c r="T70" s="1">
        <f t="shared" si="5"/>
        <v>12.62108159551858</v>
      </c>
      <c r="U70" s="1">
        <f t="shared" si="6"/>
        <v>12.62108159551858</v>
      </c>
      <c r="V70" s="1">
        <v>161.37440000000001</v>
      </c>
      <c r="W70" s="1">
        <v>146.1172</v>
      </c>
      <c r="X70" s="1">
        <v>117.52800000000001</v>
      </c>
      <c r="Y70" s="1">
        <v>140.6062</v>
      </c>
      <c r="Z70" s="1">
        <v>141.4306</v>
      </c>
      <c r="AA70" s="1">
        <v>104.49160000000001</v>
      </c>
      <c r="AB70" s="1"/>
      <c r="AC70" s="1">
        <f t="shared" ref="AC70:AC101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529.41999999999996</v>
      </c>
      <c r="D71" s="1">
        <v>523.65200000000004</v>
      </c>
      <c r="E71" s="1">
        <v>370.76600000000002</v>
      </c>
      <c r="F71" s="1">
        <v>444.81599999999997</v>
      </c>
      <c r="G71" s="6">
        <v>1</v>
      </c>
      <c r="H71" s="1">
        <v>40</v>
      </c>
      <c r="I71" s="1" t="s">
        <v>33</v>
      </c>
      <c r="J71" s="1">
        <v>363.95</v>
      </c>
      <c r="K71" s="1">
        <f t="shared" si="15"/>
        <v>6.8160000000000309</v>
      </c>
      <c r="L71" s="1"/>
      <c r="M71" s="1"/>
      <c r="N71" s="1">
        <v>350</v>
      </c>
      <c r="O71" s="1">
        <v>126.8328000000002</v>
      </c>
      <c r="P71" s="1">
        <f t="shared" si="16"/>
        <v>74.153199999999998</v>
      </c>
      <c r="Q71" s="5"/>
      <c r="R71" s="5"/>
      <c r="S71" s="1"/>
      <c r="T71" s="1">
        <f t="shared" ref="T71:T101" si="18">(F71+N71+O71+Q71)/P71</f>
        <v>12.428982161255352</v>
      </c>
      <c r="U71" s="1">
        <f t="shared" ref="U71:U101" si="19">(F71+N71+O71)/P71</f>
        <v>12.428982161255352</v>
      </c>
      <c r="V71" s="1">
        <v>100.7796</v>
      </c>
      <c r="W71" s="1">
        <v>100.5428</v>
      </c>
      <c r="X71" s="1">
        <v>72.435599999999994</v>
      </c>
      <c r="Y71" s="1">
        <v>79.111000000000004</v>
      </c>
      <c r="Z71" s="1">
        <v>92.296199999999999</v>
      </c>
      <c r="AA71" s="1">
        <v>72.979200000000006</v>
      </c>
      <c r="AB71" s="1"/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441.84699999999998</v>
      </c>
      <c r="D72" s="1">
        <v>924.48599999999999</v>
      </c>
      <c r="E72" s="1">
        <v>395.55700000000002</v>
      </c>
      <c r="F72" s="1">
        <v>773.38599999999997</v>
      </c>
      <c r="G72" s="6">
        <v>1</v>
      </c>
      <c r="H72" s="1">
        <v>40</v>
      </c>
      <c r="I72" s="1" t="s">
        <v>33</v>
      </c>
      <c r="J72" s="1">
        <v>389.4</v>
      </c>
      <c r="K72" s="1">
        <f t="shared" si="15"/>
        <v>6.1570000000000391</v>
      </c>
      <c r="L72" s="1"/>
      <c r="M72" s="1"/>
      <c r="N72" s="1"/>
      <c r="O72" s="1">
        <v>164.87039999999999</v>
      </c>
      <c r="P72" s="1">
        <f t="shared" si="16"/>
        <v>79.111400000000003</v>
      </c>
      <c r="Q72" s="5"/>
      <c r="R72" s="5"/>
      <c r="S72" s="1"/>
      <c r="T72" s="1">
        <f t="shared" si="18"/>
        <v>11.859939275502645</v>
      </c>
      <c r="U72" s="1">
        <f t="shared" si="19"/>
        <v>11.859939275502645</v>
      </c>
      <c r="V72" s="1">
        <v>101.4402</v>
      </c>
      <c r="W72" s="1">
        <v>100.4624</v>
      </c>
      <c r="X72" s="1">
        <v>82.057199999999995</v>
      </c>
      <c r="Y72" s="1">
        <v>85.325400000000002</v>
      </c>
      <c r="Z72" s="1">
        <v>86.89</v>
      </c>
      <c r="AA72" s="1">
        <v>77.803799999999995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108</v>
      </c>
      <c r="B73" s="10" t="s">
        <v>32</v>
      </c>
      <c r="C73" s="10"/>
      <c r="D73" s="10">
        <v>1.3560000000000001</v>
      </c>
      <c r="E73" s="10"/>
      <c r="F73" s="10"/>
      <c r="G73" s="11">
        <v>0</v>
      </c>
      <c r="H73" s="10" t="e">
        <v>#N/A</v>
      </c>
      <c r="I73" s="10" t="s">
        <v>39</v>
      </c>
      <c r="J73" s="10"/>
      <c r="K73" s="10">
        <f t="shared" si="15"/>
        <v>0</v>
      </c>
      <c r="L73" s="10"/>
      <c r="M73" s="10"/>
      <c r="N73" s="10"/>
      <c r="O73" s="10"/>
      <c r="P73" s="10">
        <f t="shared" si="16"/>
        <v>0</v>
      </c>
      <c r="Q73" s="12"/>
      <c r="R73" s="12"/>
      <c r="S73" s="10"/>
      <c r="T73" s="10" t="e">
        <f t="shared" si="18"/>
        <v>#DIV/0!</v>
      </c>
      <c r="U73" s="10" t="e">
        <f t="shared" si="19"/>
        <v>#DIV/0!</v>
      </c>
      <c r="V73" s="10">
        <v>0.2712</v>
      </c>
      <c r="W73" s="10">
        <v>0.2712</v>
      </c>
      <c r="X73" s="10">
        <v>0.2</v>
      </c>
      <c r="Y73" s="10">
        <v>0</v>
      </c>
      <c r="Z73" s="10">
        <v>0</v>
      </c>
      <c r="AA73" s="10">
        <v>0</v>
      </c>
      <c r="AB73" s="10"/>
      <c r="AC73" s="10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32</v>
      </c>
      <c r="C74" s="1">
        <v>195.94200000000001</v>
      </c>
      <c r="D74" s="1">
        <v>249.16200000000001</v>
      </c>
      <c r="E74" s="1">
        <v>130.41499999999999</v>
      </c>
      <c r="F74" s="1">
        <v>243.291</v>
      </c>
      <c r="G74" s="6">
        <v>1</v>
      </c>
      <c r="H74" s="1">
        <v>30</v>
      </c>
      <c r="I74" s="1" t="s">
        <v>33</v>
      </c>
      <c r="J74" s="1">
        <v>136.15</v>
      </c>
      <c r="K74" s="1">
        <f t="shared" si="15"/>
        <v>-5.7350000000000136</v>
      </c>
      <c r="L74" s="1"/>
      <c r="M74" s="1"/>
      <c r="N74" s="1"/>
      <c r="O74" s="1">
        <v>20.532200000000021</v>
      </c>
      <c r="P74" s="1">
        <f t="shared" si="16"/>
        <v>26.082999999999998</v>
      </c>
      <c r="Q74" s="5">
        <f>10.5*P74-O74-N74-F74</f>
        <v>10.048299999999955</v>
      </c>
      <c r="R74" s="5"/>
      <c r="S74" s="1"/>
      <c r="T74" s="1">
        <f t="shared" si="18"/>
        <v>10.5</v>
      </c>
      <c r="U74" s="1">
        <f t="shared" si="19"/>
        <v>10.114756738105282</v>
      </c>
      <c r="V74" s="1">
        <v>30.006</v>
      </c>
      <c r="W74" s="1">
        <v>31.115200000000002</v>
      </c>
      <c r="X74" s="1">
        <v>25.471</v>
      </c>
      <c r="Y74" s="1">
        <v>30.591999999999999</v>
      </c>
      <c r="Z74" s="1">
        <v>32.123800000000003</v>
      </c>
      <c r="AA74" s="1">
        <v>32.708599999999997</v>
      </c>
      <c r="AB74" s="1" t="s">
        <v>77</v>
      </c>
      <c r="AC74" s="1">
        <f t="shared" si="17"/>
        <v>10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110</v>
      </c>
      <c r="B75" s="10" t="s">
        <v>38</v>
      </c>
      <c r="C75" s="10"/>
      <c r="D75" s="10">
        <v>2</v>
      </c>
      <c r="E75" s="10">
        <v>1</v>
      </c>
      <c r="F75" s="10"/>
      <c r="G75" s="11">
        <v>0</v>
      </c>
      <c r="H75" s="10" t="e">
        <v>#N/A</v>
      </c>
      <c r="I75" s="10" t="s">
        <v>39</v>
      </c>
      <c r="J75" s="10"/>
      <c r="K75" s="10">
        <f t="shared" si="15"/>
        <v>1</v>
      </c>
      <c r="L75" s="10"/>
      <c r="M75" s="10"/>
      <c r="N75" s="10"/>
      <c r="O75" s="10"/>
      <c r="P75" s="10">
        <f t="shared" si="16"/>
        <v>0.2</v>
      </c>
      <c r="Q75" s="12"/>
      <c r="R75" s="12"/>
      <c r="S75" s="10"/>
      <c r="T75" s="10">
        <f t="shared" si="18"/>
        <v>0</v>
      </c>
      <c r="U75" s="10">
        <f t="shared" si="19"/>
        <v>0</v>
      </c>
      <c r="V75" s="10">
        <v>0.4</v>
      </c>
      <c r="W75" s="10">
        <v>0.2</v>
      </c>
      <c r="X75" s="10">
        <v>0.2</v>
      </c>
      <c r="Y75" s="10">
        <v>0</v>
      </c>
      <c r="Z75" s="10">
        <v>0</v>
      </c>
      <c r="AA75" s="10">
        <v>0</v>
      </c>
      <c r="AB75" s="10"/>
      <c r="AC75" s="10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38</v>
      </c>
      <c r="C76" s="1">
        <v>82</v>
      </c>
      <c r="D76" s="1">
        <v>144</v>
      </c>
      <c r="E76" s="1">
        <v>86</v>
      </c>
      <c r="F76" s="1">
        <v>109</v>
      </c>
      <c r="G76" s="6">
        <v>0.6</v>
      </c>
      <c r="H76" s="1">
        <v>55</v>
      </c>
      <c r="I76" s="1" t="s">
        <v>33</v>
      </c>
      <c r="J76" s="1">
        <v>128</v>
      </c>
      <c r="K76" s="1">
        <f t="shared" si="15"/>
        <v>-42</v>
      </c>
      <c r="L76" s="1"/>
      <c r="M76" s="1"/>
      <c r="N76" s="1"/>
      <c r="O76" s="1"/>
      <c r="P76" s="1">
        <f t="shared" si="16"/>
        <v>17.2</v>
      </c>
      <c r="Q76" s="5">
        <f>11*P76-O76-N76-F76</f>
        <v>80.199999999999989</v>
      </c>
      <c r="R76" s="5"/>
      <c r="S76" s="1"/>
      <c r="T76" s="1">
        <f t="shared" si="18"/>
        <v>11</v>
      </c>
      <c r="U76" s="1">
        <f t="shared" si="19"/>
        <v>6.337209302325582</v>
      </c>
      <c r="V76" s="1">
        <v>12.4</v>
      </c>
      <c r="W76" s="1">
        <v>18.2</v>
      </c>
      <c r="X76" s="1">
        <v>18.600000000000001</v>
      </c>
      <c r="Y76" s="1">
        <v>14.4</v>
      </c>
      <c r="Z76" s="1">
        <v>17.8</v>
      </c>
      <c r="AA76" s="1">
        <v>20.8</v>
      </c>
      <c r="AB76" s="1"/>
      <c r="AC76" s="1">
        <f t="shared" si="17"/>
        <v>48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112</v>
      </c>
      <c r="B77" s="10" t="s">
        <v>38</v>
      </c>
      <c r="C77" s="10">
        <v>282</v>
      </c>
      <c r="D77" s="10">
        <v>420</v>
      </c>
      <c r="E77" s="17">
        <v>278</v>
      </c>
      <c r="F77" s="17">
        <v>376</v>
      </c>
      <c r="G77" s="11">
        <v>0</v>
      </c>
      <c r="H77" s="10">
        <v>40</v>
      </c>
      <c r="I77" s="10" t="s">
        <v>39</v>
      </c>
      <c r="J77" s="10">
        <v>281</v>
      </c>
      <c r="K77" s="10">
        <f t="shared" si="15"/>
        <v>-3</v>
      </c>
      <c r="L77" s="10"/>
      <c r="M77" s="10"/>
      <c r="N77" s="10"/>
      <c r="O77" s="10"/>
      <c r="P77" s="10">
        <f t="shared" si="16"/>
        <v>55.6</v>
      </c>
      <c r="Q77" s="12"/>
      <c r="R77" s="12"/>
      <c r="S77" s="10"/>
      <c r="T77" s="10">
        <f t="shared" si="18"/>
        <v>6.7625899280575537</v>
      </c>
      <c r="U77" s="10">
        <f t="shared" si="19"/>
        <v>6.7625899280575537</v>
      </c>
      <c r="V77" s="10">
        <v>52.2</v>
      </c>
      <c r="W77" s="10">
        <v>56.2</v>
      </c>
      <c r="X77" s="10">
        <v>58</v>
      </c>
      <c r="Y77" s="10">
        <v>57.2</v>
      </c>
      <c r="Z77" s="10">
        <v>58.2</v>
      </c>
      <c r="AA77" s="10">
        <v>54.8</v>
      </c>
      <c r="AB77" s="10" t="s">
        <v>113</v>
      </c>
      <c r="AC77" s="10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38</v>
      </c>
      <c r="C78" s="1">
        <v>130</v>
      </c>
      <c r="D78" s="1">
        <v>330</v>
      </c>
      <c r="E78" s="1">
        <v>117</v>
      </c>
      <c r="F78" s="1">
        <v>316</v>
      </c>
      <c r="G78" s="6">
        <v>0.35</v>
      </c>
      <c r="H78" s="1">
        <v>50</v>
      </c>
      <c r="I78" s="1" t="s">
        <v>33</v>
      </c>
      <c r="J78" s="1">
        <v>117</v>
      </c>
      <c r="K78" s="1">
        <f t="shared" si="15"/>
        <v>0</v>
      </c>
      <c r="L78" s="1"/>
      <c r="M78" s="1"/>
      <c r="N78" s="1"/>
      <c r="O78" s="1"/>
      <c r="P78" s="1">
        <f t="shared" si="16"/>
        <v>23.4</v>
      </c>
      <c r="Q78" s="5"/>
      <c r="R78" s="5"/>
      <c r="S78" s="1"/>
      <c r="T78" s="1">
        <f t="shared" si="18"/>
        <v>13.504273504273504</v>
      </c>
      <c r="U78" s="1">
        <f t="shared" si="19"/>
        <v>13.504273504273504</v>
      </c>
      <c r="V78" s="1">
        <v>20.399999999999999</v>
      </c>
      <c r="W78" s="1">
        <v>38.200000000000003</v>
      </c>
      <c r="X78" s="1">
        <v>39.200000000000003</v>
      </c>
      <c r="Y78" s="1">
        <v>24.6</v>
      </c>
      <c r="Z78" s="1">
        <v>28.4</v>
      </c>
      <c r="AA78" s="1">
        <v>28.8</v>
      </c>
      <c r="AB78" s="1"/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38</v>
      </c>
      <c r="C79" s="1">
        <v>424</v>
      </c>
      <c r="D79" s="1">
        <v>330</v>
      </c>
      <c r="E79" s="1">
        <v>357</v>
      </c>
      <c r="F79" s="1">
        <v>342</v>
      </c>
      <c r="G79" s="6">
        <v>0.37</v>
      </c>
      <c r="H79" s="1">
        <v>50</v>
      </c>
      <c r="I79" s="1" t="s">
        <v>33</v>
      </c>
      <c r="J79" s="1">
        <v>352</v>
      </c>
      <c r="K79" s="1">
        <f t="shared" si="15"/>
        <v>5</v>
      </c>
      <c r="L79" s="1"/>
      <c r="M79" s="1"/>
      <c r="N79" s="1"/>
      <c r="O79" s="1">
        <v>289.5</v>
      </c>
      <c r="P79" s="1">
        <f t="shared" si="16"/>
        <v>71.400000000000006</v>
      </c>
      <c r="Q79" s="5">
        <f t="shared" ref="Q79:Q86" si="20">11*P79-O79-N79-F79</f>
        <v>153.90000000000009</v>
      </c>
      <c r="R79" s="5"/>
      <c r="S79" s="1"/>
      <c r="T79" s="1">
        <f t="shared" si="18"/>
        <v>11</v>
      </c>
      <c r="U79" s="1">
        <f t="shared" si="19"/>
        <v>8.8445378151260492</v>
      </c>
      <c r="V79" s="1">
        <v>70</v>
      </c>
      <c r="W79" s="1">
        <v>61</v>
      </c>
      <c r="X79" s="1">
        <v>58</v>
      </c>
      <c r="Y79" s="1">
        <v>66.400000000000006</v>
      </c>
      <c r="Z79" s="1">
        <v>70.400000000000006</v>
      </c>
      <c r="AA79" s="1">
        <v>68.400000000000006</v>
      </c>
      <c r="AB79" s="1"/>
      <c r="AC79" s="1">
        <f t="shared" si="17"/>
        <v>57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38</v>
      </c>
      <c r="C80" s="1">
        <v>21</v>
      </c>
      <c r="D80" s="1">
        <v>222</v>
      </c>
      <c r="E80" s="1">
        <v>26</v>
      </c>
      <c r="F80" s="1">
        <v>204</v>
      </c>
      <c r="G80" s="6">
        <v>0.4</v>
      </c>
      <c r="H80" s="1">
        <v>30</v>
      </c>
      <c r="I80" s="1" t="s">
        <v>33</v>
      </c>
      <c r="J80" s="1">
        <v>49</v>
      </c>
      <c r="K80" s="1">
        <f t="shared" si="15"/>
        <v>-23</v>
      </c>
      <c r="L80" s="1"/>
      <c r="M80" s="1"/>
      <c r="N80" s="1"/>
      <c r="O80" s="1"/>
      <c r="P80" s="1">
        <f t="shared" si="16"/>
        <v>5.2</v>
      </c>
      <c r="Q80" s="5"/>
      <c r="R80" s="5"/>
      <c r="S80" s="1"/>
      <c r="T80" s="1">
        <f t="shared" si="18"/>
        <v>39.230769230769226</v>
      </c>
      <c r="U80" s="1">
        <f t="shared" si="19"/>
        <v>39.230769230769226</v>
      </c>
      <c r="V80" s="1">
        <v>3.2</v>
      </c>
      <c r="W80" s="1">
        <v>19.399999999999999</v>
      </c>
      <c r="X80" s="1">
        <v>20.6</v>
      </c>
      <c r="Y80" s="1">
        <v>9</v>
      </c>
      <c r="Z80" s="1">
        <v>9.1999999999999993</v>
      </c>
      <c r="AA80" s="1">
        <v>15.6</v>
      </c>
      <c r="AB80" s="1"/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38</v>
      </c>
      <c r="C81" s="1">
        <v>237</v>
      </c>
      <c r="D81" s="1">
        <v>318</v>
      </c>
      <c r="E81" s="1">
        <v>162</v>
      </c>
      <c r="F81" s="1">
        <v>375</v>
      </c>
      <c r="G81" s="6">
        <v>0.6</v>
      </c>
      <c r="H81" s="1">
        <v>55</v>
      </c>
      <c r="I81" s="1" t="s">
        <v>33</v>
      </c>
      <c r="J81" s="1">
        <v>159</v>
      </c>
      <c r="K81" s="1">
        <f t="shared" si="15"/>
        <v>3</v>
      </c>
      <c r="L81" s="1"/>
      <c r="M81" s="1"/>
      <c r="N81" s="1"/>
      <c r="O81" s="1"/>
      <c r="P81" s="1">
        <f t="shared" si="16"/>
        <v>32.4</v>
      </c>
      <c r="Q81" s="5"/>
      <c r="R81" s="5"/>
      <c r="S81" s="1"/>
      <c r="T81" s="1">
        <f t="shared" si="18"/>
        <v>11.574074074074074</v>
      </c>
      <c r="U81" s="1">
        <f t="shared" si="19"/>
        <v>11.574074074074074</v>
      </c>
      <c r="V81" s="1">
        <v>28.8</v>
      </c>
      <c r="W81" s="1">
        <v>46.4</v>
      </c>
      <c r="X81" s="1">
        <v>48</v>
      </c>
      <c r="Y81" s="1">
        <v>30.6</v>
      </c>
      <c r="Z81" s="1">
        <v>34.4</v>
      </c>
      <c r="AA81" s="1">
        <v>54.8</v>
      </c>
      <c r="AB81" s="1" t="s">
        <v>77</v>
      </c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38</v>
      </c>
      <c r="C82" s="1">
        <v>39</v>
      </c>
      <c r="D82" s="1">
        <v>203</v>
      </c>
      <c r="E82" s="1">
        <v>36</v>
      </c>
      <c r="F82" s="1">
        <v>174</v>
      </c>
      <c r="G82" s="6">
        <v>0.45</v>
      </c>
      <c r="H82" s="1">
        <v>40</v>
      </c>
      <c r="I82" s="1" t="s">
        <v>33</v>
      </c>
      <c r="J82" s="1">
        <v>39</v>
      </c>
      <c r="K82" s="1">
        <f t="shared" si="15"/>
        <v>-3</v>
      </c>
      <c r="L82" s="1"/>
      <c r="M82" s="1"/>
      <c r="N82" s="1"/>
      <c r="O82" s="1"/>
      <c r="P82" s="1">
        <f t="shared" si="16"/>
        <v>7.2</v>
      </c>
      <c r="Q82" s="5"/>
      <c r="R82" s="5"/>
      <c r="S82" s="1"/>
      <c r="T82" s="1">
        <f t="shared" si="18"/>
        <v>24.166666666666664</v>
      </c>
      <c r="U82" s="1">
        <f t="shared" si="19"/>
        <v>24.166666666666664</v>
      </c>
      <c r="V82" s="1">
        <v>7.2</v>
      </c>
      <c r="W82" s="1">
        <v>19.399999999999999</v>
      </c>
      <c r="X82" s="1">
        <v>19.399999999999999</v>
      </c>
      <c r="Y82" s="1">
        <v>6.4</v>
      </c>
      <c r="Z82" s="1">
        <v>10</v>
      </c>
      <c r="AA82" s="1">
        <v>9.1999999999999993</v>
      </c>
      <c r="AB82" s="1" t="s">
        <v>77</v>
      </c>
      <c r="AC82" s="1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38</v>
      </c>
      <c r="C83" s="1">
        <v>140</v>
      </c>
      <c r="D83" s="1">
        <v>234</v>
      </c>
      <c r="E83" s="1">
        <v>163</v>
      </c>
      <c r="F83" s="1">
        <v>189</v>
      </c>
      <c r="G83" s="6">
        <v>0.4</v>
      </c>
      <c r="H83" s="1">
        <v>50</v>
      </c>
      <c r="I83" s="1" t="s">
        <v>33</v>
      </c>
      <c r="J83" s="1">
        <v>161</v>
      </c>
      <c r="K83" s="1">
        <f t="shared" si="15"/>
        <v>2</v>
      </c>
      <c r="L83" s="1"/>
      <c r="M83" s="1"/>
      <c r="N83" s="1"/>
      <c r="O83" s="1">
        <v>89.000000000000028</v>
      </c>
      <c r="P83" s="1">
        <f t="shared" si="16"/>
        <v>32.6</v>
      </c>
      <c r="Q83" s="5">
        <f t="shared" si="20"/>
        <v>80.600000000000023</v>
      </c>
      <c r="R83" s="5"/>
      <c r="S83" s="1"/>
      <c r="T83" s="1">
        <f t="shared" si="18"/>
        <v>11</v>
      </c>
      <c r="U83" s="1">
        <f t="shared" si="19"/>
        <v>8.5276073619631898</v>
      </c>
      <c r="V83" s="1">
        <v>30.8</v>
      </c>
      <c r="W83" s="1">
        <v>30</v>
      </c>
      <c r="X83" s="1">
        <v>30.2</v>
      </c>
      <c r="Y83" s="1">
        <v>25.6</v>
      </c>
      <c r="Z83" s="1">
        <v>28.2</v>
      </c>
      <c r="AA83" s="1">
        <v>33.799999999999997</v>
      </c>
      <c r="AB83" s="1"/>
      <c r="AC83" s="1">
        <f t="shared" si="17"/>
        <v>32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38</v>
      </c>
      <c r="C84" s="1">
        <v>70</v>
      </c>
      <c r="D84" s="1"/>
      <c r="E84" s="1">
        <v>8</v>
      </c>
      <c r="F84" s="1">
        <v>54</v>
      </c>
      <c r="G84" s="6">
        <v>0.11</v>
      </c>
      <c r="H84" s="1">
        <v>150</v>
      </c>
      <c r="I84" s="1" t="s">
        <v>33</v>
      </c>
      <c r="J84" s="1">
        <v>7</v>
      </c>
      <c r="K84" s="1">
        <f t="shared" si="15"/>
        <v>1</v>
      </c>
      <c r="L84" s="1"/>
      <c r="M84" s="1"/>
      <c r="N84" s="1"/>
      <c r="O84" s="1"/>
      <c r="P84" s="1">
        <f t="shared" si="16"/>
        <v>1.6</v>
      </c>
      <c r="Q84" s="5"/>
      <c r="R84" s="5"/>
      <c r="S84" s="1"/>
      <c r="T84" s="1">
        <f t="shared" si="18"/>
        <v>33.75</v>
      </c>
      <c r="U84" s="1">
        <f t="shared" si="19"/>
        <v>33.75</v>
      </c>
      <c r="V84" s="1">
        <v>2.8</v>
      </c>
      <c r="W84" s="1">
        <v>3.8</v>
      </c>
      <c r="X84" s="1">
        <v>2.6</v>
      </c>
      <c r="Y84" s="1">
        <v>0</v>
      </c>
      <c r="Z84" s="1">
        <v>0</v>
      </c>
      <c r="AA84" s="1">
        <v>0</v>
      </c>
      <c r="AB84" s="16" t="s">
        <v>62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38</v>
      </c>
      <c r="C85" s="1">
        <v>115</v>
      </c>
      <c r="D85" s="1">
        <v>100</v>
      </c>
      <c r="E85" s="1">
        <v>49</v>
      </c>
      <c r="F85" s="1">
        <v>145</v>
      </c>
      <c r="G85" s="6">
        <v>0.06</v>
      </c>
      <c r="H85" s="1">
        <v>60</v>
      </c>
      <c r="I85" s="1" t="s">
        <v>33</v>
      </c>
      <c r="J85" s="1">
        <v>51</v>
      </c>
      <c r="K85" s="1">
        <f t="shared" si="15"/>
        <v>-2</v>
      </c>
      <c r="L85" s="1"/>
      <c r="M85" s="1"/>
      <c r="N85" s="1"/>
      <c r="O85" s="1"/>
      <c r="P85" s="1">
        <f t="shared" si="16"/>
        <v>9.8000000000000007</v>
      </c>
      <c r="Q85" s="5"/>
      <c r="R85" s="5"/>
      <c r="S85" s="1"/>
      <c r="T85" s="1">
        <f t="shared" si="18"/>
        <v>14.795918367346937</v>
      </c>
      <c r="U85" s="1">
        <f t="shared" si="19"/>
        <v>14.795918367346937</v>
      </c>
      <c r="V85" s="1">
        <v>11</v>
      </c>
      <c r="W85" s="1">
        <v>15.4</v>
      </c>
      <c r="X85" s="1">
        <v>14.4</v>
      </c>
      <c r="Y85" s="1">
        <v>19.399999999999999</v>
      </c>
      <c r="Z85" s="1">
        <v>17.600000000000001</v>
      </c>
      <c r="AA85" s="1">
        <v>2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38</v>
      </c>
      <c r="C86" s="1">
        <v>75</v>
      </c>
      <c r="D86" s="1">
        <v>20</v>
      </c>
      <c r="E86" s="1">
        <v>42</v>
      </c>
      <c r="F86" s="1">
        <v>48</v>
      </c>
      <c r="G86" s="6">
        <v>0.15</v>
      </c>
      <c r="H86" s="1">
        <v>60</v>
      </c>
      <c r="I86" s="1" t="s">
        <v>33</v>
      </c>
      <c r="J86" s="1">
        <v>39</v>
      </c>
      <c r="K86" s="1">
        <f t="shared" si="15"/>
        <v>3</v>
      </c>
      <c r="L86" s="1"/>
      <c r="M86" s="1"/>
      <c r="N86" s="1"/>
      <c r="O86" s="1"/>
      <c r="P86" s="1">
        <f t="shared" si="16"/>
        <v>8.4</v>
      </c>
      <c r="Q86" s="5">
        <f t="shared" si="20"/>
        <v>44.400000000000006</v>
      </c>
      <c r="R86" s="5"/>
      <c r="S86" s="1"/>
      <c r="T86" s="1">
        <f t="shared" si="18"/>
        <v>11</v>
      </c>
      <c r="U86" s="1">
        <f t="shared" si="19"/>
        <v>5.7142857142857144</v>
      </c>
      <c r="V86" s="1">
        <v>5.2</v>
      </c>
      <c r="W86" s="1">
        <v>8</v>
      </c>
      <c r="X86" s="1">
        <v>14</v>
      </c>
      <c r="Y86" s="1">
        <v>13.4</v>
      </c>
      <c r="Z86" s="1">
        <v>8.1999999999999993</v>
      </c>
      <c r="AA86" s="1">
        <v>10.8</v>
      </c>
      <c r="AB86" s="1" t="s">
        <v>123</v>
      </c>
      <c r="AC86" s="1">
        <f t="shared" si="17"/>
        <v>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124</v>
      </c>
      <c r="B87" s="10" t="s">
        <v>32</v>
      </c>
      <c r="C87" s="10"/>
      <c r="D87" s="10">
        <v>4.0439999999999996</v>
      </c>
      <c r="E87" s="10"/>
      <c r="F87" s="10"/>
      <c r="G87" s="11">
        <v>0</v>
      </c>
      <c r="H87" s="10" t="e">
        <v>#N/A</v>
      </c>
      <c r="I87" s="10" t="s">
        <v>39</v>
      </c>
      <c r="J87" s="10"/>
      <c r="K87" s="10">
        <f t="shared" si="15"/>
        <v>0</v>
      </c>
      <c r="L87" s="10"/>
      <c r="M87" s="10"/>
      <c r="N87" s="10"/>
      <c r="O87" s="10"/>
      <c r="P87" s="10">
        <f t="shared" si="16"/>
        <v>0</v>
      </c>
      <c r="Q87" s="12"/>
      <c r="R87" s="12"/>
      <c r="S87" s="10"/>
      <c r="T87" s="10" t="e">
        <f t="shared" si="18"/>
        <v>#DIV/0!</v>
      </c>
      <c r="U87" s="10" t="e">
        <f t="shared" si="19"/>
        <v>#DIV/0!</v>
      </c>
      <c r="V87" s="10">
        <v>0.80879999999999996</v>
      </c>
      <c r="W87" s="10">
        <v>0.80879999999999996</v>
      </c>
      <c r="X87" s="10">
        <v>0.2</v>
      </c>
      <c r="Y87" s="10">
        <v>0</v>
      </c>
      <c r="Z87" s="10">
        <v>0</v>
      </c>
      <c r="AA87" s="10">
        <v>0</v>
      </c>
      <c r="AB87" s="10"/>
      <c r="AC87" s="10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32</v>
      </c>
      <c r="C88" s="1">
        <v>112.05200000000001</v>
      </c>
      <c r="D88" s="1">
        <v>299.67500000000001</v>
      </c>
      <c r="E88" s="1">
        <v>44.662999999999997</v>
      </c>
      <c r="F88" s="1">
        <v>283.42200000000003</v>
      </c>
      <c r="G88" s="6">
        <v>1</v>
      </c>
      <c r="H88" s="1">
        <v>55</v>
      </c>
      <c r="I88" s="1" t="s">
        <v>33</v>
      </c>
      <c r="J88" s="1">
        <v>42.6</v>
      </c>
      <c r="K88" s="1">
        <f t="shared" si="15"/>
        <v>2.0629999999999953</v>
      </c>
      <c r="L88" s="1"/>
      <c r="M88" s="1"/>
      <c r="N88" s="1"/>
      <c r="O88" s="1"/>
      <c r="P88" s="1">
        <f t="shared" si="16"/>
        <v>8.932599999999999</v>
      </c>
      <c r="Q88" s="5"/>
      <c r="R88" s="5"/>
      <c r="S88" s="1"/>
      <c r="T88" s="1">
        <f t="shared" si="18"/>
        <v>31.72894789870811</v>
      </c>
      <c r="U88" s="1">
        <f t="shared" si="19"/>
        <v>31.72894789870811</v>
      </c>
      <c r="V88" s="1">
        <v>22.4954</v>
      </c>
      <c r="W88" s="1">
        <v>24.520199999999999</v>
      </c>
      <c r="X88" s="1">
        <v>12.7034</v>
      </c>
      <c r="Y88" s="1">
        <v>20.7378</v>
      </c>
      <c r="Z88" s="1">
        <v>15.542199999999999</v>
      </c>
      <c r="AA88" s="1">
        <v>4.335</v>
      </c>
      <c r="AB88" s="1"/>
      <c r="AC88" s="1">
        <f t="shared" si="1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38</v>
      </c>
      <c r="C89" s="1">
        <v>26</v>
      </c>
      <c r="D89" s="1">
        <v>70</v>
      </c>
      <c r="E89" s="1">
        <v>20</v>
      </c>
      <c r="F89" s="1">
        <v>76</v>
      </c>
      <c r="G89" s="6">
        <v>0.4</v>
      </c>
      <c r="H89" s="1">
        <v>55</v>
      </c>
      <c r="I89" s="1" t="s">
        <v>33</v>
      </c>
      <c r="J89" s="1">
        <v>40</v>
      </c>
      <c r="K89" s="1">
        <f t="shared" si="15"/>
        <v>-20</v>
      </c>
      <c r="L89" s="1"/>
      <c r="M89" s="1"/>
      <c r="N89" s="1"/>
      <c r="O89" s="1"/>
      <c r="P89" s="1">
        <f t="shared" si="16"/>
        <v>4</v>
      </c>
      <c r="Q89" s="5"/>
      <c r="R89" s="5"/>
      <c r="S89" s="1"/>
      <c r="T89" s="1">
        <f t="shared" si="18"/>
        <v>19</v>
      </c>
      <c r="U89" s="1">
        <f t="shared" si="19"/>
        <v>19</v>
      </c>
      <c r="V89" s="1">
        <v>3.8</v>
      </c>
      <c r="W89" s="1">
        <v>7.8</v>
      </c>
      <c r="X89" s="1">
        <v>8</v>
      </c>
      <c r="Y89" s="1">
        <v>2</v>
      </c>
      <c r="Z89" s="1">
        <v>2.2000000000000002</v>
      </c>
      <c r="AA89" s="1">
        <v>6.8</v>
      </c>
      <c r="AB89" s="16" t="s">
        <v>62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32</v>
      </c>
      <c r="C90" s="1">
        <v>293.185</v>
      </c>
      <c r="D90" s="1">
        <v>531.20000000000005</v>
      </c>
      <c r="E90" s="1">
        <v>311.642</v>
      </c>
      <c r="F90" s="1">
        <v>382.005</v>
      </c>
      <c r="G90" s="6">
        <v>1</v>
      </c>
      <c r="H90" s="1">
        <v>55</v>
      </c>
      <c r="I90" s="1" t="s">
        <v>33</v>
      </c>
      <c r="J90" s="1">
        <v>321.5</v>
      </c>
      <c r="K90" s="1">
        <f t="shared" si="15"/>
        <v>-9.8580000000000041</v>
      </c>
      <c r="L90" s="1"/>
      <c r="M90" s="1"/>
      <c r="N90" s="1"/>
      <c r="O90" s="1">
        <v>402.88310000000001</v>
      </c>
      <c r="P90" s="1">
        <f t="shared" si="16"/>
        <v>62.328400000000002</v>
      </c>
      <c r="Q90" s="5"/>
      <c r="R90" s="5"/>
      <c r="S90" s="1"/>
      <c r="T90" s="1">
        <f t="shared" si="18"/>
        <v>12.592784348707811</v>
      </c>
      <c r="U90" s="1">
        <f t="shared" si="19"/>
        <v>12.592784348707811</v>
      </c>
      <c r="V90" s="1">
        <v>80.298400000000001</v>
      </c>
      <c r="W90" s="1">
        <v>62.144599999999997</v>
      </c>
      <c r="X90" s="1">
        <v>48.2622</v>
      </c>
      <c r="Y90" s="1">
        <v>52.556800000000003</v>
      </c>
      <c r="Z90" s="1">
        <v>53.352600000000002</v>
      </c>
      <c r="AA90" s="1">
        <v>42.586200000000012</v>
      </c>
      <c r="AB90" s="1"/>
      <c r="AC90" s="1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128</v>
      </c>
      <c r="B91" s="13" t="s">
        <v>38</v>
      </c>
      <c r="C91" s="13"/>
      <c r="D91" s="13"/>
      <c r="E91" s="13"/>
      <c r="F91" s="13"/>
      <c r="G91" s="14">
        <v>0</v>
      </c>
      <c r="H91" s="13" t="e">
        <v>#N/A</v>
      </c>
      <c r="I91" s="13" t="s">
        <v>33</v>
      </c>
      <c r="J91" s="13"/>
      <c r="K91" s="13">
        <f t="shared" si="15"/>
        <v>0</v>
      </c>
      <c r="L91" s="13"/>
      <c r="M91" s="13"/>
      <c r="N91" s="13"/>
      <c r="O91" s="13"/>
      <c r="P91" s="13">
        <f t="shared" si="16"/>
        <v>0</v>
      </c>
      <c r="Q91" s="15"/>
      <c r="R91" s="15"/>
      <c r="S91" s="13"/>
      <c r="T91" s="13" t="e">
        <f t="shared" si="18"/>
        <v>#DIV/0!</v>
      </c>
      <c r="U91" s="13" t="e">
        <f t="shared" si="19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71</v>
      </c>
      <c r="AC91" s="13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38</v>
      </c>
      <c r="C92" s="1">
        <v>38</v>
      </c>
      <c r="D92" s="1"/>
      <c r="E92" s="1">
        <v>7</v>
      </c>
      <c r="F92" s="1">
        <v>31</v>
      </c>
      <c r="G92" s="6">
        <v>0.4</v>
      </c>
      <c r="H92" s="1">
        <v>55</v>
      </c>
      <c r="I92" s="1" t="s">
        <v>33</v>
      </c>
      <c r="J92" s="1">
        <v>7</v>
      </c>
      <c r="K92" s="1">
        <f t="shared" si="15"/>
        <v>0</v>
      </c>
      <c r="L92" s="1"/>
      <c r="M92" s="1"/>
      <c r="N92" s="1"/>
      <c r="O92" s="1"/>
      <c r="P92" s="1">
        <f t="shared" si="16"/>
        <v>1.4</v>
      </c>
      <c r="Q92" s="5"/>
      <c r="R92" s="5"/>
      <c r="S92" s="1"/>
      <c r="T92" s="1">
        <f t="shared" si="18"/>
        <v>22.142857142857146</v>
      </c>
      <c r="U92" s="1">
        <f t="shared" si="19"/>
        <v>22.142857142857146</v>
      </c>
      <c r="V92" s="1">
        <v>1.4</v>
      </c>
      <c r="W92" s="1">
        <v>0.6</v>
      </c>
      <c r="X92" s="1">
        <v>0.6</v>
      </c>
      <c r="Y92" s="1">
        <v>2.6</v>
      </c>
      <c r="Z92" s="1">
        <v>3.6</v>
      </c>
      <c r="AA92" s="1">
        <v>4.4000000000000004</v>
      </c>
      <c r="AB92" s="16" t="s">
        <v>62</v>
      </c>
      <c r="AC92" s="1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145.11000000000001</v>
      </c>
      <c r="D93" s="1">
        <v>1089.0139999999999</v>
      </c>
      <c r="E93" s="1">
        <v>336.721</v>
      </c>
      <c r="F93" s="1">
        <v>748.97900000000004</v>
      </c>
      <c r="G93" s="6">
        <v>1</v>
      </c>
      <c r="H93" s="1">
        <v>50</v>
      </c>
      <c r="I93" s="1" t="s">
        <v>33</v>
      </c>
      <c r="J93" s="1">
        <v>311.35000000000002</v>
      </c>
      <c r="K93" s="1">
        <f t="shared" si="15"/>
        <v>25.370999999999981</v>
      </c>
      <c r="L93" s="1"/>
      <c r="M93" s="1"/>
      <c r="N93" s="1"/>
      <c r="O93" s="1"/>
      <c r="P93" s="1">
        <f t="shared" si="16"/>
        <v>67.344200000000001</v>
      </c>
      <c r="Q93" s="5"/>
      <c r="R93" s="5"/>
      <c r="S93" s="1"/>
      <c r="T93" s="1">
        <f t="shared" si="18"/>
        <v>11.121655613994969</v>
      </c>
      <c r="U93" s="1">
        <f t="shared" si="19"/>
        <v>11.121655613994969</v>
      </c>
      <c r="V93" s="1">
        <v>65.724999999999994</v>
      </c>
      <c r="W93" s="1">
        <v>92.697199999999995</v>
      </c>
      <c r="X93" s="1">
        <v>88.847400000000007</v>
      </c>
      <c r="Y93" s="1">
        <v>63.6616</v>
      </c>
      <c r="Z93" s="1">
        <v>52.2256</v>
      </c>
      <c r="AA93" s="1">
        <v>65.419200000000004</v>
      </c>
      <c r="AB93" s="1"/>
      <c r="AC93" s="1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131</v>
      </c>
      <c r="B94" s="13" t="s">
        <v>38</v>
      </c>
      <c r="C94" s="13"/>
      <c r="D94" s="13"/>
      <c r="E94" s="13"/>
      <c r="F94" s="13"/>
      <c r="G94" s="14">
        <v>0</v>
      </c>
      <c r="H94" s="13">
        <v>30</v>
      </c>
      <c r="I94" s="13" t="s">
        <v>33</v>
      </c>
      <c r="J94" s="13"/>
      <c r="K94" s="13">
        <f t="shared" si="15"/>
        <v>0</v>
      </c>
      <c r="L94" s="13"/>
      <c r="M94" s="13"/>
      <c r="N94" s="13"/>
      <c r="O94" s="13"/>
      <c r="P94" s="13">
        <f t="shared" si="16"/>
        <v>0</v>
      </c>
      <c r="Q94" s="15"/>
      <c r="R94" s="15"/>
      <c r="S94" s="13"/>
      <c r="T94" s="13" t="e">
        <f t="shared" si="18"/>
        <v>#DIV/0!</v>
      </c>
      <c r="U94" s="13" t="e">
        <f t="shared" si="19"/>
        <v>#DIV/0!</v>
      </c>
      <c r="V94" s="13">
        <v>0</v>
      </c>
      <c r="W94" s="13">
        <v>-0.8</v>
      </c>
      <c r="X94" s="13">
        <v>-0.8</v>
      </c>
      <c r="Y94" s="13">
        <v>0</v>
      </c>
      <c r="Z94" s="13">
        <v>0</v>
      </c>
      <c r="AA94" s="13">
        <v>2.6</v>
      </c>
      <c r="AB94" s="13" t="s">
        <v>71</v>
      </c>
      <c r="AC94" s="13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132</v>
      </c>
      <c r="B95" s="13" t="s">
        <v>38</v>
      </c>
      <c r="C95" s="13"/>
      <c r="D95" s="13"/>
      <c r="E95" s="13">
        <v>-1</v>
      </c>
      <c r="F95" s="13"/>
      <c r="G95" s="14">
        <v>0</v>
      </c>
      <c r="H95" s="13">
        <v>30</v>
      </c>
      <c r="I95" s="13" t="s">
        <v>33</v>
      </c>
      <c r="J95" s="13"/>
      <c r="K95" s="13">
        <f t="shared" si="15"/>
        <v>-1</v>
      </c>
      <c r="L95" s="13"/>
      <c r="M95" s="13"/>
      <c r="N95" s="13"/>
      <c r="O95" s="13"/>
      <c r="P95" s="13">
        <f t="shared" si="16"/>
        <v>-0.2</v>
      </c>
      <c r="Q95" s="15"/>
      <c r="R95" s="15"/>
      <c r="S95" s="13"/>
      <c r="T95" s="13">
        <f t="shared" si="18"/>
        <v>0</v>
      </c>
      <c r="U95" s="13">
        <f t="shared" si="19"/>
        <v>0</v>
      </c>
      <c r="V95" s="13">
        <v>-0.2</v>
      </c>
      <c r="W95" s="13">
        <v>-1.6</v>
      </c>
      <c r="X95" s="13">
        <v>-1.6</v>
      </c>
      <c r="Y95" s="13">
        <v>0.4</v>
      </c>
      <c r="Z95" s="13">
        <v>0.4</v>
      </c>
      <c r="AA95" s="13">
        <v>5.2</v>
      </c>
      <c r="AB95" s="13" t="s">
        <v>71</v>
      </c>
      <c r="AC95" s="13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32</v>
      </c>
      <c r="C96" s="1">
        <v>1656.17</v>
      </c>
      <c r="D96" s="1">
        <v>1360.905</v>
      </c>
      <c r="E96" s="17">
        <f>292.585+E26</f>
        <v>1591.538</v>
      </c>
      <c r="F96" s="17">
        <f>2685.883+F26</f>
        <v>2701.5129999999999</v>
      </c>
      <c r="G96" s="6">
        <v>1</v>
      </c>
      <c r="H96" s="1">
        <v>60</v>
      </c>
      <c r="I96" s="1" t="s">
        <v>134</v>
      </c>
      <c r="J96" s="1">
        <v>285</v>
      </c>
      <c r="K96" s="1">
        <f t="shared" si="15"/>
        <v>1306.538</v>
      </c>
      <c r="L96" s="1"/>
      <c r="M96" s="1"/>
      <c r="N96" s="1">
        <v>500</v>
      </c>
      <c r="O96" s="1"/>
      <c r="P96" s="1">
        <f t="shared" si="16"/>
        <v>318.30759999999998</v>
      </c>
      <c r="Q96" s="5">
        <f>11*P96-O96-N96-F96</f>
        <v>299.87059999999974</v>
      </c>
      <c r="R96" s="5"/>
      <c r="S96" s="1"/>
      <c r="T96" s="1">
        <f t="shared" si="18"/>
        <v>11</v>
      </c>
      <c r="U96" s="1">
        <f t="shared" si="19"/>
        <v>10.057921959764705</v>
      </c>
      <c r="V96" s="1">
        <v>353.06240000000003</v>
      </c>
      <c r="W96" s="1">
        <v>412.08460000000002</v>
      </c>
      <c r="X96" s="1">
        <v>376.19260000000003</v>
      </c>
      <c r="Y96" s="1">
        <v>382.91460000000001</v>
      </c>
      <c r="Z96" s="1">
        <v>437.19940000000003</v>
      </c>
      <c r="AA96" s="1">
        <v>0</v>
      </c>
      <c r="AB96" s="1" t="s">
        <v>56</v>
      </c>
      <c r="AC96" s="1">
        <f t="shared" si="17"/>
        <v>300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135</v>
      </c>
      <c r="B97" s="10" t="s">
        <v>32</v>
      </c>
      <c r="C97" s="10">
        <v>2173.0500000000002</v>
      </c>
      <c r="D97" s="10"/>
      <c r="E97" s="17">
        <v>1112.8720000000001</v>
      </c>
      <c r="F97" s="17">
        <v>529.96</v>
      </c>
      <c r="G97" s="11">
        <v>0</v>
      </c>
      <c r="H97" s="10">
        <v>60</v>
      </c>
      <c r="I97" s="10" t="s">
        <v>39</v>
      </c>
      <c r="J97" s="10">
        <v>1202.5</v>
      </c>
      <c r="K97" s="10">
        <f t="shared" si="15"/>
        <v>-89.627999999999929</v>
      </c>
      <c r="L97" s="10"/>
      <c r="M97" s="10"/>
      <c r="N97" s="10"/>
      <c r="O97" s="10"/>
      <c r="P97" s="10">
        <f t="shared" si="16"/>
        <v>222.57440000000003</v>
      </c>
      <c r="Q97" s="12"/>
      <c r="R97" s="12"/>
      <c r="S97" s="10"/>
      <c r="T97" s="10">
        <f t="shared" si="18"/>
        <v>2.3810465174790991</v>
      </c>
      <c r="U97" s="10">
        <f t="shared" si="19"/>
        <v>2.3810465174790991</v>
      </c>
      <c r="V97" s="10">
        <v>261.21879999999999</v>
      </c>
      <c r="W97" s="10">
        <v>243.87180000000001</v>
      </c>
      <c r="X97" s="10">
        <v>177.65440000000001</v>
      </c>
      <c r="Y97" s="10">
        <v>42.6706</v>
      </c>
      <c r="Z97" s="10">
        <v>96.997600000000006</v>
      </c>
      <c r="AA97" s="10">
        <v>504.19200000000001</v>
      </c>
      <c r="AB97" s="10" t="s">
        <v>56</v>
      </c>
      <c r="AC97" s="10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38</v>
      </c>
      <c r="C98" s="1">
        <v>15</v>
      </c>
      <c r="D98" s="1">
        <v>60</v>
      </c>
      <c r="E98" s="1">
        <v>6</v>
      </c>
      <c r="F98" s="1">
        <v>68</v>
      </c>
      <c r="G98" s="6">
        <v>0.1</v>
      </c>
      <c r="H98" s="1">
        <v>60</v>
      </c>
      <c r="I98" s="1" t="s">
        <v>33</v>
      </c>
      <c r="J98" s="1">
        <v>6</v>
      </c>
      <c r="K98" s="1">
        <f t="shared" si="15"/>
        <v>0</v>
      </c>
      <c r="L98" s="1"/>
      <c r="M98" s="1"/>
      <c r="N98" s="1"/>
      <c r="O98" s="1"/>
      <c r="P98" s="1">
        <f t="shared" si="16"/>
        <v>1.2</v>
      </c>
      <c r="Q98" s="5"/>
      <c r="R98" s="5"/>
      <c r="S98" s="1"/>
      <c r="T98" s="1">
        <f t="shared" si="18"/>
        <v>56.666666666666671</v>
      </c>
      <c r="U98" s="1">
        <f t="shared" si="19"/>
        <v>56.666666666666671</v>
      </c>
      <c r="V98" s="1">
        <v>1.4</v>
      </c>
      <c r="W98" s="1">
        <v>5.2</v>
      </c>
      <c r="X98" s="1">
        <v>5.8</v>
      </c>
      <c r="Y98" s="1">
        <v>2</v>
      </c>
      <c r="Z98" s="1">
        <v>2.4</v>
      </c>
      <c r="AA98" s="1">
        <v>5.2</v>
      </c>
      <c r="AB98" s="16" t="s">
        <v>137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32</v>
      </c>
      <c r="C99" s="1">
        <v>2018.856</v>
      </c>
      <c r="D99" s="1">
        <v>3189.17</v>
      </c>
      <c r="E99" s="17">
        <f>1647.468+E97</f>
        <v>2760.34</v>
      </c>
      <c r="F99" s="17">
        <f>2966.394+F97</f>
        <v>3496.3539999999998</v>
      </c>
      <c r="G99" s="6">
        <v>1</v>
      </c>
      <c r="H99" s="1">
        <v>60</v>
      </c>
      <c r="I99" s="1" t="s">
        <v>33</v>
      </c>
      <c r="J99" s="1">
        <v>1636.3</v>
      </c>
      <c r="K99" s="1">
        <f t="shared" si="15"/>
        <v>1124.0400000000002</v>
      </c>
      <c r="L99" s="1"/>
      <c r="M99" s="1"/>
      <c r="N99" s="1">
        <v>1800</v>
      </c>
      <c r="O99" s="1">
        <v>396.12159999999989</v>
      </c>
      <c r="P99" s="1">
        <f t="shared" si="16"/>
        <v>552.06799999999998</v>
      </c>
      <c r="Q99" s="5">
        <f t="shared" ref="Q99:Q100" si="21">12*P99-O99-N99-F99</f>
        <v>932.3404000000005</v>
      </c>
      <c r="R99" s="5"/>
      <c r="S99" s="1"/>
      <c r="T99" s="1">
        <f t="shared" si="18"/>
        <v>11.999999999999998</v>
      </c>
      <c r="U99" s="1">
        <f t="shared" si="19"/>
        <v>10.311185578588143</v>
      </c>
      <c r="V99" s="1">
        <v>617.17719999999997</v>
      </c>
      <c r="W99" s="1">
        <v>659.33119999999997</v>
      </c>
      <c r="X99" s="1">
        <v>573.77560000000005</v>
      </c>
      <c r="Y99" s="1">
        <v>695.29240000000004</v>
      </c>
      <c r="Z99" s="1">
        <v>741.30439999999999</v>
      </c>
      <c r="AA99" s="1">
        <v>639.10580000000004</v>
      </c>
      <c r="AB99" s="1" t="s">
        <v>56</v>
      </c>
      <c r="AC99" s="1">
        <f t="shared" si="17"/>
        <v>932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32</v>
      </c>
      <c r="C100" s="1"/>
      <c r="D100" s="1">
        <v>3785.1350000000002</v>
      </c>
      <c r="E100" s="17">
        <f>911.235+E25</f>
        <v>2022.9070000000002</v>
      </c>
      <c r="F100" s="17">
        <f>2679.487+F25</f>
        <v>2725.7069999999999</v>
      </c>
      <c r="G100" s="6">
        <v>1</v>
      </c>
      <c r="H100" s="1">
        <v>60</v>
      </c>
      <c r="I100" s="1" t="s">
        <v>134</v>
      </c>
      <c r="J100" s="1">
        <v>882.5</v>
      </c>
      <c r="K100" s="1">
        <f t="shared" si="15"/>
        <v>1140.4070000000002</v>
      </c>
      <c r="L100" s="1"/>
      <c r="M100" s="1"/>
      <c r="N100" s="1">
        <v>1400</v>
      </c>
      <c r="O100" s="1"/>
      <c r="P100" s="1">
        <f t="shared" si="16"/>
        <v>404.58140000000003</v>
      </c>
      <c r="Q100" s="5">
        <f t="shared" si="21"/>
        <v>729.26980000000049</v>
      </c>
      <c r="R100" s="5"/>
      <c r="S100" s="1"/>
      <c r="T100" s="1">
        <f t="shared" si="18"/>
        <v>12</v>
      </c>
      <c r="U100" s="1">
        <f t="shared" si="19"/>
        <v>10.197470768552385</v>
      </c>
      <c r="V100" s="1">
        <v>459.88600000000002</v>
      </c>
      <c r="W100" s="1">
        <v>505.52699999999999</v>
      </c>
      <c r="X100" s="1">
        <v>453.40420000000012</v>
      </c>
      <c r="Y100" s="1">
        <v>526.00720000000001</v>
      </c>
      <c r="Z100" s="1">
        <v>537.6816</v>
      </c>
      <c r="AA100" s="1">
        <v>0</v>
      </c>
      <c r="AB100" s="1" t="s">
        <v>56</v>
      </c>
      <c r="AC100" s="1">
        <f t="shared" si="17"/>
        <v>729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140</v>
      </c>
      <c r="B101" s="1" t="s">
        <v>38</v>
      </c>
      <c r="C101" s="1">
        <v>21</v>
      </c>
      <c r="D101" s="1">
        <v>39</v>
      </c>
      <c r="E101" s="1">
        <v>16</v>
      </c>
      <c r="F101" s="1">
        <v>39</v>
      </c>
      <c r="G101" s="6">
        <v>0.2</v>
      </c>
      <c r="H101" s="1">
        <v>30</v>
      </c>
      <c r="I101" s="1" t="s">
        <v>33</v>
      </c>
      <c r="J101" s="1">
        <v>16</v>
      </c>
      <c r="K101" s="1">
        <f t="shared" ref="K101" si="22">E101-J101</f>
        <v>0</v>
      </c>
      <c r="L101" s="1"/>
      <c r="M101" s="1"/>
      <c r="N101" s="1"/>
      <c r="O101" s="1"/>
      <c r="P101" s="1">
        <f t="shared" si="16"/>
        <v>3.2</v>
      </c>
      <c r="Q101" s="5"/>
      <c r="R101" s="5"/>
      <c r="S101" s="1"/>
      <c r="T101" s="1">
        <f t="shared" si="18"/>
        <v>12.1875</v>
      </c>
      <c r="U101" s="1">
        <f t="shared" si="19"/>
        <v>12.1875</v>
      </c>
      <c r="V101" s="1">
        <v>3.8</v>
      </c>
      <c r="W101" s="1">
        <v>2.8</v>
      </c>
      <c r="X101" s="1">
        <v>1.8</v>
      </c>
      <c r="Y101" s="1">
        <v>0</v>
      </c>
      <c r="Z101" s="1">
        <v>0</v>
      </c>
      <c r="AA101" s="1">
        <v>0</v>
      </c>
      <c r="AB101" s="1" t="s">
        <v>141</v>
      </c>
      <c r="AC101" s="1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1" xr:uid="{4EC392C4-8D7F-4FF3-A4A0-B33A81FF29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2024-07-04T12:57:59Z</dcterms:created>
  <dcterms:modified xsi:type="dcterms:W3CDTF">2024-07-05T07:36:08Z</dcterms:modified>
</cp:coreProperties>
</file>