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B042BFF-3469-4D3B-B3DE-1364136E99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86" i="1" s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X510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BN455" i="1"/>
  <c r="BL455" i="1"/>
  <c r="X455" i="1"/>
  <c r="O455" i="1"/>
  <c r="BO454" i="1"/>
  <c r="BN454" i="1"/>
  <c r="BM454" i="1"/>
  <c r="BL454" i="1"/>
  <c r="Y454" i="1"/>
  <c r="X454" i="1"/>
  <c r="BO453" i="1"/>
  <c r="BN453" i="1"/>
  <c r="BM453" i="1"/>
  <c r="BL453" i="1"/>
  <c r="Y453" i="1"/>
  <c r="X453" i="1"/>
  <c r="O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O444" i="1"/>
  <c r="BN444" i="1"/>
  <c r="BM444" i="1"/>
  <c r="BL444" i="1"/>
  <c r="Y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X430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W398" i="1"/>
  <c r="X397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X390" i="1" s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N380" i="1"/>
  <c r="BL380" i="1"/>
  <c r="X380" i="1"/>
  <c r="X386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O361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59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W293" i="1"/>
  <c r="W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BN283" i="1"/>
  <c r="BL283" i="1"/>
  <c r="X283" i="1"/>
  <c r="W281" i="1"/>
  <c r="X280" i="1"/>
  <c r="W280" i="1"/>
  <c r="BO279" i="1"/>
  <c r="BN279" i="1"/>
  <c r="BM279" i="1"/>
  <c r="BL279" i="1"/>
  <c r="Y279" i="1"/>
  <c r="X279" i="1"/>
  <c r="O279" i="1"/>
  <c r="BN278" i="1"/>
  <c r="BL278" i="1"/>
  <c r="X278" i="1"/>
  <c r="O278" i="1"/>
  <c r="BO277" i="1"/>
  <c r="BN277" i="1"/>
  <c r="BM277" i="1"/>
  <c r="BL277" i="1"/>
  <c r="Y277" i="1"/>
  <c r="X277" i="1"/>
  <c r="X281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X274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BN246" i="1"/>
  <c r="BL246" i="1"/>
  <c r="X246" i="1"/>
  <c r="BN245" i="1"/>
  <c r="BL245" i="1"/>
  <c r="X245" i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W231" i="1"/>
  <c r="X230" i="1"/>
  <c r="W230" i="1"/>
  <c r="BO229" i="1"/>
  <c r="BN229" i="1"/>
  <c r="BM229" i="1"/>
  <c r="BL229" i="1"/>
  <c r="Y229" i="1"/>
  <c r="X229" i="1"/>
  <c r="O229" i="1"/>
  <c r="BN228" i="1"/>
  <c r="BL228" i="1"/>
  <c r="X228" i="1"/>
  <c r="O228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W207" i="1"/>
  <c r="W206" i="1"/>
  <c r="BO205" i="1"/>
  <c r="BN205" i="1"/>
  <c r="BM205" i="1"/>
  <c r="BL205" i="1"/>
  <c r="Y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87" i="1" s="1"/>
  <c r="O178" i="1"/>
  <c r="W176" i="1"/>
  <c r="W175" i="1"/>
  <c r="BN174" i="1"/>
  <c r="BL174" i="1"/>
  <c r="X174" i="1"/>
  <c r="BO174" i="1" s="1"/>
  <c r="O174" i="1"/>
  <c r="BO173" i="1"/>
  <c r="BN173" i="1"/>
  <c r="BM173" i="1"/>
  <c r="BL173" i="1"/>
  <c r="Y173" i="1"/>
  <c r="X173" i="1"/>
  <c r="X175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I586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H586" i="1" s="1"/>
  <c r="O155" i="1"/>
  <c r="W152" i="1"/>
  <c r="W151" i="1"/>
  <c r="BN150" i="1"/>
  <c r="BL150" i="1"/>
  <c r="X150" i="1"/>
  <c r="BO150" i="1" s="1"/>
  <c r="O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O140" i="1"/>
  <c r="BN140" i="1"/>
  <c r="BM140" i="1"/>
  <c r="BL140" i="1"/>
  <c r="Y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3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3" i="1" s="1"/>
  <c r="O108" i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5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8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Y380" i="1" l="1"/>
  <c r="BM380" i="1"/>
  <c r="BO380" i="1"/>
  <c r="Y141" i="1"/>
  <c r="Y308" i="1"/>
  <c r="Y151" i="1"/>
  <c r="Y363" i="1"/>
  <c r="X25" i="1"/>
  <c r="X37" i="1"/>
  <c r="X41" i="1"/>
  <c r="X45" i="1"/>
  <c r="X49" i="1"/>
  <c r="X55" i="1"/>
  <c r="X63" i="1"/>
  <c r="X88" i="1"/>
  <c r="X96" i="1"/>
  <c r="X106" i="1"/>
  <c r="X124" i="1"/>
  <c r="X132" i="1"/>
  <c r="X141" i="1"/>
  <c r="X152" i="1"/>
  <c r="X165" i="1"/>
  <c r="X170" i="1"/>
  <c r="X176" i="1"/>
  <c r="X186" i="1"/>
  <c r="BO202" i="1"/>
  <c r="BM202" i="1"/>
  <c r="Y202" i="1"/>
  <c r="BO204" i="1"/>
  <c r="BM204" i="1"/>
  <c r="Y204" i="1"/>
  <c r="BO211" i="1"/>
  <c r="BM211" i="1"/>
  <c r="Y211" i="1"/>
  <c r="BO213" i="1"/>
  <c r="BM213" i="1"/>
  <c r="Y213" i="1"/>
  <c r="X215" i="1"/>
  <c r="J586" i="1"/>
  <c r="X225" i="1"/>
  <c r="BO218" i="1"/>
  <c r="BM218" i="1"/>
  <c r="Y218" i="1"/>
  <c r="BO222" i="1"/>
  <c r="BM222" i="1"/>
  <c r="Y222" i="1"/>
  <c r="BO235" i="1"/>
  <c r="BM235" i="1"/>
  <c r="Y235" i="1"/>
  <c r="Y240" i="1" s="1"/>
  <c r="BO239" i="1"/>
  <c r="BM239" i="1"/>
  <c r="Y239" i="1"/>
  <c r="X241" i="1"/>
  <c r="BO245" i="1"/>
  <c r="BM245" i="1"/>
  <c r="Y245" i="1"/>
  <c r="Y254" i="1" s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X286" i="1"/>
  <c r="BO290" i="1"/>
  <c r="BM290" i="1"/>
  <c r="Y290" i="1"/>
  <c r="Y292" i="1" s="1"/>
  <c r="BO299" i="1"/>
  <c r="BM299" i="1"/>
  <c r="Y299" i="1"/>
  <c r="X303" i="1"/>
  <c r="BO307" i="1"/>
  <c r="BM307" i="1"/>
  <c r="Y307" i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83" i="1"/>
  <c r="BM383" i="1"/>
  <c r="Y383" i="1"/>
  <c r="H9" i="1"/>
  <c r="B586" i="1"/>
  <c r="W577" i="1"/>
  <c r="W578" i="1"/>
  <c r="Y23" i="1"/>
  <c r="Y24" i="1" s="1"/>
  <c r="BM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X578" i="1" s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6" i="1"/>
  <c r="Y60" i="1"/>
  <c r="Y63" i="1" s="1"/>
  <c r="BM60" i="1"/>
  <c r="X64" i="1"/>
  <c r="E586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Y94" i="1"/>
  <c r="BM94" i="1"/>
  <c r="Y98" i="1"/>
  <c r="BM98" i="1"/>
  <c r="BO98" i="1"/>
  <c r="Y100" i="1"/>
  <c r="BM100" i="1"/>
  <c r="Y102" i="1"/>
  <c r="BM102" i="1"/>
  <c r="Y104" i="1"/>
  <c r="BM104" i="1"/>
  <c r="Y108" i="1"/>
  <c r="Y123" i="1" s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Y126" i="1"/>
  <c r="BM126" i="1"/>
  <c r="BO126" i="1"/>
  <c r="Y128" i="1"/>
  <c r="BM128" i="1"/>
  <c r="Y130" i="1"/>
  <c r="BM130" i="1"/>
  <c r="F586" i="1"/>
  <c r="Y137" i="1"/>
  <c r="BM137" i="1"/>
  <c r="Y139" i="1"/>
  <c r="BM139" i="1"/>
  <c r="X142" i="1"/>
  <c r="G586" i="1"/>
  <c r="Y150" i="1"/>
  <c r="BM150" i="1"/>
  <c r="X151" i="1"/>
  <c r="Y155" i="1"/>
  <c r="Y164" i="1" s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Y178" i="1"/>
  <c r="Y186" i="1" s="1"/>
  <c r="BM178" i="1"/>
  <c r="BO178" i="1"/>
  <c r="Y180" i="1"/>
  <c r="BM180" i="1"/>
  <c r="Y182" i="1"/>
  <c r="BM182" i="1"/>
  <c r="Y184" i="1"/>
  <c r="BM184" i="1"/>
  <c r="X207" i="1"/>
  <c r="Y190" i="1"/>
  <c r="Y206" i="1" s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Y214" i="1" s="1"/>
  <c r="BO212" i="1"/>
  <c r="BM212" i="1"/>
  <c r="Y212" i="1"/>
  <c r="BO220" i="1"/>
  <c r="BM220" i="1"/>
  <c r="Y220" i="1"/>
  <c r="BO224" i="1"/>
  <c r="BM224" i="1"/>
  <c r="Y224" i="1"/>
  <c r="X226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55" i="1"/>
  <c r="X262" i="1"/>
  <c r="BO257" i="1"/>
  <c r="BM257" i="1"/>
  <c r="Y257" i="1"/>
  <c r="Y261" i="1" s="1"/>
  <c r="X261" i="1"/>
  <c r="BO265" i="1"/>
  <c r="BM265" i="1"/>
  <c r="Y265" i="1"/>
  <c r="Y274" i="1" s="1"/>
  <c r="BO269" i="1"/>
  <c r="BM269" i="1"/>
  <c r="Y269" i="1"/>
  <c r="BO273" i="1"/>
  <c r="BM273" i="1"/>
  <c r="Y273" i="1"/>
  <c r="X275" i="1"/>
  <c r="BO278" i="1"/>
  <c r="BM278" i="1"/>
  <c r="Y278" i="1"/>
  <c r="Y280" i="1" s="1"/>
  <c r="BO284" i="1"/>
  <c r="BM284" i="1"/>
  <c r="Y284" i="1"/>
  <c r="X293" i="1"/>
  <c r="X292" i="1"/>
  <c r="BO297" i="1"/>
  <c r="BM297" i="1"/>
  <c r="Y297" i="1"/>
  <c r="BO301" i="1"/>
  <c r="BM301" i="1"/>
  <c r="Y301" i="1"/>
  <c r="Y303" i="1" s="1"/>
  <c r="BO362" i="1"/>
  <c r="BM362" i="1"/>
  <c r="Y362" i="1"/>
  <c r="X364" i="1"/>
  <c r="Q586" i="1"/>
  <c r="X372" i="1"/>
  <c r="BO367" i="1"/>
  <c r="BM367" i="1"/>
  <c r="Y367" i="1"/>
  <c r="X371" i="1"/>
  <c r="BO375" i="1"/>
  <c r="BM375" i="1"/>
  <c r="Y375" i="1"/>
  <c r="Y377" i="1" s="1"/>
  <c r="X377" i="1"/>
  <c r="BO402" i="1"/>
  <c r="BM402" i="1"/>
  <c r="Y402" i="1"/>
  <c r="X426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Y440" i="1" s="1"/>
  <c r="X440" i="1"/>
  <c r="R586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Y352" i="1" s="1"/>
  <c r="X352" i="1"/>
  <c r="BO356" i="1"/>
  <c r="BM356" i="1"/>
  <c r="Y356" i="1"/>
  <c r="Y358" i="1" s="1"/>
  <c r="X363" i="1"/>
  <c r="BO369" i="1"/>
  <c r="BM369" i="1"/>
  <c r="Y369" i="1"/>
  <c r="X378" i="1"/>
  <c r="Y385" i="1"/>
  <c r="BO381" i="1"/>
  <c r="BM381" i="1"/>
  <c r="Y381" i="1"/>
  <c r="X385" i="1"/>
  <c r="BO389" i="1"/>
  <c r="BM389" i="1"/>
  <c r="Y389" i="1"/>
  <c r="Y390" i="1" s="1"/>
  <c r="X391" i="1"/>
  <c r="X398" i="1"/>
  <c r="BO395" i="1"/>
  <c r="BM395" i="1"/>
  <c r="Y395" i="1"/>
  <c r="Y397" i="1" s="1"/>
  <c r="X425" i="1"/>
  <c r="BO403" i="1"/>
  <c r="BM403" i="1"/>
  <c r="Y403" i="1"/>
  <c r="Y425" i="1" s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Y430" i="1" s="1"/>
  <c r="X441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Y478" i="1" s="1"/>
  <c r="X479" i="1"/>
  <c r="BO497" i="1"/>
  <c r="BM497" i="1"/>
  <c r="Y497" i="1"/>
  <c r="BO501" i="1"/>
  <c r="BM501" i="1"/>
  <c r="Y501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Y505" i="1" s="1"/>
  <c r="BO502" i="1"/>
  <c r="BM502" i="1"/>
  <c r="Y502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X577" i="1" l="1"/>
  <c r="X579" i="1" s="1"/>
  <c r="Y319" i="1"/>
  <c r="Y567" i="1"/>
  <c r="Y525" i="1"/>
  <c r="Y551" i="1"/>
  <c r="Y458" i="1"/>
  <c r="Y345" i="1"/>
  <c r="Y371" i="1"/>
  <c r="Y132" i="1"/>
  <c r="Y105" i="1"/>
  <c r="Y36" i="1"/>
  <c r="Y581" i="1" s="1"/>
  <c r="X580" i="1"/>
  <c r="W579" i="1"/>
  <c r="Y286" i="1"/>
  <c r="Y225" i="1"/>
  <c r="X576" i="1"/>
</calcChain>
</file>

<file path=xl/sharedStrings.xml><?xml version="1.0" encoding="utf-8"?>
<sst xmlns="http://schemas.openxmlformats.org/spreadsheetml/2006/main" count="2572" uniqueCount="859">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</sst>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57" zoomScaleNormal="100" zoomScaleSheetLayoutView="100" workbookViewId="0">
      <selection activeCell="AA583" sqref="AA583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5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0.41666666666666669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10</v>
      </c>
      <c r="X39" s="406">
        <f>IFERROR(IF(W39="",0,CEILING((W39/$H39),1)*$H39),"")</f>
        <v>10.199999999999999</v>
      </c>
      <c r="Y39" s="36">
        <f>IFERROR(IF(X39=0,"",ROUNDUP(X39/H39,0)*0.00753),"")</f>
        <v>0.12801000000000001</v>
      </c>
      <c r="Z39" s="56"/>
      <c r="AA39" s="57"/>
      <c r="AE39" s="64"/>
      <c r="BB39" s="76" t="s">
        <v>95</v>
      </c>
      <c r="BL39" s="64">
        <f>IFERROR(W39*I39/H39,"0")</f>
        <v>14.033333333333333</v>
      </c>
      <c r="BM39" s="64">
        <f>IFERROR(X39*I39/H39,"0")</f>
        <v>14.313999999999998</v>
      </c>
      <c r="BN39" s="64">
        <f>IFERROR(1/J39*(W39/H39),"0")</f>
        <v>0.10683760683760685</v>
      </c>
      <c r="BO39" s="64">
        <f>IFERROR(1/J39*(X39/H39),"0")</f>
        <v>0.10897435897435898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16.666666666666668</v>
      </c>
      <c r="X40" s="407">
        <f>IFERROR(X39/H39,"0")</f>
        <v>17</v>
      </c>
      <c r="Y40" s="407">
        <f>IFERROR(IF(Y39="",0,Y39),"0")</f>
        <v>0.12801000000000001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10</v>
      </c>
      <c r="X41" s="407">
        <f>IFERROR(SUM(X39:X39),"0")</f>
        <v>10.199999999999999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200</v>
      </c>
      <c r="X60" s="406">
        <f>IFERROR(IF(W60="",0,CEILING((W60/$H60),1)*$H60),"")</f>
        <v>205.20000000000002</v>
      </c>
      <c r="Y60" s="36">
        <f>IFERROR(IF(X60=0,"",ROUNDUP(X60/H60,0)*0.02175),"")</f>
        <v>0.41324999999999995</v>
      </c>
      <c r="Z60" s="56"/>
      <c r="AA60" s="57"/>
      <c r="AE60" s="64"/>
      <c r="BB60" s="82" t="s">
        <v>1</v>
      </c>
      <c r="BL60" s="64">
        <f>IFERROR(W60*I60/H60,"0")</f>
        <v>208.88888888888889</v>
      </c>
      <c r="BM60" s="64">
        <f>IFERROR(X60*I60/H60,"0")</f>
        <v>214.32</v>
      </c>
      <c r="BN60" s="64">
        <f>IFERROR(1/J60*(W60/H60),"0")</f>
        <v>0.3306878306878307</v>
      </c>
      <c r="BO60" s="64">
        <f>IFERROR(1/J60*(X60/H60),"0")</f>
        <v>0.33928571428571425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18.518518518518519</v>
      </c>
      <c r="X63" s="407">
        <f>IFERROR(X59/H59,"0")+IFERROR(X60/H60,"0")+IFERROR(X61/H61,"0")+IFERROR(X62/H62,"0")</f>
        <v>19</v>
      </c>
      <c r="Y63" s="407">
        <f>IFERROR(IF(Y59="",0,Y59),"0")+IFERROR(IF(Y60="",0,Y60),"0")+IFERROR(IF(Y61="",0,Y61),"0")+IFERROR(IF(Y62="",0,Y62),"0")</f>
        <v>0.41324999999999995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200</v>
      </c>
      <c r="X64" s="407">
        <f>IFERROR(SUM(X59:X62),"0")</f>
        <v>205.20000000000002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200</v>
      </c>
      <c r="X69" s="406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1000</v>
      </c>
      <c r="X71" s="406">
        <f t="shared" si="6"/>
        <v>1004.4000000000001</v>
      </c>
      <c r="Y71" s="36">
        <f t="shared" si="7"/>
        <v>2.0227499999999998</v>
      </c>
      <c r="Z71" s="56"/>
      <c r="AA71" s="57"/>
      <c r="AE71" s="64"/>
      <c r="BB71" s="89" t="s">
        <v>1</v>
      </c>
      <c r="BL71" s="64">
        <f t="shared" si="8"/>
        <v>1044.4444444444443</v>
      </c>
      <c r="BM71" s="64">
        <f t="shared" si="9"/>
        <v>1049.04</v>
      </c>
      <c r="BN71" s="64">
        <f t="shared" si="10"/>
        <v>1.653439153439153</v>
      </c>
      <c r="BO71" s="64">
        <f t="shared" si="11"/>
        <v>1.6607142857142856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9">
        <v>4680115882133</v>
      </c>
      <c r="E72" s="410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9">
        <v>4680115882133</v>
      </c>
      <c r="E73" s="410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500</v>
      </c>
      <c r="X73" s="406">
        <f t="shared" si="6"/>
        <v>503.99999999999994</v>
      </c>
      <c r="Y73" s="36">
        <f t="shared" si="7"/>
        <v>0.9787499999999999</v>
      </c>
      <c r="Z73" s="56"/>
      <c r="AA73" s="57"/>
      <c r="AE73" s="64"/>
      <c r="BB73" s="91" t="s">
        <v>1</v>
      </c>
      <c r="BL73" s="64">
        <f t="shared" si="8"/>
        <v>521.42857142857144</v>
      </c>
      <c r="BM73" s="64">
        <f t="shared" si="9"/>
        <v>525.6</v>
      </c>
      <c r="BN73" s="64">
        <f t="shared" si="10"/>
        <v>0.79719387755102045</v>
      </c>
      <c r="BO73" s="64">
        <f t="shared" si="11"/>
        <v>0.80357142857142849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50</v>
      </c>
      <c r="X83" s="406">
        <f t="shared" si="6"/>
        <v>51.2</v>
      </c>
      <c r="Y83" s="36">
        <f>IFERROR(IF(X83=0,"",ROUNDUP(X83/H83,0)*0.00753),"")</f>
        <v>0.12048</v>
      </c>
      <c r="Z83" s="56"/>
      <c r="AA83" s="57"/>
      <c r="AE83" s="64"/>
      <c r="BB83" s="101" t="s">
        <v>1</v>
      </c>
      <c r="BL83" s="64">
        <f t="shared" si="8"/>
        <v>53.125</v>
      </c>
      <c r="BM83" s="64">
        <f t="shared" si="9"/>
        <v>54.4</v>
      </c>
      <c r="BN83" s="64">
        <f t="shared" si="10"/>
        <v>0.1001602564102564</v>
      </c>
      <c r="BO83" s="64">
        <f t="shared" si="11"/>
        <v>0.10256410256410256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50</v>
      </c>
      <c r="X85" s="406">
        <f t="shared" si="6"/>
        <v>52.5</v>
      </c>
      <c r="Y85" s="36">
        <f>IFERROR(IF(X85=0,"",ROUNDUP(X85/H85,0)*0.00937),"")</f>
        <v>0.13117999999999999</v>
      </c>
      <c r="Z85" s="56"/>
      <c r="AA85" s="57"/>
      <c r="AE85" s="64"/>
      <c r="BB85" s="103" t="s">
        <v>1</v>
      </c>
      <c r="BL85" s="64">
        <f t="shared" si="8"/>
        <v>52.8</v>
      </c>
      <c r="BM85" s="64">
        <f t="shared" si="9"/>
        <v>55.440000000000005</v>
      </c>
      <c r="BN85" s="64">
        <f t="shared" si="10"/>
        <v>0.11111111111111112</v>
      </c>
      <c r="BO85" s="64">
        <f t="shared" si="11"/>
        <v>0.11666666666666667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184.7123015873016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187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3.6664099999999999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1800</v>
      </c>
      <c r="X89" s="407">
        <f>IFERROR(SUM(X67:X87),"0")</f>
        <v>1817.3000000000002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4301051437</v>
      </c>
      <c r="D108" s="409">
        <v>4607091386967</v>
      </c>
      <c r="E108" s="410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09">
        <v>4607091386967</v>
      </c>
      <c r="E109" s="410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100</v>
      </c>
      <c r="X110" s="406">
        <f t="shared" si="18"/>
        <v>100.80000000000001</v>
      </c>
      <c r="Y110" s="36">
        <f>IFERROR(IF(X110=0,"",ROUNDUP(X110/H110,0)*0.02175),"")</f>
        <v>0.26100000000000001</v>
      </c>
      <c r="Z110" s="56"/>
      <c r="AA110" s="57"/>
      <c r="AE110" s="64"/>
      <c r="BB110" s="119" t="s">
        <v>1</v>
      </c>
      <c r="BL110" s="64">
        <f t="shared" si="19"/>
        <v>106.71428571428572</v>
      </c>
      <c r="BM110" s="64">
        <f t="shared" si="20"/>
        <v>107.56800000000001</v>
      </c>
      <c r="BN110" s="64">
        <f t="shared" si="21"/>
        <v>0.21258503401360543</v>
      </c>
      <c r="BO110" s="64">
        <f t="shared" si="22"/>
        <v>0.21428571428571427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500</v>
      </c>
      <c r="X114" s="406">
        <f t="shared" si="18"/>
        <v>502.20000000000005</v>
      </c>
      <c r="Y114" s="36">
        <f>IFERROR(IF(X114=0,"",ROUNDUP(X114/H114,0)*0.00753),"")</f>
        <v>1.4005799999999999</v>
      </c>
      <c r="Z114" s="56"/>
      <c r="AA114" s="57"/>
      <c r="AE114" s="64"/>
      <c r="BB114" s="123" t="s">
        <v>1</v>
      </c>
      <c r="BL114" s="64">
        <f t="shared" si="19"/>
        <v>550.37037037037032</v>
      </c>
      <c r="BM114" s="64">
        <f t="shared" si="20"/>
        <v>552.79200000000003</v>
      </c>
      <c r="BN114" s="64">
        <f t="shared" si="21"/>
        <v>1.1870845204178535</v>
      </c>
      <c r="BO114" s="64">
        <f t="shared" si="22"/>
        <v>1.1923076923076923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197.08994708994706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198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1.6615799999999998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600</v>
      </c>
      <c r="X124" s="407">
        <f>IFERROR(SUM(X108:X122),"0")</f>
        <v>603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09">
        <v>4607091385168</v>
      </c>
      <c r="E136" s="410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1000</v>
      </c>
      <c r="X136" s="406">
        <f>IFERROR(IF(W136="",0,CEILING((W136/$H136),1)*$H136),"")</f>
        <v>1004.4</v>
      </c>
      <c r="Y136" s="36">
        <f>IFERROR(IF(X136=0,"",ROUNDUP(X136/H136,0)*0.02175),"")</f>
        <v>2.6969999999999996</v>
      </c>
      <c r="Z136" s="56"/>
      <c r="AA136" s="57"/>
      <c r="AE136" s="64"/>
      <c r="BB136" s="138" t="s">
        <v>1</v>
      </c>
      <c r="BL136" s="64">
        <f>IFERROR(W136*I136/H136,"0")</f>
        <v>1068.8888888888889</v>
      </c>
      <c r="BM136" s="64">
        <f>IFERROR(X136*I136/H136,"0")</f>
        <v>1073.5920000000001</v>
      </c>
      <c r="BN136" s="64">
        <f>IFERROR(1/J136*(W136/H136),"0")</f>
        <v>2.2045855379188715</v>
      </c>
      <c r="BO136" s="64">
        <f>IFERROR(1/J136*(X136/H136),"0")</f>
        <v>2.214285714285714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09">
        <v>4607091385168</v>
      </c>
      <c r="E137" s="410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600</v>
      </c>
      <c r="X139" s="406">
        <f>IFERROR(IF(W139="",0,CEILING((W139/$H139),1)*$H139),"")</f>
        <v>602.1</v>
      </c>
      <c r="Y139" s="36">
        <f>IFERROR(IF(X139=0,"",ROUNDUP(X139/H139,0)*0.00753),"")</f>
        <v>1.67919</v>
      </c>
      <c r="Z139" s="56"/>
      <c r="AA139" s="57"/>
      <c r="AE139" s="64"/>
      <c r="BB139" s="141" t="s">
        <v>1</v>
      </c>
      <c r="BL139" s="64">
        <f>IFERROR(W139*I139/H139,"0")</f>
        <v>660.44444444444446</v>
      </c>
      <c r="BM139" s="64">
        <f>IFERROR(X139*I139/H139,"0")</f>
        <v>662.75599999999997</v>
      </c>
      <c r="BN139" s="64">
        <f>IFERROR(1/J139*(W139/H139),"0")</f>
        <v>1.4245014245014243</v>
      </c>
      <c r="BO139" s="64">
        <f>IFERROR(1/J139*(X139/H139),"0")</f>
        <v>1.4294871794871795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345.67901234567898</v>
      </c>
      <c r="X141" s="407">
        <f>IFERROR(X136/H136,"0")+IFERROR(X137/H137,"0")+IFERROR(X138/H138,"0")+IFERROR(X139/H139,"0")+IFERROR(X140/H140,"0")</f>
        <v>347</v>
      </c>
      <c r="Y141" s="407">
        <f>IFERROR(IF(Y136="",0,Y136),"0")+IFERROR(IF(Y137="",0,Y137),"0")+IFERROR(IF(Y138="",0,Y138),"0")+IFERROR(IF(Y139="",0,Y139),"0")+IFERROR(IF(Y140="",0,Y140),"0")</f>
        <v>4.3761899999999994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1600</v>
      </c>
      <c r="X142" s="407">
        <f>IFERROR(SUM(X136:X140),"0")</f>
        <v>1606.5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50</v>
      </c>
      <c r="X161" s="406">
        <f t="shared" si="28"/>
        <v>50.400000000000006</v>
      </c>
      <c r="Y161" s="36">
        <f>IFERROR(IF(X161=0,"",ROUNDUP(X161/H161,0)*0.00502),"")</f>
        <v>0.12048</v>
      </c>
      <c r="Z161" s="56"/>
      <c r="AA161" s="57"/>
      <c r="AE161" s="64"/>
      <c r="BB161" s="154" t="s">
        <v>1</v>
      </c>
      <c r="BL161" s="64">
        <f t="shared" si="29"/>
        <v>52.380952380952387</v>
      </c>
      <c r="BM161" s="64">
        <f t="shared" si="30"/>
        <v>52.800000000000011</v>
      </c>
      <c r="BN161" s="64">
        <f t="shared" si="31"/>
        <v>0.10175010175010177</v>
      </c>
      <c r="BO161" s="64">
        <f t="shared" si="32"/>
        <v>0.10256410256410257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23.80952380952381</v>
      </c>
      <c r="X164" s="407">
        <f>IFERROR(X155/H155,"0")+IFERROR(X156/H156,"0")+IFERROR(X157/H157,"0")+IFERROR(X158/H158,"0")+IFERROR(X159/H159,"0")+IFERROR(X160/H160,"0")+IFERROR(X161/H161,"0")+IFERROR(X162/H162,"0")+IFERROR(X163/H163,"0")</f>
        <v>24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0.12048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50</v>
      </c>
      <c r="X165" s="407">
        <f>IFERROR(SUM(X155:X163),"0")</f>
        <v>50.400000000000006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200</v>
      </c>
      <c r="X190" s="406">
        <f t="shared" si="38"/>
        <v>202.5</v>
      </c>
      <c r="Y190" s="36">
        <f>IFERROR(IF(X190=0,"",ROUNDUP(X190/H190,0)*0.02175),"")</f>
        <v>0.54374999999999996</v>
      </c>
      <c r="Z190" s="56"/>
      <c r="AA190" s="57"/>
      <c r="AE190" s="64"/>
      <c r="BB190" s="170" t="s">
        <v>1</v>
      </c>
      <c r="BL190" s="64">
        <f t="shared" si="39"/>
        <v>213.92592592592592</v>
      </c>
      <c r="BM190" s="64">
        <f t="shared" si="40"/>
        <v>216.60000000000002</v>
      </c>
      <c r="BN190" s="64">
        <f t="shared" si="41"/>
        <v>0.44091710758377423</v>
      </c>
      <c r="BO190" s="64">
        <f t="shared" si="42"/>
        <v>0.4464285714285714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200</v>
      </c>
      <c r="X197" s="406">
        <f t="shared" si="38"/>
        <v>201.6</v>
      </c>
      <c r="Y197" s="36">
        <f>IFERROR(IF(X197=0,"",ROUNDUP(X197/H197,0)*0.00753),"")</f>
        <v>0.63251999999999997</v>
      </c>
      <c r="Z197" s="56"/>
      <c r="AA197" s="57"/>
      <c r="AE197" s="64"/>
      <c r="BB197" s="177" t="s">
        <v>1</v>
      </c>
      <c r="BL197" s="64">
        <f t="shared" si="39"/>
        <v>216.66666666666669</v>
      </c>
      <c r="BM197" s="64">
        <f t="shared" si="40"/>
        <v>218.4</v>
      </c>
      <c r="BN197" s="64">
        <f t="shared" si="41"/>
        <v>0.53418803418803418</v>
      </c>
      <c r="BO197" s="64">
        <f t="shared" si="42"/>
        <v>0.53846153846153844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150</v>
      </c>
      <c r="X199" s="406">
        <f t="shared" si="38"/>
        <v>151.19999999999999</v>
      </c>
      <c r="Y199" s="36">
        <f t="shared" ref="Y199:Y205" si="43">IFERROR(IF(X199=0,"",ROUNDUP(X199/H199,0)*0.00753),"")</f>
        <v>0.47439000000000003</v>
      </c>
      <c r="Z199" s="56"/>
      <c r="AA199" s="57"/>
      <c r="AE199" s="64"/>
      <c r="BB199" s="179" t="s">
        <v>1</v>
      </c>
      <c r="BL199" s="64">
        <f t="shared" si="39"/>
        <v>168.125</v>
      </c>
      <c r="BM199" s="64">
        <f t="shared" si="40"/>
        <v>169.47</v>
      </c>
      <c r="BN199" s="64">
        <f t="shared" si="41"/>
        <v>0.40064102564102561</v>
      </c>
      <c r="BO199" s="64">
        <f t="shared" si="42"/>
        <v>0.40384615384615385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250</v>
      </c>
      <c r="X201" s="406">
        <f t="shared" si="38"/>
        <v>252</v>
      </c>
      <c r="Y201" s="36">
        <f t="shared" si="43"/>
        <v>0.79065000000000007</v>
      </c>
      <c r="Z201" s="56"/>
      <c r="AA201" s="57"/>
      <c r="AE201" s="64"/>
      <c r="BB201" s="181" t="s">
        <v>1</v>
      </c>
      <c r="BL201" s="64">
        <f t="shared" si="39"/>
        <v>278.33333333333337</v>
      </c>
      <c r="BM201" s="64">
        <f t="shared" si="40"/>
        <v>280.56000000000006</v>
      </c>
      <c r="BN201" s="64">
        <f t="shared" si="41"/>
        <v>0.66773504273504269</v>
      </c>
      <c r="BO201" s="64">
        <f t="shared" si="42"/>
        <v>0.67307692307692302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274.6913580246914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277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2.4413100000000001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800</v>
      </c>
      <c r="X207" s="407">
        <f>IFERROR(SUM(X189:X205),"0")</f>
        <v>807.3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50</v>
      </c>
      <c r="X218" s="406">
        <f t="shared" ref="X218:X224" si="44">IFERROR(IF(W218="",0,CEILING((W218/$H218),1)*$H218),"")</f>
        <v>58</v>
      </c>
      <c r="Y218" s="36">
        <f>IFERROR(IF(X218=0,"",ROUNDUP(X218/H218,0)*0.02175),"")</f>
        <v>0.10874999999999999</v>
      </c>
      <c r="Z218" s="56"/>
      <c r="AA218" s="57"/>
      <c r="AE218" s="64"/>
      <c r="BB218" s="191" t="s">
        <v>1</v>
      </c>
      <c r="BL218" s="64">
        <f t="shared" ref="BL218:BL224" si="45">IFERROR(W218*I218/H218,"0")</f>
        <v>52.068965517241381</v>
      </c>
      <c r="BM218" s="64">
        <f t="shared" ref="BM218:BM224" si="46">IFERROR(X218*I218/H218,"0")</f>
        <v>60.4</v>
      </c>
      <c r="BN218" s="64">
        <f t="shared" ref="BN218:BN224" si="47">IFERROR(1/J218*(W218/H218),"0")</f>
        <v>7.6970443349753698E-2</v>
      </c>
      <c r="BO218" s="64">
        <f t="shared" ref="BO218:BO224" si="48">IFERROR(1/J218*(X218/H218),"0")</f>
        <v>8.9285714285714274E-2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4.3103448275862073</v>
      </c>
      <c r="X225" s="407">
        <f>IFERROR(X218/H218,"0")+IFERROR(X219/H219,"0")+IFERROR(X220/H220,"0")+IFERROR(X221/H221,"0")+IFERROR(X222/H222,"0")+IFERROR(X223/H223,"0")+IFERROR(X224/H224,"0")</f>
        <v>5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0.10874999999999999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50</v>
      </c>
      <c r="X226" s="407">
        <f>IFERROR(SUM(X218:X224),"0")</f>
        <v>58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100</v>
      </c>
      <c r="X258" s="406">
        <f>IFERROR(IF(W258="",0,CEILING((W258/$H258),1)*$H258),"")</f>
        <v>100.80000000000001</v>
      </c>
      <c r="Y258" s="36">
        <f>IFERROR(IF(X258=0,"",ROUNDUP(X258/H258,0)*0.00753),"")</f>
        <v>0.18071999999999999</v>
      </c>
      <c r="Z258" s="56"/>
      <c r="AA258" s="57"/>
      <c r="AE258" s="64"/>
      <c r="BB258" s="217" t="s">
        <v>1</v>
      </c>
      <c r="BL258" s="64">
        <f>IFERROR(W258*I258/H258,"0")</f>
        <v>106.19047619047619</v>
      </c>
      <c r="BM258" s="64">
        <f>IFERROR(X258*I258/H258,"0")</f>
        <v>107.04</v>
      </c>
      <c r="BN258" s="64">
        <f>IFERROR(1/J258*(W258/H258),"0")</f>
        <v>0.15262515262515264</v>
      </c>
      <c r="BO258" s="64">
        <f>IFERROR(1/J258*(X258/H258),"0")</f>
        <v>0.15384615384615385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23.80952380952381</v>
      </c>
      <c r="X261" s="407">
        <f>IFERROR(X257/H257,"0")+IFERROR(X258/H258,"0")+IFERROR(X259/H259,"0")+IFERROR(X260/H260,"0")</f>
        <v>24</v>
      </c>
      <c r="Y261" s="407">
        <f>IFERROR(IF(Y257="",0,Y257),"0")+IFERROR(IF(Y258="",0,Y258),"0")+IFERROR(IF(Y259="",0,Y259),"0")+IFERROR(IF(Y260="",0,Y260),"0")</f>
        <v>0.18071999999999999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100</v>
      </c>
      <c r="X262" s="407">
        <f>IFERROR(SUM(X257:X260),"0")</f>
        <v>100.80000000000001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100</v>
      </c>
      <c r="X264" s="406">
        <f t="shared" ref="X264:X273" si="60">IFERROR(IF(W264="",0,CEILING((W264/$H264),1)*$H264),"")</f>
        <v>101.39999999999999</v>
      </c>
      <c r="Y264" s="36">
        <f>IFERROR(IF(X264=0,"",ROUNDUP(X264/H264,0)*0.02175),"")</f>
        <v>0.28275</v>
      </c>
      <c r="Z264" s="56"/>
      <c r="AA264" s="57"/>
      <c r="AE264" s="64"/>
      <c r="BB264" s="220" t="s">
        <v>1</v>
      </c>
      <c r="BL264" s="64">
        <f t="shared" ref="BL264:BL273" si="61">IFERROR(W264*I264/H264,"0")</f>
        <v>107.15384615384616</v>
      </c>
      <c r="BM264" s="64">
        <f t="shared" ref="BM264:BM273" si="62">IFERROR(X264*I264/H264,"0")</f>
        <v>108.65400000000001</v>
      </c>
      <c r="BN264" s="64">
        <f t="shared" ref="BN264:BN273" si="63">IFERROR(1/J264*(W264/H264),"0")</f>
        <v>0.22893772893772893</v>
      </c>
      <c r="BO264" s="64">
        <f t="shared" ref="BO264:BO273" si="64">IFERROR(1/J264*(X264/H264),"0")</f>
        <v>0.23214285714285712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12.820512820512821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13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0.28275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100</v>
      </c>
      <c r="X275" s="407">
        <f>IFERROR(SUM(X264:X273),"0")</f>
        <v>101.39999999999999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600</v>
      </c>
      <c r="X278" s="406">
        <f>IFERROR(IF(W278="",0,CEILING((W278/$H278),1)*$H278),"")</f>
        <v>600.6</v>
      </c>
      <c r="Y278" s="36">
        <f>IFERROR(IF(X278=0,"",ROUNDUP(X278/H278,0)*0.02175),"")</f>
        <v>1.67475</v>
      </c>
      <c r="Z278" s="56"/>
      <c r="AA278" s="57"/>
      <c r="AE278" s="64"/>
      <c r="BB278" s="231" t="s">
        <v>1</v>
      </c>
      <c r="BL278" s="64">
        <f>IFERROR(W278*I278/H278,"0")</f>
        <v>643.38461538461547</v>
      </c>
      <c r="BM278" s="64">
        <f>IFERROR(X278*I278/H278,"0")</f>
        <v>644.02800000000002</v>
      </c>
      <c r="BN278" s="64">
        <f>IFERROR(1/J278*(W278/H278),"0")</f>
        <v>1.3736263736263734</v>
      </c>
      <c r="BO278" s="64">
        <f>IFERROR(1/J278*(X278/H278),"0")</f>
        <v>1.375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76.92307692307692</v>
      </c>
      <c r="X280" s="407">
        <f>IFERROR(X277/H277,"0")+IFERROR(X278/H278,"0")+IFERROR(X279/H279,"0")</f>
        <v>77</v>
      </c>
      <c r="Y280" s="407">
        <f>IFERROR(IF(Y277="",0,Y277),"0")+IFERROR(IF(Y278="",0,Y278),"0")+IFERROR(IF(Y279="",0,Y279),"0")</f>
        <v>1.67475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600</v>
      </c>
      <c r="X281" s="407">
        <f>IFERROR(SUM(X277:X279),"0")</f>
        <v>600.6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10</v>
      </c>
      <c r="X289" s="406">
        <f>IFERROR(IF(W289="",0,CEILING((W289/$H289),1)*$H289),"")</f>
        <v>10</v>
      </c>
      <c r="Y289" s="36">
        <f>IFERROR(IF(X289=0,"",ROUNDUP(X289/H289,0)*0.00474),"")</f>
        <v>2.3700000000000002E-2</v>
      </c>
      <c r="Z289" s="56"/>
      <c r="AA289" s="57"/>
      <c r="AE289" s="64"/>
      <c r="BB289" s="236" t="s">
        <v>1</v>
      </c>
      <c r="BL289" s="64">
        <f>IFERROR(W289*I289/H289,"0")</f>
        <v>11.200000000000001</v>
      </c>
      <c r="BM289" s="64">
        <f>IFERROR(X289*I289/H289,"0")</f>
        <v>11.200000000000001</v>
      </c>
      <c r="BN289" s="64">
        <f>IFERROR(1/J289*(W289/H289),"0")</f>
        <v>2.1008403361344536E-2</v>
      </c>
      <c r="BO289" s="64">
        <f>IFERROR(1/J289*(X289/H289),"0")</f>
        <v>2.1008403361344536E-2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10</v>
      </c>
      <c r="X290" s="406">
        <f>IFERROR(IF(W290="",0,CEILING((W290/$H290),1)*$H290),"")</f>
        <v>10</v>
      </c>
      <c r="Y290" s="36">
        <f>IFERROR(IF(X290=0,"",ROUNDUP(X290/H290,0)*0.00474),"")</f>
        <v>2.3700000000000002E-2</v>
      </c>
      <c r="Z290" s="56"/>
      <c r="AA290" s="57"/>
      <c r="AE290" s="64"/>
      <c r="BB290" s="237" t="s">
        <v>1</v>
      </c>
      <c r="BL290" s="64">
        <f>IFERROR(W290*I290/H290,"0")</f>
        <v>11.200000000000001</v>
      </c>
      <c r="BM290" s="64">
        <f>IFERROR(X290*I290/H290,"0")</f>
        <v>11.200000000000001</v>
      </c>
      <c r="BN290" s="64">
        <f>IFERROR(1/J290*(W290/H290),"0")</f>
        <v>2.1008403361344536E-2</v>
      </c>
      <c r="BO290" s="64">
        <f>IFERROR(1/J290*(X290/H290),"0")</f>
        <v>2.1008403361344536E-2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10</v>
      </c>
      <c r="X291" s="406">
        <f>IFERROR(IF(W291="",0,CEILING((W291/$H291),1)*$H291),"")</f>
        <v>10</v>
      </c>
      <c r="Y291" s="36">
        <f>IFERROR(IF(X291=0,"",ROUNDUP(X291/H291,0)*0.00474),"")</f>
        <v>2.3700000000000002E-2</v>
      </c>
      <c r="Z291" s="56"/>
      <c r="AA291" s="57"/>
      <c r="AE291" s="64"/>
      <c r="BB291" s="238" t="s">
        <v>1</v>
      </c>
      <c r="BL291" s="64">
        <f>IFERROR(W291*I291/H291,"0")</f>
        <v>11.200000000000001</v>
      </c>
      <c r="BM291" s="64">
        <f>IFERROR(X291*I291/H291,"0")</f>
        <v>11.200000000000001</v>
      </c>
      <c r="BN291" s="64">
        <f>IFERROR(1/J291*(W291/H291),"0")</f>
        <v>2.1008403361344536E-2</v>
      </c>
      <c r="BO291" s="64">
        <f>IFERROR(1/J291*(X291/H291),"0")</f>
        <v>2.1008403361344536E-2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15</v>
      </c>
      <c r="X292" s="407">
        <f>IFERROR(X289/H289,"0")+IFERROR(X290/H290,"0")+IFERROR(X291/H291,"0")</f>
        <v>15</v>
      </c>
      <c r="Y292" s="407">
        <f>IFERROR(IF(Y289="",0,Y289),"0")+IFERROR(IF(Y290="",0,Y290),"0")+IFERROR(IF(Y291="",0,Y291),"0")</f>
        <v>7.110000000000001E-2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30</v>
      </c>
      <c r="X293" s="407">
        <f>IFERROR(SUM(X289:X291),"0")</f>
        <v>30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0</v>
      </c>
      <c r="X319" s="407">
        <f>IFERROR(X316/H316,"0")+IFERROR(X317/H317,"0")+IFERROR(X318/H318,"0")</f>
        <v>0</v>
      </c>
      <c r="Y319" s="407">
        <f>IFERROR(IF(Y316="",0,Y316),"0")+IFERROR(IF(Y317="",0,Y317),"0")+IFERROR(IF(Y318="",0,Y318),"0")</f>
        <v>0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0</v>
      </c>
      <c r="X320" s="407">
        <f>IFERROR(SUM(X316:X318),"0")</f>
        <v>0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0</v>
      </c>
      <c r="X334" s="406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1200</v>
      </c>
      <c r="X337" s="406">
        <f t="shared" si="70"/>
        <v>1200</v>
      </c>
      <c r="Y337" s="36">
        <f>IFERROR(IF(X337=0,"",ROUNDUP(X337/H337,0)*0.02039),"")</f>
        <v>1.6311999999999998</v>
      </c>
      <c r="Z337" s="56"/>
      <c r="AA337" s="57"/>
      <c r="AE337" s="64"/>
      <c r="BB337" s="259" t="s">
        <v>1</v>
      </c>
      <c r="BL337" s="64">
        <f t="shared" si="71"/>
        <v>1238.4000000000001</v>
      </c>
      <c r="BM337" s="64">
        <f t="shared" si="72"/>
        <v>1238.4000000000001</v>
      </c>
      <c r="BN337" s="64">
        <f t="shared" si="73"/>
        <v>1.6666666666666665</v>
      </c>
      <c r="BO337" s="64">
        <f t="shared" si="74"/>
        <v>1.6666666666666665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80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80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1.6311999999999998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1200</v>
      </c>
      <c r="X346" s="407">
        <f>IFERROR(SUM(X332:X344),"0")</f>
        <v>1200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0</v>
      </c>
      <c r="X348" s="40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0</v>
      </c>
      <c r="X352" s="407">
        <f>IFERROR(X348/H348,"0")+IFERROR(X349/H349,"0")+IFERROR(X350/H350,"0")+IFERROR(X351/H351,"0")</f>
        <v>0</v>
      </c>
      <c r="Y352" s="407">
        <f>IFERROR(IF(Y348="",0,Y348),"0")+IFERROR(IF(Y349="",0,Y349),"0")+IFERROR(IF(Y350="",0,Y350),"0")+IFERROR(IF(Y351="",0,Y351),"0")</f>
        <v>0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0</v>
      </c>
      <c r="X353" s="407">
        <f>IFERROR(SUM(X348:X351),"0")</f>
        <v>0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250</v>
      </c>
      <c r="X362" s="406">
        <f>IFERROR(IF(W362="",0,CEILING((W362/$H362),1)*$H362),"")</f>
        <v>257.39999999999998</v>
      </c>
      <c r="Y362" s="36">
        <f>IFERROR(IF(X362=0,"",ROUNDUP(X362/H362,0)*0.02175),"")</f>
        <v>0.71775</v>
      </c>
      <c r="Z362" s="56"/>
      <c r="AA362" s="57"/>
      <c r="AE362" s="64"/>
      <c r="BB362" s="275" t="s">
        <v>1</v>
      </c>
      <c r="BL362" s="64">
        <f>IFERROR(W362*I362/H362,"0")</f>
        <v>268.07692307692309</v>
      </c>
      <c r="BM362" s="64">
        <f>IFERROR(X362*I362/H362,"0")</f>
        <v>276.012</v>
      </c>
      <c r="BN362" s="64">
        <f>IFERROR(1/J362*(W362/H362),"0")</f>
        <v>0.57234432234432231</v>
      </c>
      <c r="BO362" s="64">
        <f>IFERROR(1/J362*(X362/H362),"0")</f>
        <v>0.5892857142857143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32.051282051282051</v>
      </c>
      <c r="X363" s="407">
        <f>IFERROR(X361/H361,"0")+IFERROR(X362/H362,"0")</f>
        <v>33</v>
      </c>
      <c r="Y363" s="407">
        <f>IFERROR(IF(Y361="",0,Y361),"0")+IFERROR(IF(Y362="",0,Y362),"0")</f>
        <v>0.71775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250</v>
      </c>
      <c r="X364" s="407">
        <f>IFERROR(SUM(X361:X362),"0")</f>
        <v>257.39999999999998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300</v>
      </c>
      <c r="X367" s="406">
        <f>IFERROR(IF(W367="",0,CEILING((W367/$H367),1)*$H367),"")</f>
        <v>300</v>
      </c>
      <c r="Y367" s="36">
        <f>IFERROR(IF(X367=0,"",ROUNDUP(X367/H367,0)*0.02175),"")</f>
        <v>0.54374999999999996</v>
      </c>
      <c r="Z367" s="56"/>
      <c r="AA367" s="57"/>
      <c r="AE367" s="64"/>
      <c r="BB367" s="276" t="s">
        <v>1</v>
      </c>
      <c r="BL367" s="64">
        <f>IFERROR(W367*I367/H367,"0")</f>
        <v>312</v>
      </c>
      <c r="BM367" s="64">
        <f>IFERROR(X367*I367/H367,"0")</f>
        <v>312</v>
      </c>
      <c r="BN367" s="64">
        <f>IFERROR(1/J367*(W367/H367),"0")</f>
        <v>0.4464285714285714</v>
      </c>
      <c r="BO367" s="64">
        <f>IFERROR(1/J367*(X367/H367),"0")</f>
        <v>0.4464285714285714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25</v>
      </c>
      <c r="X371" s="407">
        <f>IFERROR(X367/H367,"0")+IFERROR(X368/H368,"0")+IFERROR(X369/H369,"0")+IFERROR(X370/H370,"0")</f>
        <v>25</v>
      </c>
      <c r="Y371" s="407">
        <f>IFERROR(IF(Y367="",0,Y367),"0")+IFERROR(IF(Y368="",0,Y368),"0")+IFERROR(IF(Y369="",0,Y369),"0")+IFERROR(IF(Y370="",0,Y370),"0")</f>
        <v>0.54374999999999996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300</v>
      </c>
      <c r="X372" s="407">
        <f>IFERROR(SUM(X367:X370),"0")</f>
        <v>300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50</v>
      </c>
      <c r="X375" s="406">
        <f>IFERROR(IF(W375="",0,CEILING((W375/$H375),1)*$H375),"")</f>
        <v>52.56</v>
      </c>
      <c r="Y375" s="36">
        <f>IFERROR(IF(X375=0,"",ROUNDUP(X375/H375,0)*0.00753),"")</f>
        <v>9.0359999999999996E-2</v>
      </c>
      <c r="Z375" s="56"/>
      <c r="AA375" s="57"/>
      <c r="AE375" s="64"/>
      <c r="BB375" s="281" t="s">
        <v>1</v>
      </c>
      <c r="BL375" s="64">
        <f>IFERROR(W375*I375/H375,"0")</f>
        <v>52.283105022831052</v>
      </c>
      <c r="BM375" s="64">
        <f>IFERROR(X375*I375/H375,"0")</f>
        <v>54.960000000000008</v>
      </c>
      <c r="BN375" s="64">
        <f>IFERROR(1/J375*(W375/H375),"0")</f>
        <v>7.3176443039456737E-2</v>
      </c>
      <c r="BO375" s="64">
        <f>IFERROR(1/J375*(X375/H375),"0")</f>
        <v>7.6923076923076927E-2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11.415525114155251</v>
      </c>
      <c r="X377" s="407">
        <f>IFERROR(X374/H374,"0")+IFERROR(X375/H375,"0")+IFERROR(X376/H376,"0")</f>
        <v>12</v>
      </c>
      <c r="Y377" s="407">
        <f>IFERROR(IF(Y374="",0,Y374),"0")+IFERROR(IF(Y375="",0,Y375),"0")+IFERROR(IF(Y376="",0,Y376),"0")</f>
        <v>9.0359999999999996E-2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50</v>
      </c>
      <c r="X378" s="407">
        <f>IFERROR(SUM(X374:X376),"0")</f>
        <v>52.56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1500</v>
      </c>
      <c r="X380" s="406">
        <f>IFERROR(IF(W380="",0,CEILING((W380/$H380),1)*$H380),"")</f>
        <v>1505.3999999999999</v>
      </c>
      <c r="Y380" s="36">
        <f>IFERROR(IF(X380=0,"",ROUNDUP(X380/H380,0)*0.02175),"")</f>
        <v>4.1977500000000001</v>
      </c>
      <c r="Z380" s="56"/>
      <c r="AA380" s="57"/>
      <c r="AE380" s="64"/>
      <c r="BB380" s="283" t="s">
        <v>1</v>
      </c>
      <c r="BL380" s="64">
        <f>IFERROR(W380*I380/H380,"0")</f>
        <v>1608.4615384615388</v>
      </c>
      <c r="BM380" s="64">
        <f>IFERROR(X380*I380/H380,"0")</f>
        <v>1614.2520000000002</v>
      </c>
      <c r="BN380" s="64">
        <f>IFERROR(1/J380*(W380/H380),"0")</f>
        <v>3.4340659340659343</v>
      </c>
      <c r="BO380" s="64">
        <f>IFERROR(1/J380*(X380/H380),"0")</f>
        <v>3.4464285714285712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500</v>
      </c>
      <c r="X383" s="406">
        <f>IFERROR(IF(W383="",0,CEILING((W383/$H383),1)*$H383),"")</f>
        <v>501.59999999999997</v>
      </c>
      <c r="Y383" s="36">
        <f>IFERROR(IF(X383=0,"",ROUNDUP(X383/H383,0)*0.00753),"")</f>
        <v>1.5737700000000001</v>
      </c>
      <c r="Z383" s="56"/>
      <c r="AA383" s="57"/>
      <c r="AE383" s="64"/>
      <c r="BB383" s="286" t="s">
        <v>1</v>
      </c>
      <c r="BL383" s="64">
        <f>IFERROR(W383*I383/H383,"0")</f>
        <v>559.16666666666674</v>
      </c>
      <c r="BM383" s="64">
        <f>IFERROR(X383*I383/H383,"0")</f>
        <v>560.95600000000002</v>
      </c>
      <c r="BN383" s="64">
        <f>IFERROR(1/J383*(W383/H383),"0")</f>
        <v>1.3354700854700854</v>
      </c>
      <c r="BO383" s="64">
        <f>IFERROR(1/J383*(X383/H383),"0")</f>
        <v>1.3397435897435896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400.64102564102564</v>
      </c>
      <c r="X385" s="407">
        <f>IFERROR(X380/H380,"0")+IFERROR(X381/H381,"0")+IFERROR(X382/H382,"0")+IFERROR(X383/H383,"0")+IFERROR(X384/H384,"0")</f>
        <v>402</v>
      </c>
      <c r="Y385" s="407">
        <f>IFERROR(IF(Y380="",0,Y380),"0")+IFERROR(IF(Y381="",0,Y381),"0")+IFERROR(IF(Y382="",0,Y382),"0")+IFERROR(IF(Y383="",0,Y383),"0")+IFERROR(IF(Y384="",0,Y384),"0")</f>
        <v>5.7715200000000006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2000</v>
      </c>
      <c r="X386" s="407">
        <f>IFERROR(SUM(X380:X384),"0")</f>
        <v>2006.9999999999998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566</v>
      </c>
      <c r="C401" s="31">
        <v>4301031322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1" t="s">
        <v>567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570</v>
      </c>
      <c r="C403" s="31">
        <v>4301031323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9" t="s">
        <v>571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578</v>
      </c>
      <c r="B407" s="54" t="s">
        <v>579</v>
      </c>
      <c r="C407" s="31">
        <v>4301031257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580</v>
      </c>
      <c r="C408" s="31">
        <v>4301031335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581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584</v>
      </c>
      <c r="C410" s="31">
        <v>4301031330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30" t="s">
        <v>585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586</v>
      </c>
      <c r="B411" s="54" t="s">
        <v>587</v>
      </c>
      <c r="C411" s="31">
        <v>4301031254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588</v>
      </c>
      <c r="C412" s="31">
        <v>4301031336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4" t="s">
        <v>589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592</v>
      </c>
      <c r="C414" s="31">
        <v>4301031331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7" t="s">
        <v>593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594</v>
      </c>
      <c r="B415" s="54" t="s">
        <v>595</v>
      </c>
      <c r="C415" s="31">
        <v>4301031258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596</v>
      </c>
      <c r="C416" s="31">
        <v>4301031337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7" t="s">
        <v>597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4301031170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600</v>
      </c>
      <c r="C418" s="31">
        <v>4301031332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9" t="s">
        <v>601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4301031256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604</v>
      </c>
      <c r="C420" s="31">
        <v>4301031328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4" t="s">
        <v>605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608</v>
      </c>
      <c r="C422" s="31">
        <v>4301031333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0" t="s">
        <v>609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4301031255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612</v>
      </c>
      <c r="C424" s="31">
        <v>4301031338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6" t="s">
        <v>613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4301031212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200</v>
      </c>
      <c r="X449" s="406">
        <f t="shared" ref="X449:X457" si="82">IFERROR(IF(W449="",0,CEILING((W449/$H449),1)*$H449),"")</f>
        <v>201.60000000000002</v>
      </c>
      <c r="Y449" s="36">
        <f>IFERROR(IF(X449=0,"",ROUNDUP(X449/H449,0)*0.00753),"")</f>
        <v>0.36143999999999998</v>
      </c>
      <c r="Z449" s="56"/>
      <c r="AA449" s="57"/>
      <c r="AE449" s="64"/>
      <c r="BB449" s="325" t="s">
        <v>1</v>
      </c>
      <c r="BL449" s="64">
        <f t="shared" ref="BL449:BL457" si="83">IFERROR(W449*I449/H449,"0")</f>
        <v>210.95238095238093</v>
      </c>
      <c r="BM449" s="64">
        <f t="shared" ref="BM449:BM457" si="84">IFERROR(X449*I449/H449,"0")</f>
        <v>212.64000000000001</v>
      </c>
      <c r="BN449" s="64">
        <f t="shared" ref="BN449:BN457" si="85">IFERROR(1/J449*(W449/H449),"0")</f>
        <v>0.30525030525030528</v>
      </c>
      <c r="BO449" s="64">
        <f t="shared" ref="BO449:BO457" si="86">IFERROR(1/J449*(X449/H449),"0")</f>
        <v>0.30769230769230771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51" t="s">
        <v>637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4301031167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644</v>
      </c>
      <c r="C454" s="31">
        <v>4301031334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54" t="s">
        <v>645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4301031173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648</v>
      </c>
      <c r="C456" s="31">
        <v>4301031327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7" t="s">
        <v>649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47.61904761904762</v>
      </c>
      <c r="X458" s="407">
        <f>IFERROR(X449/H449,"0")+IFERROR(X450/H450,"0")+IFERROR(X451/H451,"0")+IFERROR(X452/H452,"0")+IFERROR(X453/H453,"0")+IFERROR(X454/H454,"0")+IFERROR(X455/H455,"0")+IFERROR(X456/H456,"0")+IFERROR(X457/H457,"0")</f>
        <v>48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0.36143999999999998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200</v>
      </c>
      <c r="X459" s="407">
        <f>IFERROR(SUM(X449:X457),"0")</f>
        <v>201.60000000000002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1000</v>
      </c>
      <c r="X494" s="406">
        <f t="shared" si="88"/>
        <v>1003.2</v>
      </c>
      <c r="Y494" s="36">
        <f t="shared" si="89"/>
        <v>2.2724000000000002</v>
      </c>
      <c r="Z494" s="56"/>
      <c r="AA494" s="57"/>
      <c r="AE494" s="64"/>
      <c r="BB494" s="345" t="s">
        <v>1</v>
      </c>
      <c r="BL494" s="64">
        <f t="shared" si="90"/>
        <v>1068.1818181818182</v>
      </c>
      <c r="BM494" s="64">
        <f t="shared" si="91"/>
        <v>1071.5999999999999</v>
      </c>
      <c r="BN494" s="64">
        <f t="shared" si="92"/>
        <v>1.821095571095571</v>
      </c>
      <c r="BO494" s="64">
        <f t="shared" si="93"/>
        <v>1.8269230769230771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1000</v>
      </c>
      <c r="X498" s="406">
        <f t="shared" si="88"/>
        <v>1003.2</v>
      </c>
      <c r="Y498" s="36">
        <f t="shared" si="89"/>
        <v>2.2724000000000002</v>
      </c>
      <c r="Z498" s="56"/>
      <c r="AA498" s="57"/>
      <c r="AE498" s="64"/>
      <c r="BB498" s="349" t="s">
        <v>1</v>
      </c>
      <c r="BL498" s="64">
        <f t="shared" si="90"/>
        <v>1068.1818181818182</v>
      </c>
      <c r="BM498" s="64">
        <f t="shared" si="91"/>
        <v>1071.5999999999999</v>
      </c>
      <c r="BN498" s="64">
        <f t="shared" si="92"/>
        <v>1.821095571095571</v>
      </c>
      <c r="BO498" s="64">
        <f t="shared" si="93"/>
        <v>1.8269230769230771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200</v>
      </c>
      <c r="X503" s="406">
        <f t="shared" si="88"/>
        <v>201.6</v>
      </c>
      <c r="Y503" s="36">
        <f>IFERROR(IF(X503=0,"",ROUNDUP(X503/H503,0)*0.00753),"")</f>
        <v>0.63251999999999997</v>
      </c>
      <c r="Z503" s="56"/>
      <c r="AA503" s="57"/>
      <c r="AE503" s="64"/>
      <c r="BB503" s="354" t="s">
        <v>1</v>
      </c>
      <c r="BL503" s="64">
        <f t="shared" si="90"/>
        <v>216.66666666666669</v>
      </c>
      <c r="BM503" s="64">
        <f t="shared" si="91"/>
        <v>218.4</v>
      </c>
      <c r="BN503" s="64">
        <f t="shared" si="92"/>
        <v>0.53418803418803418</v>
      </c>
      <c r="BO503" s="64">
        <f t="shared" si="93"/>
        <v>0.53846153846153844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462.12121212121212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464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5.1773199999999999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2200</v>
      </c>
      <c r="X506" s="407">
        <f>IFERROR(SUM(X493:X504),"0")</f>
        <v>2208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1000</v>
      </c>
      <c r="X508" s="406">
        <f>IFERROR(IF(W508="",0,CEILING((W508/$H508),1)*$H508),"")</f>
        <v>1003.2</v>
      </c>
      <c r="Y508" s="36">
        <f>IFERROR(IF(X508=0,"",ROUNDUP(X508/H508,0)*0.01196),"")</f>
        <v>2.2724000000000002</v>
      </c>
      <c r="Z508" s="56"/>
      <c r="AA508" s="57"/>
      <c r="AE508" s="64"/>
      <c r="BB508" s="356" t="s">
        <v>1</v>
      </c>
      <c r="BL508" s="64">
        <f>IFERROR(W508*I508/H508,"0")</f>
        <v>1068.1818181818182</v>
      </c>
      <c r="BM508" s="64">
        <f>IFERROR(X508*I508/H508,"0")</f>
        <v>1071.5999999999999</v>
      </c>
      <c r="BN508" s="64">
        <f>IFERROR(1/J508*(W508/H508),"0")</f>
        <v>1.821095571095571</v>
      </c>
      <c r="BO508" s="64">
        <f>IFERROR(1/J508*(X508/H508),"0")</f>
        <v>1.8269230769230771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189.39393939393938</v>
      </c>
      <c r="X510" s="407">
        <f>IFERROR(X508/H508,"0")+IFERROR(X509/H509,"0")</f>
        <v>190</v>
      </c>
      <c r="Y510" s="407">
        <f>IFERROR(IF(Y508="",0,Y508),"0")+IFERROR(IF(Y509="",0,Y509),"0")</f>
        <v>2.2724000000000002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1000</v>
      </c>
      <c r="X511" s="407">
        <f>IFERROR(SUM(X508:X509),"0")</f>
        <v>1003.2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700</v>
      </c>
      <c r="X513" s="406">
        <f t="shared" ref="X513:X518" si="94">IFERROR(IF(W513="",0,CEILING((W513/$H513),1)*$H513),"")</f>
        <v>702.24</v>
      </c>
      <c r="Y513" s="36">
        <f>IFERROR(IF(X513=0,"",ROUNDUP(X513/H513,0)*0.01196),"")</f>
        <v>1.5906800000000001</v>
      </c>
      <c r="Z513" s="56"/>
      <c r="AA513" s="57"/>
      <c r="AE513" s="64"/>
      <c r="BB513" s="358" t="s">
        <v>1</v>
      </c>
      <c r="BL513" s="64">
        <f t="shared" ref="BL513:BL518" si="95">IFERROR(W513*I513/H513,"0")</f>
        <v>747.72727272727275</v>
      </c>
      <c r="BM513" s="64">
        <f t="shared" ref="BM513:BM518" si="96">IFERROR(X513*I513/H513,"0")</f>
        <v>750.11999999999989</v>
      </c>
      <c r="BN513" s="64">
        <f t="shared" ref="BN513:BN518" si="97">IFERROR(1/J513*(W513/H513),"0")</f>
        <v>1.2747668997668997</v>
      </c>
      <c r="BO513" s="64">
        <f t="shared" ref="BO513:BO518" si="98">IFERROR(1/J513*(X513/H513),"0")</f>
        <v>1.278846153846154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1000</v>
      </c>
      <c r="X515" s="406">
        <f t="shared" si="94"/>
        <v>1003.2</v>
      </c>
      <c r="Y515" s="36">
        <f>IFERROR(IF(X515=0,"",ROUNDUP(X515/H515,0)*0.01196),"")</f>
        <v>2.2724000000000002</v>
      </c>
      <c r="Z515" s="56"/>
      <c r="AA515" s="57"/>
      <c r="AE515" s="64"/>
      <c r="BB515" s="360" t="s">
        <v>1</v>
      </c>
      <c r="BL515" s="64">
        <f t="shared" si="95"/>
        <v>1068.1818181818182</v>
      </c>
      <c r="BM515" s="64">
        <f t="shared" si="96"/>
        <v>1071.5999999999999</v>
      </c>
      <c r="BN515" s="64">
        <f t="shared" si="97"/>
        <v>1.821095571095571</v>
      </c>
      <c r="BO515" s="64">
        <f t="shared" si="98"/>
        <v>1.8269230769230771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321.96969696969694</v>
      </c>
      <c r="X519" s="407">
        <f>IFERROR(X513/H513,"0")+IFERROR(X514/H514,"0")+IFERROR(X515/H515,"0")+IFERROR(X516/H516,"0")+IFERROR(X517/H517,"0")+IFERROR(X518/H518,"0")</f>
        <v>323</v>
      </c>
      <c r="Y519" s="407">
        <f>IFERROR(IF(Y513="",0,Y513),"0")+IFERROR(IF(Y514="",0,Y514),"0")+IFERROR(IF(Y515="",0,Y515),"0")+IFERROR(IF(Y516="",0,Y516),"0")+IFERROR(IF(Y517="",0,Y517),"0")+IFERROR(IF(Y518="",0,Y518),"0")</f>
        <v>3.8630800000000001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1700</v>
      </c>
      <c r="X520" s="407">
        <f>IFERROR(SUM(X513:X518),"0")</f>
        <v>1705.44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300</v>
      </c>
      <c r="X562" s="406">
        <f>IFERROR(IF(W562="",0,CEILING((W562/$H562),1)*$H562),"")</f>
        <v>304.2</v>
      </c>
      <c r="Y562" s="36">
        <f>IFERROR(IF(X562=0,"",ROUNDUP(X562/H562,0)*0.02175),"")</f>
        <v>0.84824999999999995</v>
      </c>
      <c r="Z562" s="56"/>
      <c r="AA562" s="57"/>
      <c r="AE562" s="64"/>
      <c r="BB562" s="387" t="s">
        <v>1</v>
      </c>
      <c r="BL562" s="64">
        <f>IFERROR(W562*I562/H562,"0")</f>
        <v>321.69230769230774</v>
      </c>
      <c r="BM562" s="64">
        <f>IFERROR(X562*I562/H562,"0")</f>
        <v>326.19600000000003</v>
      </c>
      <c r="BN562" s="64">
        <f>IFERROR(1/J562*(W562/H562),"0")</f>
        <v>0.6868131868131867</v>
      </c>
      <c r="BO562" s="64">
        <f>IFERROR(1/J562*(X562/H562),"0")</f>
        <v>0.6964285714285714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38.46153846153846</v>
      </c>
      <c r="X567" s="407">
        <f>IFERROR(X562/H562,"0")+IFERROR(X563/H563,"0")+IFERROR(X564/H564,"0")+IFERROR(X565/H565,"0")+IFERROR(X566/H566,"0")</f>
        <v>39</v>
      </c>
      <c r="Y567" s="407">
        <f>IFERROR(IF(Y562="",0,Y562),"0")+IFERROR(IF(Y563="",0,Y563),"0")+IFERROR(IF(Y564="",0,Y564),"0")+IFERROR(IF(Y565="",0,Y565),"0")+IFERROR(IF(Y566="",0,Y566),"0")</f>
        <v>0.84824999999999995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300</v>
      </c>
      <c r="X568" s="407">
        <f>IFERROR(SUM(X562:X566),"0")</f>
        <v>304.2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4301060354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4301060408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4301060355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4301060407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15140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15230.100000000002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16170.011031949032</v>
      </c>
      <c r="X577" s="407">
        <f>IFERROR(SUM(BM22:BM573),"0")</f>
        <v>16266.03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31</v>
      </c>
      <c r="X578" s="38">
        <f>ROUNDUP(SUM(BO22:BO573),0)</f>
        <v>31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16945.011031949034</v>
      </c>
      <c r="X579" s="407">
        <f>GrossWeightTotalR+PalletQtyTotalR*25</f>
        <v>17041.03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2802.704053794926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2819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36.402369999999998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10.199999999999999</v>
      </c>
      <c r="C586" s="46">
        <f>IFERROR(X53*1,"0")+IFERROR(X54*1,"0")</f>
        <v>0</v>
      </c>
      <c r="D586" s="46">
        <f>IFERROR(X59*1,"0")+IFERROR(X60*1,"0")+IFERROR(X61*1,"0")+IFERROR(X62*1,"0")</f>
        <v>205.20000000000002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2420.3000000000002</v>
      </c>
      <c r="F586" s="46">
        <f>IFERROR(X136*1,"0")+IFERROR(X137*1,"0")+IFERROR(X138*1,"0")+IFERROR(X139*1,"0")+IFERROR(X140*1,"0")</f>
        <v>1606.5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50.400000000000006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807.3</v>
      </c>
      <c r="J586" s="46">
        <f>IFERROR(X218*1,"0")+IFERROR(X219*1,"0")+IFERROR(X220*1,"0")+IFERROR(X221*1,"0")+IFERROR(X222*1,"0")+IFERROR(X223*1,"0")+IFERROR(X224*1,"0")+IFERROR(X228*1,"0")+IFERROR(X229*1,"0")</f>
        <v>58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832.8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0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1457.4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2359.56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201.60000000000002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4916.6399999999994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304.2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