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81B5ECA-8BFC-4A35-9B09-B10E584B20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64" i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X226" i="1"/>
  <c r="O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O190" i="1"/>
  <c r="BN190" i="1"/>
  <c r="BM190" i="1"/>
  <c r="BL190" i="1"/>
  <c r="Y190" i="1"/>
  <c r="Y192" i="1" s="1"/>
  <c r="X190" i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O162" i="1"/>
  <c r="BN162" i="1"/>
  <c r="BM162" i="1"/>
  <c r="BL162" i="1"/>
  <c r="Y162" i="1"/>
  <c r="Y163" i="1" s="1"/>
  <c r="X162" i="1"/>
  <c r="O162" i="1"/>
  <c r="BN161" i="1"/>
  <c r="BL161" i="1"/>
  <c r="Y161" i="1"/>
  <c r="X161" i="1"/>
  <c r="X163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0" i="1" s="1"/>
  <c r="O149" i="1"/>
  <c r="W146" i="1"/>
  <c r="Y145" i="1"/>
  <c r="W145" i="1"/>
  <c r="BN144" i="1"/>
  <c r="BL144" i="1"/>
  <c r="Y144" i="1"/>
  <c r="X144" i="1"/>
  <c r="BO144" i="1" s="1"/>
  <c r="BN143" i="1"/>
  <c r="BL143" i="1"/>
  <c r="Y143" i="1"/>
  <c r="X143" i="1"/>
  <c r="X145" i="1" s="1"/>
  <c r="O143" i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Y122" i="1" s="1"/>
  <c r="X118" i="1"/>
  <c r="X123" i="1" s="1"/>
  <c r="O118" i="1"/>
  <c r="W115" i="1"/>
  <c r="Y114" i="1"/>
  <c r="W114" i="1"/>
  <c r="BN113" i="1"/>
  <c r="BL113" i="1"/>
  <c r="Y113" i="1"/>
  <c r="X113" i="1"/>
  <c r="X114" i="1" s="1"/>
  <c r="O113" i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3" i="1" s="1"/>
  <c r="X98" i="1"/>
  <c r="X104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W302" i="1" s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W300" i="1" s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8" i="1" s="1"/>
  <c r="X23" i="1"/>
  <c r="W23" i="1"/>
  <c r="BO22" i="1"/>
  <c r="BN22" i="1"/>
  <c r="BM22" i="1"/>
  <c r="BL22" i="1"/>
  <c r="W299" i="1" s="1"/>
  <c r="W301" i="1" s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33" i="1" l="1"/>
  <c r="X41" i="1"/>
  <c r="X298" i="1" s="1"/>
  <c r="X50" i="1"/>
  <c r="X61" i="1"/>
  <c r="X66" i="1"/>
  <c r="X78" i="1"/>
  <c r="X87" i="1"/>
  <c r="X94" i="1"/>
  <c r="X302" i="1" s="1"/>
  <c r="X103" i="1"/>
  <c r="X110" i="1"/>
  <c r="X115" i="1"/>
  <c r="X122" i="1"/>
  <c r="X134" i="1"/>
  <c r="X139" i="1"/>
  <c r="X146" i="1"/>
  <c r="X151" i="1"/>
  <c r="X15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H9" i="1"/>
  <c r="BM29" i="1"/>
  <c r="X299" i="1" s="1"/>
  <c r="X301" i="1" s="1"/>
  <c r="BM31" i="1"/>
  <c r="BM36" i="1"/>
  <c r="BO36" i="1"/>
  <c r="X300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4" i="1"/>
  <c r="BM149" i="1"/>
  <c r="BO149" i="1"/>
  <c r="BM156" i="1"/>
  <c r="BM157" i="1"/>
  <c r="BM161" i="1"/>
  <c r="BO161" i="1"/>
  <c r="Y170" i="1"/>
  <c r="Y303" i="1" s="1"/>
  <c r="X192" i="1"/>
  <c r="X193" i="1"/>
  <c r="X199" i="1"/>
  <c r="BO196" i="1"/>
  <c r="BM196" i="1"/>
  <c r="BO198" i="1"/>
  <c r="BM198" i="1"/>
  <c r="Y209" i="1"/>
  <c r="X217" i="1"/>
  <c r="X218" i="1"/>
  <c r="X222" i="1"/>
  <c r="BO221" i="1"/>
  <c r="BM221" i="1"/>
  <c r="Y228" i="1"/>
  <c r="X254" i="1"/>
  <c r="X263" i="1"/>
  <c r="BO261" i="1"/>
  <c r="BM261" i="1"/>
  <c r="BO262" i="1"/>
  <c r="BM262" i="1"/>
  <c r="X271" i="1"/>
  <c r="Y296" i="1"/>
  <c r="C311" i="1" l="1"/>
  <c r="B311" i="1"/>
  <c r="A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<sst xmlns="http://schemas.openxmlformats.org/spreadsheetml/2006/main" count="1143" uniqueCount="434">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</sst>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91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8" t="s">
        <v>7</v>
      </c>
      <c r="B5" s="275"/>
      <c r="C5" s="276"/>
      <c r="D5" s="230"/>
      <c r="E5" s="232"/>
      <c r="F5" s="390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93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93" customFormat="1" ht="25.5" customHeight="1" x14ac:dyDescent="0.2">
      <c r="A8" s="404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9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4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92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93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399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1" t="s">
        <v>57</v>
      </c>
      <c r="U18" s="191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0"/>
      <c r="AA20" s="190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0"/>
      <c r="AA26" s="190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210</v>
      </c>
      <c r="X30" s="197">
        <f>IFERROR(IF(W30="","",W30),"")</f>
        <v>210</v>
      </c>
      <c r="Y30" s="36">
        <f>IFERROR(IF(W30="","",W30*0.00936),"")</f>
        <v>1.9656</v>
      </c>
      <c r="Z30" s="56"/>
      <c r="AA30" s="57"/>
      <c r="AE30" s="67"/>
      <c r="BB30" s="71" t="s">
        <v>74</v>
      </c>
      <c r="BL30" s="67">
        <f>IFERROR(W30*I30,"0")</f>
        <v>403.57799999999997</v>
      </c>
      <c r="BM30" s="67">
        <f>IFERROR(X30*I30,"0")</f>
        <v>403.57799999999997</v>
      </c>
      <c r="BN30" s="67">
        <f>IFERROR(W30/J30,"0")</f>
        <v>1.6666666666666667</v>
      </c>
      <c r="BO30" s="67">
        <f>IFERROR(X30/J30,"0")</f>
        <v>1.6666666666666667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210</v>
      </c>
      <c r="X32" s="198">
        <f>IFERROR(SUM(X28:X31),"0")</f>
        <v>210</v>
      </c>
      <c r="Y32" s="198">
        <f>IFERROR(IF(Y28="",0,Y28),"0")+IFERROR(IF(Y29="",0,Y29),"0")+IFERROR(IF(Y30="",0,Y30),"0")+IFERROR(IF(Y31="",0,Y31),"0")</f>
        <v>1.9656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315</v>
      </c>
      <c r="X33" s="198">
        <f>IFERROR(SUMPRODUCT(X28:X31*H28:H31),"0")</f>
        <v>315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0"/>
      <c r="AA34" s="190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25</v>
      </c>
      <c r="X39" s="197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25</v>
      </c>
      <c r="X40" s="198">
        <f>IFERROR(SUM(X36:X39),"0")</f>
        <v>25</v>
      </c>
      <c r="Y40" s="198">
        <f>IFERROR(IF(Y36="",0,Y36),"0")+IFERROR(IF(Y37="",0,Y37),"0")+IFERROR(IF(Y38="",0,Y38),"0")+IFERROR(IF(Y39="",0,Y39),"0")</f>
        <v>0.38750000000000001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150</v>
      </c>
      <c r="X41" s="198">
        <f>IFERROR(SUMPRODUCT(X36:X39*H36:H39),"0")</f>
        <v>150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0"/>
      <c r="AA42" s="190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25</v>
      </c>
      <c r="X48" s="197">
        <f t="shared" si="0"/>
        <v>25</v>
      </c>
      <c r="Y48" s="36">
        <f t="shared" si="1"/>
        <v>0.23749999999999999</v>
      </c>
      <c r="Z48" s="56"/>
      <c r="AA48" s="57"/>
      <c r="AE48" s="67"/>
      <c r="BB48" s="81" t="s">
        <v>74</v>
      </c>
      <c r="BL48" s="67">
        <f t="shared" si="2"/>
        <v>39.795000000000002</v>
      </c>
      <c r="BM48" s="67">
        <f t="shared" si="3"/>
        <v>39.795000000000002</v>
      </c>
      <c r="BN48" s="67">
        <f t="shared" si="4"/>
        <v>0.19230769230769232</v>
      </c>
      <c r="BO48" s="67">
        <f t="shared" si="5"/>
        <v>0.19230769230769232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25</v>
      </c>
      <c r="X50" s="198">
        <f>IFERROR(SUM(X44:X49),"0")</f>
        <v>25</v>
      </c>
      <c r="Y50" s="198">
        <f>IFERROR(IF(Y44="",0,Y44),"0")+IFERROR(IF(Y45="",0,Y45),"0")+IFERROR(IF(Y46="",0,Y46),"0")+IFERROR(IF(Y47="",0,Y47),"0")+IFERROR(IF(Y48="",0,Y48),"0")+IFERROR(IF(Y49="",0,Y49),"0")</f>
        <v>0.23749999999999999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30</v>
      </c>
      <c r="X51" s="198">
        <f>IFERROR(SUMPRODUCT(X44:X49*H44:H49),"0")</f>
        <v>30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0"/>
      <c r="AA52" s="190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55</v>
      </c>
      <c r="X55" s="197">
        <f t="shared" si="6"/>
        <v>55</v>
      </c>
      <c r="Y55" s="36">
        <f t="shared" si="7"/>
        <v>0.85250000000000004</v>
      </c>
      <c r="Z55" s="56"/>
      <c r="AA55" s="57"/>
      <c r="AE55" s="67"/>
      <c r="BB55" s="84" t="s">
        <v>1</v>
      </c>
      <c r="BL55" s="67">
        <f t="shared" si="8"/>
        <v>411.72999999999996</v>
      </c>
      <c r="BM55" s="67">
        <f t="shared" si="9"/>
        <v>411.72999999999996</v>
      </c>
      <c r="BN55" s="67">
        <f t="shared" si="10"/>
        <v>0.65476190476190477</v>
      </c>
      <c r="BO55" s="67">
        <f t="shared" si="11"/>
        <v>0.65476190476190477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45</v>
      </c>
      <c r="X56" s="197">
        <f t="shared" si="6"/>
        <v>45</v>
      </c>
      <c r="Y56" s="36">
        <f t="shared" si="7"/>
        <v>0.69750000000000001</v>
      </c>
      <c r="Z56" s="56"/>
      <c r="AA56" s="57"/>
      <c r="AE56" s="67"/>
      <c r="BB56" s="85" t="s">
        <v>1</v>
      </c>
      <c r="BL56" s="67">
        <f t="shared" si="8"/>
        <v>319.95</v>
      </c>
      <c r="BM56" s="67">
        <f t="shared" si="9"/>
        <v>319.95</v>
      </c>
      <c r="BN56" s="67">
        <f t="shared" si="10"/>
        <v>0.5357142857142857</v>
      </c>
      <c r="BO56" s="67">
        <f t="shared" si="11"/>
        <v>0.5357142857142857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5</v>
      </c>
      <c r="X57" s="197">
        <f t="shared" si="6"/>
        <v>5</v>
      </c>
      <c r="Y57" s="36">
        <f t="shared" si="7"/>
        <v>7.7499999999999999E-2</v>
      </c>
      <c r="Z57" s="56"/>
      <c r="AA57" s="57"/>
      <c r="AE57" s="67"/>
      <c r="BB57" s="86" t="s">
        <v>1</v>
      </c>
      <c r="BL57" s="67">
        <f t="shared" si="8"/>
        <v>37.15</v>
      </c>
      <c r="BM57" s="67">
        <f t="shared" si="9"/>
        <v>37.15</v>
      </c>
      <c r="BN57" s="67">
        <f t="shared" si="10"/>
        <v>5.9523809523809521E-2</v>
      </c>
      <c r="BO57" s="67">
        <f t="shared" si="11"/>
        <v>5.9523809523809521E-2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55</v>
      </c>
      <c r="X59" s="197">
        <f t="shared" si="6"/>
        <v>55</v>
      </c>
      <c r="Y59" s="36">
        <f t="shared" si="7"/>
        <v>0.85250000000000004</v>
      </c>
      <c r="Z59" s="56"/>
      <c r="AA59" s="57"/>
      <c r="AE59" s="67"/>
      <c r="BB59" s="88" t="s">
        <v>1</v>
      </c>
      <c r="BL59" s="67">
        <f t="shared" si="8"/>
        <v>411.72999999999996</v>
      </c>
      <c r="BM59" s="67">
        <f t="shared" si="9"/>
        <v>411.72999999999996</v>
      </c>
      <c r="BN59" s="67">
        <f t="shared" si="10"/>
        <v>0.65476190476190477</v>
      </c>
      <c r="BO59" s="67">
        <f t="shared" si="11"/>
        <v>0.65476190476190477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160</v>
      </c>
      <c r="X60" s="198">
        <f>IFERROR(SUM(X54:X59),"0")</f>
        <v>160</v>
      </c>
      <c r="Y60" s="198">
        <f>IFERROR(IF(Y54="",0,Y54),"0")+IFERROR(IF(Y55="",0,Y55),"0")+IFERROR(IF(Y56="",0,Y56),"0")+IFERROR(IF(Y57="",0,Y57),"0")+IFERROR(IF(Y58="",0,Y58),"0")+IFERROR(IF(Y59="",0,Y59),"0")</f>
        <v>2.48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1137.5999999999999</v>
      </c>
      <c r="X61" s="198">
        <f>IFERROR(SUMPRODUCT(X54:X59*H54:H59),"0")</f>
        <v>1137.5999999999999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0"/>
      <c r="AA62" s="190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120</v>
      </c>
      <c r="X65" s="197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120</v>
      </c>
      <c r="X66" s="198">
        <f>IFERROR(SUM(X64:X65),"0")</f>
        <v>120</v>
      </c>
      <c r="Y66" s="198">
        <f>IFERROR(IF(Y64="",0,Y64),"0")+IFERROR(IF(Y65="",0,Y65),"0")</f>
        <v>1.0391999999999999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600</v>
      </c>
      <c r="X67" s="198">
        <f>IFERROR(SUMPRODUCT(X64:X65*H64:H65),"0")</f>
        <v>600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0"/>
      <c r="AA68" s="190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0"/>
      <c r="AA73" s="190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45</v>
      </c>
      <c r="X75" s="197">
        <f>IFERROR(IF(W75="","",W75),"")</f>
        <v>45</v>
      </c>
      <c r="Y75" s="36">
        <f>IFERROR(IF(W75="","",W75*0.01788),"")</f>
        <v>0.80459999999999998</v>
      </c>
      <c r="Z75" s="56"/>
      <c r="AA75" s="57"/>
      <c r="AE75" s="67"/>
      <c r="BB75" s="92" t="s">
        <v>74</v>
      </c>
      <c r="BL75" s="67">
        <f>IFERROR(W75*I75,"0")</f>
        <v>193.66200000000001</v>
      </c>
      <c r="BM75" s="67">
        <f>IFERROR(X75*I75,"0")</f>
        <v>193.66200000000001</v>
      </c>
      <c r="BN75" s="67">
        <f>IFERROR(W75/J75,"0")</f>
        <v>0.6428571428571429</v>
      </c>
      <c r="BO75" s="67">
        <f>IFERROR(X75/J75,"0")</f>
        <v>0.6428571428571429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10</v>
      </c>
      <c r="X76" s="197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55</v>
      </c>
      <c r="X77" s="198">
        <f>IFERROR(SUM(X75:X76),"0")</f>
        <v>55</v>
      </c>
      <c r="Y77" s="198">
        <f>IFERROR(IF(Y75="",0,Y75),"0")+IFERROR(IF(Y76="",0,Y76),"0")</f>
        <v>0.98340000000000005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198</v>
      </c>
      <c r="X78" s="198">
        <f>IFERROR(SUMPRODUCT(X75:X76*H75:H76),"0")</f>
        <v>198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0"/>
      <c r="AA79" s="190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10</v>
      </c>
      <c r="X81" s="197">
        <f t="shared" ref="X81:X86" si="12">IFERROR(IF(W81="","",W81),"")</f>
        <v>10</v>
      </c>
      <c r="Y81" s="36">
        <f t="shared" ref="Y81:Y86" si="13">IFERROR(IF(W81="","",W81*0.01788),"")</f>
        <v>0.17880000000000001</v>
      </c>
      <c r="Z81" s="56"/>
      <c r="AA81" s="57"/>
      <c r="AE81" s="67"/>
      <c r="BB81" s="94" t="s">
        <v>74</v>
      </c>
      <c r="BL81" s="67">
        <f t="shared" ref="BL81:BL86" si="14">IFERROR(W81*I81,"0")</f>
        <v>45.292000000000002</v>
      </c>
      <c r="BM81" s="67">
        <f t="shared" ref="BM81:BM86" si="15">IFERROR(X81*I81,"0")</f>
        <v>45.292000000000002</v>
      </c>
      <c r="BN81" s="67">
        <f t="shared" ref="BN81:BN86" si="16">IFERROR(W81/J81,"0")</f>
        <v>0.14285714285714285</v>
      </c>
      <c r="BO81" s="67">
        <f t="shared" ref="BO81:BO86" si="17">IFERROR(X81/J81,"0")</f>
        <v>0.14285714285714285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25</v>
      </c>
      <c r="X82" s="197">
        <f t="shared" si="12"/>
        <v>25</v>
      </c>
      <c r="Y82" s="36">
        <f t="shared" si="13"/>
        <v>0.44700000000000001</v>
      </c>
      <c r="Z82" s="56"/>
      <c r="AA82" s="57"/>
      <c r="AE82" s="67"/>
      <c r="BB82" s="95" t="s">
        <v>74</v>
      </c>
      <c r="BL82" s="67">
        <f t="shared" si="14"/>
        <v>107.59</v>
      </c>
      <c r="BM82" s="67">
        <f t="shared" si="15"/>
        <v>107.59</v>
      </c>
      <c r="BN82" s="67">
        <f t="shared" si="16"/>
        <v>0.35714285714285715</v>
      </c>
      <c r="BO82" s="67">
        <f t="shared" si="17"/>
        <v>0.35714285714285715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155</v>
      </c>
      <c r="X83" s="197">
        <f t="shared" si="12"/>
        <v>155</v>
      </c>
      <c r="Y83" s="36">
        <f t="shared" si="13"/>
        <v>2.7713999999999999</v>
      </c>
      <c r="Z83" s="56"/>
      <c r="AA83" s="57"/>
      <c r="AE83" s="67"/>
      <c r="BB83" s="96" t="s">
        <v>74</v>
      </c>
      <c r="BL83" s="67">
        <f t="shared" si="14"/>
        <v>667.05799999999999</v>
      </c>
      <c r="BM83" s="67">
        <f t="shared" si="15"/>
        <v>667.05799999999999</v>
      </c>
      <c r="BN83" s="67">
        <f t="shared" si="16"/>
        <v>2.2142857142857144</v>
      </c>
      <c r="BO83" s="67">
        <f t="shared" si="17"/>
        <v>2.2142857142857144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80</v>
      </c>
      <c r="X86" s="197">
        <f t="shared" si="12"/>
        <v>80</v>
      </c>
      <c r="Y86" s="36">
        <f t="shared" si="13"/>
        <v>1.4304000000000001</v>
      </c>
      <c r="Z86" s="56"/>
      <c r="AA86" s="57"/>
      <c r="AE86" s="67"/>
      <c r="BB86" s="99" t="s">
        <v>74</v>
      </c>
      <c r="BL86" s="67">
        <f t="shared" si="14"/>
        <v>344.28800000000001</v>
      </c>
      <c r="BM86" s="67">
        <f t="shared" si="15"/>
        <v>344.28800000000001</v>
      </c>
      <c r="BN86" s="67">
        <f t="shared" si="16"/>
        <v>1.1428571428571428</v>
      </c>
      <c r="BO86" s="67">
        <f t="shared" si="17"/>
        <v>1.1428571428571428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270</v>
      </c>
      <c r="X87" s="198">
        <f>IFERROR(SUM(X81:X86),"0")</f>
        <v>270</v>
      </c>
      <c r="Y87" s="198">
        <f>IFERROR(IF(Y81="",0,Y81),"0")+IFERROR(IF(Y82="",0,Y82),"0")+IFERROR(IF(Y83="",0,Y83),"0")+IFERROR(IF(Y84="",0,Y84),"0")+IFERROR(IF(Y85="",0,Y85),"0")+IFERROR(IF(Y86="",0,Y86),"0")</f>
        <v>4.8276000000000003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978</v>
      </c>
      <c r="X88" s="198">
        <f>IFERROR(SUMPRODUCT(X81:X86*H81:H86),"0")</f>
        <v>978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0"/>
      <c r="AA89" s="190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0"/>
      <c r="AA96" s="190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40</v>
      </c>
      <c r="X98" s="197">
        <f>IFERROR(IF(W98="","",W98),"")</f>
        <v>40</v>
      </c>
      <c r="Y98" s="36">
        <f>IFERROR(IF(W98="","",W98*0.0155),"")</f>
        <v>0.62</v>
      </c>
      <c r="Z98" s="56"/>
      <c r="AA98" s="57"/>
      <c r="AE98" s="67"/>
      <c r="BB98" s="103" t="s">
        <v>1</v>
      </c>
      <c r="BL98" s="67">
        <f>IFERROR(W98*I98,"0")</f>
        <v>287.98400000000004</v>
      </c>
      <c r="BM98" s="67">
        <f>IFERROR(X98*I98,"0")</f>
        <v>287.98400000000004</v>
      </c>
      <c r="BN98" s="67">
        <f>IFERROR(W98/J98,"0")</f>
        <v>0.47619047619047616</v>
      </c>
      <c r="BO98" s="67">
        <f>IFERROR(X98/J98,"0")</f>
        <v>0.47619047619047616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465</v>
      </c>
      <c r="X99" s="197">
        <f>IFERROR(IF(W99="","",W99),"")</f>
        <v>465</v>
      </c>
      <c r="Y99" s="36">
        <f>IFERROR(IF(W99="","",W99*0.0155),"")</f>
        <v>7.2074999999999996</v>
      </c>
      <c r="Z99" s="56"/>
      <c r="AA99" s="57"/>
      <c r="AE99" s="67"/>
      <c r="BB99" s="104" t="s">
        <v>1</v>
      </c>
      <c r="BL99" s="67">
        <f>IFERROR(W99*I99,"0")</f>
        <v>3480.99</v>
      </c>
      <c r="BM99" s="67">
        <f>IFERROR(X99*I99,"0")</f>
        <v>3480.99</v>
      </c>
      <c r="BN99" s="67">
        <f>IFERROR(W99/J99,"0")</f>
        <v>5.5357142857142856</v>
      </c>
      <c r="BO99" s="67">
        <f>IFERROR(X99/J99,"0")</f>
        <v>5.5357142857142856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20</v>
      </c>
      <c r="X100" s="197">
        <f>IFERROR(IF(W100="","",W100),"")</f>
        <v>20</v>
      </c>
      <c r="Y100" s="36">
        <f>IFERROR(IF(W100="","",W100*0.0155),"")</f>
        <v>0.31</v>
      </c>
      <c r="Z100" s="56"/>
      <c r="AA100" s="57"/>
      <c r="AE100" s="67"/>
      <c r="BB100" s="105" t="s">
        <v>1</v>
      </c>
      <c r="BL100" s="67">
        <f>IFERROR(W100*I100,"0")</f>
        <v>143.99200000000002</v>
      </c>
      <c r="BM100" s="67">
        <f>IFERROR(X100*I100,"0")</f>
        <v>143.99200000000002</v>
      </c>
      <c r="BN100" s="67">
        <f>IFERROR(W100/J100,"0")</f>
        <v>0.23809523809523808</v>
      </c>
      <c r="BO100" s="67">
        <f>IFERROR(X100/J100,"0")</f>
        <v>0.23809523809523808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240</v>
      </c>
      <c r="X101" s="197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765</v>
      </c>
      <c r="X103" s="198">
        <f>IFERROR(SUM(X98:X102),"0")</f>
        <v>765</v>
      </c>
      <c r="Y103" s="198">
        <f>IFERROR(IF(Y98="",0,Y98),"0")+IFERROR(IF(Y99="",0,Y99),"0")+IFERROR(IF(Y100="",0,Y100),"0")+IFERROR(IF(Y101="",0,Y101),"0")+IFERROR(IF(Y102="",0,Y102),"0")</f>
        <v>11.857499999999998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5488.7999999999993</v>
      </c>
      <c r="X104" s="198">
        <f>IFERROR(SUMPRODUCT(X98:X102*H98:H102),"0")</f>
        <v>5488.7999999999993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0"/>
      <c r="AA105" s="190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110</v>
      </c>
      <c r="X107" s="197">
        <f>IFERROR(IF(W107="","",W107),"")</f>
        <v>110</v>
      </c>
      <c r="Y107" s="36">
        <f>IFERROR(IF(W107="","",W107*0.01788),"")</f>
        <v>1.9668000000000001</v>
      </c>
      <c r="Z107" s="56"/>
      <c r="AA107" s="57"/>
      <c r="AE107" s="67"/>
      <c r="BB107" s="108" t="s">
        <v>74</v>
      </c>
      <c r="BL107" s="67">
        <f>IFERROR(W107*I107,"0")</f>
        <v>407.39599999999996</v>
      </c>
      <c r="BM107" s="67">
        <f>IFERROR(X107*I107,"0")</f>
        <v>407.39599999999996</v>
      </c>
      <c r="BN107" s="67">
        <f>IFERROR(W107/J107,"0")</f>
        <v>1.5714285714285714</v>
      </c>
      <c r="BO107" s="67">
        <f>IFERROR(X107/J107,"0")</f>
        <v>1.5714285714285714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210</v>
      </c>
      <c r="X108" s="197">
        <f>IFERROR(IF(W108="","",W108),"")</f>
        <v>210</v>
      </c>
      <c r="Y108" s="36">
        <f>IFERROR(IF(W108="","",W108*0.01788),"")</f>
        <v>3.7547999999999999</v>
      </c>
      <c r="Z108" s="56"/>
      <c r="AA108" s="57"/>
      <c r="AE108" s="67"/>
      <c r="BB108" s="109" t="s">
        <v>74</v>
      </c>
      <c r="BL108" s="67">
        <f>IFERROR(W108*I108,"0")</f>
        <v>777.75599999999997</v>
      </c>
      <c r="BM108" s="67">
        <f>IFERROR(X108*I108,"0")</f>
        <v>777.75599999999997</v>
      </c>
      <c r="BN108" s="67">
        <f>IFERROR(W108/J108,"0")</f>
        <v>3</v>
      </c>
      <c r="BO108" s="67">
        <f>IFERROR(X108/J108,"0")</f>
        <v>3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320</v>
      </c>
      <c r="X109" s="198">
        <f>IFERROR(SUM(X107:X108),"0")</f>
        <v>320</v>
      </c>
      <c r="Y109" s="198">
        <f>IFERROR(IF(Y107="",0,Y107),"0")+IFERROR(IF(Y108="",0,Y108),"0")</f>
        <v>5.7216000000000005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960</v>
      </c>
      <c r="X110" s="198">
        <f>IFERROR(SUMPRODUCT(X107:X108*H107:H108),"0")</f>
        <v>960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0"/>
      <c r="AA111" s="190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125</v>
      </c>
      <c r="X113" s="197">
        <f>IFERROR(IF(W113="","",W113),"")</f>
        <v>125</v>
      </c>
      <c r="Y113" s="36">
        <f>IFERROR(IF(W113="","",W113*0.01788),"")</f>
        <v>2.2349999999999999</v>
      </c>
      <c r="Z113" s="56"/>
      <c r="AA113" s="57"/>
      <c r="AE113" s="67"/>
      <c r="BB113" s="110" t="s">
        <v>74</v>
      </c>
      <c r="BL113" s="67">
        <f>IFERROR(W113*I113,"0")</f>
        <v>462.95</v>
      </c>
      <c r="BM113" s="67">
        <f>IFERROR(X113*I113,"0")</f>
        <v>462.95</v>
      </c>
      <c r="BN113" s="67">
        <f>IFERROR(W113/J113,"0")</f>
        <v>1.7857142857142858</v>
      </c>
      <c r="BO113" s="67">
        <f>IFERROR(X113/J113,"0")</f>
        <v>1.7857142857142858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125</v>
      </c>
      <c r="X114" s="198">
        <f>IFERROR(SUM(X113:X113),"0")</f>
        <v>125</v>
      </c>
      <c r="Y114" s="198">
        <f>IFERROR(IF(Y113="",0,Y113),"0")</f>
        <v>2.2349999999999999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375</v>
      </c>
      <c r="X115" s="198">
        <f>IFERROR(SUMPRODUCT(X113:X113*H113:H113),"0")</f>
        <v>375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0"/>
      <c r="AA116" s="190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9"/>
      <c r="AA117" s="189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25</v>
      </c>
      <c r="X120" s="197">
        <f>IFERROR(IF(W120="","",W120),"")</f>
        <v>25</v>
      </c>
      <c r="Y120" s="36">
        <f>IFERROR(IF(W120="","",W120*0.01788),"")</f>
        <v>0.44700000000000001</v>
      </c>
      <c r="Z120" s="56"/>
      <c r="AA120" s="57"/>
      <c r="AE120" s="67"/>
      <c r="BB120" s="113" t="s">
        <v>74</v>
      </c>
      <c r="BL120" s="67">
        <f>IFERROR(W120*I120,"0")</f>
        <v>82</v>
      </c>
      <c r="BM120" s="67">
        <f>IFERROR(X120*I120,"0")</f>
        <v>82</v>
      </c>
      <c r="BN120" s="67">
        <f>IFERROR(W120/J120,"0")</f>
        <v>0.35714285714285715</v>
      </c>
      <c r="BO120" s="67">
        <f>IFERROR(X120/J120,"0")</f>
        <v>0.35714285714285715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90</v>
      </c>
      <c r="X121" s="197">
        <f>IFERROR(IF(W121="","",W121),"")</f>
        <v>90</v>
      </c>
      <c r="Y121" s="36">
        <f>IFERROR(IF(W121="","",W121*0.01788),"")</f>
        <v>1.6092</v>
      </c>
      <c r="Z121" s="56"/>
      <c r="AA121" s="57"/>
      <c r="AE121" s="67"/>
      <c r="BB121" s="114" t="s">
        <v>74</v>
      </c>
      <c r="BL121" s="67">
        <f>IFERROR(W121*I121,"0")</f>
        <v>295.2</v>
      </c>
      <c r="BM121" s="67">
        <f>IFERROR(X121*I121,"0")</f>
        <v>295.2</v>
      </c>
      <c r="BN121" s="67">
        <f>IFERROR(W121/J121,"0")</f>
        <v>1.2857142857142858</v>
      </c>
      <c r="BO121" s="67">
        <f>IFERROR(X121/J121,"0")</f>
        <v>1.2857142857142858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115</v>
      </c>
      <c r="X122" s="198">
        <f>IFERROR(SUM(X118:X121),"0")</f>
        <v>115</v>
      </c>
      <c r="Y122" s="198">
        <f>IFERROR(IF(Y118="",0,Y118),"0")+IFERROR(IF(Y119="",0,Y119),"0")+IFERROR(IF(Y120="",0,Y120),"0")+IFERROR(IF(Y121="",0,Y121),"0")</f>
        <v>2.0562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345</v>
      </c>
      <c r="X123" s="198">
        <f>IFERROR(SUMPRODUCT(X118:X121*H118:H121),"0")</f>
        <v>345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0"/>
      <c r="AA124" s="190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0"/>
      <c r="AA129" s="190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9"/>
      <c r="AA130" s="189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0"/>
      <c r="AA135" s="190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9"/>
      <c r="AA136" s="189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0"/>
      <c r="AA141" s="190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9"/>
      <c r="AA142" s="189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5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0"/>
      <c r="AA147" s="190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0"/>
      <c r="AA152" s="190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30</v>
      </c>
      <c r="X156" s="197">
        <f>IFERROR(IF(W156="","",W156),"")</f>
        <v>30</v>
      </c>
      <c r="Y156" s="36">
        <f>IFERROR(IF(W156="","",W156*0.00866),"")</f>
        <v>0.25979999999999998</v>
      </c>
      <c r="Z156" s="56"/>
      <c r="AA156" s="57"/>
      <c r="AE156" s="67"/>
      <c r="BB156" s="124" t="s">
        <v>1</v>
      </c>
      <c r="BL156" s="67">
        <f>IFERROR(W156*I156,"0")</f>
        <v>157.97999999999999</v>
      </c>
      <c r="BM156" s="67">
        <f>IFERROR(X156*I156,"0")</f>
        <v>157.97999999999999</v>
      </c>
      <c r="BN156" s="67">
        <f>IFERROR(W156/J156,"0")</f>
        <v>0.20833333333333334</v>
      </c>
      <c r="BO156" s="67">
        <f>IFERROR(X156/J156,"0")</f>
        <v>0.20833333333333334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30</v>
      </c>
      <c r="X158" s="198">
        <f>IFERROR(SUM(X154:X157),"0")</f>
        <v>30</v>
      </c>
      <c r="Y158" s="198">
        <f>IFERROR(IF(Y154="",0,Y154),"0")+IFERROR(IF(Y155="",0,Y155),"0")+IFERROR(IF(Y156="",0,Y156),"0")+IFERROR(IF(Y157="",0,Y157),"0")</f>
        <v>0.25979999999999998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150</v>
      </c>
      <c r="X159" s="198">
        <f>IFERROR(SUMPRODUCT(X154:X157*H154:H157),"0")</f>
        <v>150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0"/>
      <c r="AA166" s="190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100</v>
      </c>
      <c r="X168" s="197">
        <f>IFERROR(IF(W168="","",W168),"")</f>
        <v>100</v>
      </c>
      <c r="Y168" s="36">
        <f>IFERROR(IF(W168="","",W168*0.01788),"")</f>
        <v>1.788</v>
      </c>
      <c r="Z168" s="56"/>
      <c r="AA168" s="57"/>
      <c r="AE168" s="67"/>
      <c r="BB168" s="128" t="s">
        <v>74</v>
      </c>
      <c r="BL168" s="67">
        <f>IFERROR(W168*I168,"0")</f>
        <v>338.8</v>
      </c>
      <c r="BM168" s="67">
        <f>IFERROR(X168*I168,"0")</f>
        <v>338.8</v>
      </c>
      <c r="BN168" s="67">
        <f>IFERROR(W168/J168,"0")</f>
        <v>1.4285714285714286</v>
      </c>
      <c r="BO168" s="67">
        <f>IFERROR(X168/J168,"0")</f>
        <v>1.4285714285714286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105</v>
      </c>
      <c r="X169" s="197">
        <f>IFERROR(IF(W169="","",W169),"")</f>
        <v>105</v>
      </c>
      <c r="Y169" s="36">
        <f>IFERROR(IF(W169="","",W169*0.01788),"")</f>
        <v>1.8774</v>
      </c>
      <c r="Z169" s="56"/>
      <c r="AA169" s="57"/>
      <c r="AE169" s="67"/>
      <c r="BB169" s="129" t="s">
        <v>74</v>
      </c>
      <c r="BL169" s="67">
        <f>IFERROR(W169*I169,"0")</f>
        <v>355.74</v>
      </c>
      <c r="BM169" s="67">
        <f>IFERROR(X169*I169,"0")</f>
        <v>355.74</v>
      </c>
      <c r="BN169" s="67">
        <f>IFERROR(W169/J169,"0")</f>
        <v>1.5</v>
      </c>
      <c r="BO169" s="67">
        <f>IFERROR(X169/J169,"0")</f>
        <v>1.5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205</v>
      </c>
      <c r="X170" s="198">
        <f>IFERROR(SUM(X168:X169),"0")</f>
        <v>205</v>
      </c>
      <c r="Y170" s="198">
        <f>IFERROR(IF(Y168="",0,Y168),"0")+IFERROR(IF(Y169="",0,Y169),"0")</f>
        <v>3.6654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615</v>
      </c>
      <c r="X171" s="198">
        <f>IFERROR(SUMPRODUCT(X168:X169*H168:H169),"0")</f>
        <v>615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0"/>
      <c r="AA172" s="190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0"/>
      <c r="AA177" s="190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0"/>
      <c r="AA182" s="190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20</v>
      </c>
      <c r="X184" s="197">
        <f>IFERROR(IF(W184="","",W184),"")</f>
        <v>20</v>
      </c>
      <c r="Y184" s="36">
        <f>IFERROR(IF(W184="","",W184*0.01788),"")</f>
        <v>0.35760000000000003</v>
      </c>
      <c r="Z184" s="56"/>
      <c r="AA184" s="57"/>
      <c r="AE184" s="67"/>
      <c r="BB184" s="132" t="s">
        <v>74</v>
      </c>
      <c r="BL184" s="67">
        <f>IFERROR(W184*I184,"0")</f>
        <v>74.72</v>
      </c>
      <c r="BM184" s="67">
        <f>IFERROR(X184*I184,"0")</f>
        <v>74.72</v>
      </c>
      <c r="BN184" s="67">
        <f>IFERROR(W184/J184,"0")</f>
        <v>0.2857142857142857</v>
      </c>
      <c r="BO184" s="67">
        <f>IFERROR(X184/J184,"0")</f>
        <v>0.2857142857142857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20</v>
      </c>
      <c r="X185" s="198">
        <f>IFERROR(SUM(X184:X184),"0")</f>
        <v>20</v>
      </c>
      <c r="Y185" s="198">
        <f>IFERROR(IF(Y184="",0,Y184),"0")</f>
        <v>0.35760000000000003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60</v>
      </c>
      <c r="X186" s="198">
        <f>IFERROR(SUMPRODUCT(X184:X184*H184:H184),"0")</f>
        <v>60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0"/>
      <c r="AA188" s="190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0"/>
      <c r="AA194" s="190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125</v>
      </c>
      <c r="X196" s="197">
        <f>IFERROR(IF(W196="","",W196),"")</f>
        <v>125</v>
      </c>
      <c r="Y196" s="36">
        <f>IFERROR(IF(W196="","",W196*0.0155),"")</f>
        <v>1.9375</v>
      </c>
      <c r="Z196" s="56"/>
      <c r="AA196" s="57"/>
      <c r="AE196" s="67"/>
      <c r="BB196" s="135" t="s">
        <v>1</v>
      </c>
      <c r="BL196" s="67">
        <f>IFERROR(W196*I196,"0")</f>
        <v>733.75</v>
      </c>
      <c r="BM196" s="67">
        <f>IFERROR(X196*I196,"0")</f>
        <v>733.75</v>
      </c>
      <c r="BN196" s="67">
        <f>IFERROR(W196/J196,"0")</f>
        <v>1.4880952380952381</v>
      </c>
      <c r="BO196" s="67">
        <f>IFERROR(X196/J196,"0")</f>
        <v>1.4880952380952381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125</v>
      </c>
      <c r="X199" s="198">
        <f>IFERROR(SUM(X196:X198),"0")</f>
        <v>125</v>
      </c>
      <c r="Y199" s="198">
        <f>IFERROR(IF(Y196="",0,Y196),"0")+IFERROR(IF(Y197="",0,Y197),"0")+IFERROR(IF(Y198="",0,Y198),"0")</f>
        <v>1.9375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700</v>
      </c>
      <c r="X200" s="198">
        <f>IFERROR(SUMPRODUCT(X196:X198*H196:H198),"0")</f>
        <v>700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0"/>
      <c r="AA201" s="190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89"/>
      <c r="AA202" s="189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5</v>
      </c>
      <c r="X208" s="197">
        <f t="shared" si="18"/>
        <v>5</v>
      </c>
      <c r="Y208" s="36">
        <f t="shared" si="19"/>
        <v>7.7499999999999999E-2</v>
      </c>
      <c r="Z208" s="56"/>
      <c r="AA208" s="57"/>
      <c r="AE208" s="67"/>
      <c r="BB208" s="143" t="s">
        <v>1</v>
      </c>
      <c r="BL208" s="67">
        <f t="shared" si="20"/>
        <v>29.35</v>
      </c>
      <c r="BM208" s="67">
        <f t="shared" si="21"/>
        <v>29.35</v>
      </c>
      <c r="BN208" s="67">
        <f t="shared" si="22"/>
        <v>5.9523809523809521E-2</v>
      </c>
      <c r="BO208" s="67">
        <f t="shared" si="23"/>
        <v>5.9523809523809521E-2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5</v>
      </c>
      <c r="X209" s="198">
        <f>IFERROR(SUM(X203:X208),"0")</f>
        <v>5</v>
      </c>
      <c r="Y209" s="198">
        <f>IFERROR(IF(Y203="",0,Y203),"0")+IFERROR(IF(Y204="",0,Y204),"0")+IFERROR(IF(Y205="",0,Y205),"0")+IFERROR(IF(Y206="",0,Y206),"0")+IFERROR(IF(Y207="",0,Y207),"0")+IFERROR(IF(Y208="",0,Y208),"0")</f>
        <v>7.7499999999999999E-2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28</v>
      </c>
      <c r="X210" s="198">
        <f>IFERROR(SUMPRODUCT(X203:X208*H203:H208),"0")</f>
        <v>28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0"/>
      <c r="AA211" s="190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89"/>
      <c r="AA212" s="189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0</v>
      </c>
      <c r="X216" s="197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0</v>
      </c>
      <c r="X217" s="198">
        <f>IFERROR(SUM(X213:X216),"0")</f>
        <v>0</v>
      </c>
      <c r="Y217" s="198">
        <f>IFERROR(IF(Y213="",0,Y213),"0")+IFERROR(IF(Y214="",0,Y214),"0")+IFERROR(IF(Y215="",0,Y215),"0")+IFERROR(IF(Y216="",0,Y216),"0")</f>
        <v>0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0</v>
      </c>
      <c r="X218" s="198">
        <f>IFERROR(SUMPRODUCT(X213:X216*H213:H216),"0")</f>
        <v>0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0"/>
      <c r="AA219" s="190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89"/>
      <c r="AA220" s="189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0"/>
      <c r="AA224" s="190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89"/>
      <c r="AA225" s="189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0"/>
      <c r="AA231" s="190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89"/>
      <c r="AA232" s="189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0"/>
      <c r="AA237" s="190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60</v>
      </c>
      <c r="X239" s="197">
        <f>IFERROR(IF(W239="","",W239),"")</f>
        <v>60</v>
      </c>
      <c r="Y239" s="36">
        <f>IFERROR(IF(W239="","",W239*0.0155),"")</f>
        <v>0.92999999999999994</v>
      </c>
      <c r="Z239" s="56"/>
      <c r="AA239" s="57"/>
      <c r="AE239" s="67"/>
      <c r="BB239" s="152" t="s">
        <v>1</v>
      </c>
      <c r="BL239" s="67">
        <f>IFERROR(W239*I239,"0")</f>
        <v>315.71999999999997</v>
      </c>
      <c r="BM239" s="67">
        <f>IFERROR(X239*I239,"0")</f>
        <v>315.71999999999997</v>
      </c>
      <c r="BN239" s="67">
        <f>IFERROR(W239/J239,"0")</f>
        <v>0.7142857142857143</v>
      </c>
      <c r="BO239" s="67">
        <f>IFERROR(X239/J239,"0")</f>
        <v>0.7142857142857143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60</v>
      </c>
      <c r="X240" s="198">
        <f>IFERROR(SUM(X239:X239),"0")</f>
        <v>60</v>
      </c>
      <c r="Y240" s="198">
        <f>IFERROR(IF(Y239="",0,Y239),"0")</f>
        <v>0.92999999999999994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300</v>
      </c>
      <c r="X241" s="198">
        <f>IFERROR(SUMPRODUCT(X239:X239*H239:H239),"0")</f>
        <v>300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0"/>
      <c r="AA242" s="190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0"/>
      <c r="AA248" s="190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9"/>
      <c r="AA249" s="189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0"/>
      <c r="AA255" s="190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53</v>
      </c>
      <c r="X261" s="197">
        <f>IFERROR(IF(W261="","",W261),"")</f>
        <v>53</v>
      </c>
      <c r="Y261" s="36">
        <f>IFERROR(IF(W261="","",W261*0.0155),"")</f>
        <v>0.82150000000000001</v>
      </c>
      <c r="Z261" s="56"/>
      <c r="AA261" s="57"/>
      <c r="AE261" s="67"/>
      <c r="BB261" s="158" t="s">
        <v>74</v>
      </c>
      <c r="BL261" s="67">
        <f>IFERROR(W261*I261,"0")</f>
        <v>331.78</v>
      </c>
      <c r="BM261" s="67">
        <f>IFERROR(X261*I261,"0")</f>
        <v>331.78</v>
      </c>
      <c r="BN261" s="67">
        <f>IFERROR(W261/J261,"0")</f>
        <v>0.63095238095238093</v>
      </c>
      <c r="BO261" s="67">
        <f>IFERROR(X261/J261,"0")</f>
        <v>0.63095238095238093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53</v>
      </c>
      <c r="X263" s="198">
        <f>IFERROR(SUM(X261:X262),"0")</f>
        <v>53</v>
      </c>
      <c r="Y263" s="198">
        <f>IFERROR(IF(Y261="",0,Y261),"0")+IFERROR(IF(Y262="",0,Y262),"0")</f>
        <v>0.82150000000000001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318</v>
      </c>
      <c r="X264" s="198">
        <f>IFERROR(SUMPRODUCT(X261:X262*H261:H262),"0")</f>
        <v>318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0</v>
      </c>
      <c r="X268" s="197">
        <f>IFERROR(IF(W268="","",W268),"")</f>
        <v>0</v>
      </c>
      <c r="Y268" s="36">
        <f>IFERROR(IF(W268="","",W268*0.0155),"")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0</v>
      </c>
      <c r="X270" s="198">
        <f>IFERROR(SUM(X266:X269),"0")</f>
        <v>0</v>
      </c>
      <c r="Y270" s="198">
        <f>IFERROR(IF(Y266="",0,Y266),"0")+IFERROR(IF(Y267="",0,Y267),"0")+IFERROR(IF(Y268="",0,Y268),"0")+IFERROR(IF(Y269="",0,Y269),"0")</f>
        <v>0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0</v>
      </c>
      <c r="X271" s="198">
        <f>IFERROR(SUMPRODUCT(X266:X269*H266:H269),"0")</f>
        <v>0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89"/>
      <c r="AA272" s="189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60</v>
      </c>
      <c r="X274" s="197">
        <f t="shared" si="24"/>
        <v>60</v>
      </c>
      <c r="Y274" s="36">
        <f t="shared" si="25"/>
        <v>0.56159999999999999</v>
      </c>
      <c r="Z274" s="56"/>
      <c r="AA274" s="57"/>
      <c r="AE274" s="67"/>
      <c r="BB274" s="165" t="s">
        <v>74</v>
      </c>
      <c r="BL274" s="67">
        <f t="shared" si="26"/>
        <v>191.52</v>
      </c>
      <c r="BM274" s="67">
        <f t="shared" si="27"/>
        <v>191.52</v>
      </c>
      <c r="BN274" s="67">
        <f t="shared" si="28"/>
        <v>0.47619047619047616</v>
      </c>
      <c r="BO274" s="67">
        <f t="shared" si="29"/>
        <v>0.47619047619047616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0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28</v>
      </c>
      <c r="X281" s="197">
        <f t="shared" si="24"/>
        <v>28</v>
      </c>
      <c r="Y281" s="36">
        <f>IFERROR(IF(W281="","",W281*0.00502),"")</f>
        <v>0.14056000000000002</v>
      </c>
      <c r="Z281" s="56"/>
      <c r="AA281" s="57"/>
      <c r="AE281" s="67"/>
      <c r="BB281" s="172" t="s">
        <v>74</v>
      </c>
      <c r="BL281" s="67">
        <f t="shared" si="26"/>
        <v>53.536000000000001</v>
      </c>
      <c r="BM281" s="67">
        <f t="shared" si="27"/>
        <v>53.536000000000001</v>
      </c>
      <c r="BN281" s="67">
        <f t="shared" si="28"/>
        <v>0.11965811965811966</v>
      </c>
      <c r="BO281" s="67">
        <f t="shared" si="29"/>
        <v>0.11965811965811966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22</v>
      </c>
      <c r="X282" s="197">
        <f t="shared" si="24"/>
        <v>22</v>
      </c>
      <c r="Y282" s="36">
        <f>IFERROR(IF(W282="","",W282*0.00936),"")</f>
        <v>0.20591999999999999</v>
      </c>
      <c r="Z282" s="56"/>
      <c r="AA282" s="57"/>
      <c r="AE282" s="67"/>
      <c r="BB282" s="173" t="s">
        <v>74</v>
      </c>
      <c r="BL282" s="67">
        <f t="shared" si="26"/>
        <v>85.623999999999995</v>
      </c>
      <c r="BM282" s="67">
        <f t="shared" si="27"/>
        <v>85.623999999999995</v>
      </c>
      <c r="BN282" s="67">
        <f t="shared" si="28"/>
        <v>0.17460317460317459</v>
      </c>
      <c r="BO282" s="67">
        <f t="shared" si="29"/>
        <v>0.17460317460317459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5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1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110</v>
      </c>
      <c r="X296" s="198">
        <f>IFERROR(SUM(X273:X295),"0")</f>
        <v>110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0.90808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311.8</v>
      </c>
      <c r="X297" s="198">
        <f>IFERROR(SUMPRODUCT(X273:X295*H273:H295),"0")</f>
        <v>311.8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13060.199999999999</v>
      </c>
      <c r="X298" s="198">
        <f>IFERROR(X24+X33+X41+X51+X61+X67+X72+X78+X88+X95+X104+X110+X115+X123+X128+X134+X139+X146+X151+X159+X164+X171+X176+X181+X186+X193+X200+X210+X218+X223+X229+X235+X241+X246+X254+X259+X264+X271+X297,"0")</f>
        <v>13060.199999999999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14210.620999999999</v>
      </c>
      <c r="X299" s="198">
        <f>IFERROR(SUM(BM22:BM295),"0")</f>
        <v>14210.620999999999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34</v>
      </c>
      <c r="X300" s="38">
        <f>ROUNDUP(SUM(BO22:BO295),0)</f>
        <v>34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15060.620999999999</v>
      </c>
      <c r="X301" s="198">
        <f>GrossWeightTotalR+PalletQtyTotalR*25</f>
        <v>15060.620999999999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2798</v>
      </c>
      <c r="X302" s="198">
        <f>IFERROR(X23+X32+X40+X50+X60+X66+X71+X77+X87+X94+X103+X109+X114+X122+X127+X133+X138+X145+X150+X158+X163+X170+X175+X180+X185+X192+X199+X209+X217+X222+X228+X234+X240+X245+X253+X258+X263+X270+X296,"0")</f>
        <v>2798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42.748479999999986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87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88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88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315</v>
      </c>
      <c r="D308" s="46">
        <f>IFERROR(W36*H36,"0")+IFERROR(W37*H37,"0")+IFERROR(W38*H38,"0")+IFERROR(W39*H39,"0")</f>
        <v>150</v>
      </c>
      <c r="E308" s="46">
        <f>IFERROR(W44*H44,"0")+IFERROR(W45*H45,"0")+IFERROR(W46*H46,"0")+IFERROR(W47*H47,"0")+IFERROR(W48*H48,"0")+IFERROR(W49*H49,"0")</f>
        <v>30</v>
      </c>
      <c r="F308" s="46">
        <f>IFERROR(W54*H54,"0")+IFERROR(W55*H55,"0")+IFERROR(W56*H56,"0")+IFERROR(W57*H57,"0")+IFERROR(W58*H58,"0")+IFERROR(W59*H59,"0")</f>
        <v>1137.5999999999999</v>
      </c>
      <c r="G308" s="46">
        <f>IFERROR(W64*H64,"0")+IFERROR(W65*H65,"0")</f>
        <v>600</v>
      </c>
      <c r="H308" s="46">
        <f>IFERROR(W70*H70,"0")</f>
        <v>0</v>
      </c>
      <c r="I308" s="46">
        <f>IFERROR(W75*H75,"0")+IFERROR(W76*H76,"0")</f>
        <v>198</v>
      </c>
      <c r="J308" s="46">
        <f>IFERROR(W81*H81,"0")+IFERROR(W82*H82,"0")+IFERROR(W83*H83,"0")+IFERROR(W84*H84,"0")+IFERROR(W85*H85,"0")+IFERROR(W86*H86,"0")</f>
        <v>978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5488.7999999999993</v>
      </c>
      <c r="M308" s="188"/>
      <c r="N308" s="46">
        <f>IFERROR(W107*H107,"0")+IFERROR(W108*H108,"0")</f>
        <v>960</v>
      </c>
      <c r="O308" s="46">
        <f>IFERROR(W113*H113,"0")</f>
        <v>375</v>
      </c>
      <c r="P308" s="46">
        <f>IFERROR(W118*H118,"0")+IFERROR(W119*H119,"0")+IFERROR(W120*H120,"0")+IFERROR(W121*H121,"0")</f>
        <v>345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150</v>
      </c>
      <c r="W308" s="46">
        <f>IFERROR(W168*H168,"0")+IFERROR(W169*H169,"0")</f>
        <v>615</v>
      </c>
      <c r="X308" s="46">
        <f>IFERROR(W174*H174,"0")</f>
        <v>0</v>
      </c>
      <c r="Y308" s="46">
        <f>IFERROR(W179*H179,"0")</f>
        <v>0</v>
      </c>
      <c r="Z308" s="46">
        <f>IFERROR(W184*H184,"0")</f>
        <v>60</v>
      </c>
      <c r="AA308" s="46">
        <f>IFERROR(W190*H190,"0")+IFERROR(W191*H191,"0")</f>
        <v>0</v>
      </c>
      <c r="AB308" s="46">
        <f>IFERROR(W196*H196,"0")+IFERROR(W197*H197,"0")+IFERROR(W198*H198,"0")</f>
        <v>700</v>
      </c>
      <c r="AC308" s="46">
        <f>IFERROR(W203*H203,"0")+IFERROR(W204*H204,"0")+IFERROR(W205*H205,"0")+IFERROR(W206*H206,"0")+IFERROR(W207*H207,"0")+IFERROR(W208*H208,"0")</f>
        <v>28</v>
      </c>
      <c r="AD308" s="46">
        <f>IFERROR(W213*H213,"0")+IFERROR(W214*H214,"0")+IFERROR(W215*H215,"0")+IFERROR(W216*H216,"0")</f>
        <v>0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300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629.79999999999995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8554.4</v>
      </c>
      <c r="B311" s="60">
        <f>SUMPRODUCT(--(BB:BB="ПГП"),--(V:V="кор"),H:H,X:X)+SUMPRODUCT(--(BB:BB="ПГП"),--(V:V="кг"),X:X)</f>
        <v>4505.7999999999993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D76:E76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Z306:Z307"/>
    <mergeCell ref="O161:S161"/>
    <mergeCell ref="O283:S283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D285:E285"/>
    <mergeCell ref="A237:Y237"/>
    <mergeCell ref="D294:E294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