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77BF346-99F2-40CB-872D-7D2202CE33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O424" i="1"/>
  <c r="W421" i="1"/>
  <c r="W420" i="1"/>
  <c r="BN419" i="1"/>
  <c r="BL419" i="1"/>
  <c r="X419" i="1"/>
  <c r="O419" i="1"/>
  <c r="BN418" i="1"/>
  <c r="BL418" i="1"/>
  <c r="X418" i="1"/>
  <c r="O418" i="1"/>
  <c r="BN417" i="1"/>
  <c r="BL417" i="1"/>
  <c r="X417" i="1"/>
  <c r="X420" i="1" s="1"/>
  <c r="O417" i="1"/>
  <c r="W415" i="1"/>
  <c r="W414" i="1"/>
  <c r="BN413" i="1"/>
  <c r="BL413" i="1"/>
  <c r="X413" i="1"/>
  <c r="O413" i="1"/>
  <c r="W411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N407" i="1"/>
  <c r="BL407" i="1"/>
  <c r="X407" i="1"/>
  <c r="O407" i="1"/>
  <c r="W405" i="1"/>
  <c r="W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W389" i="1"/>
  <c r="X388" i="1"/>
  <c r="W388" i="1"/>
  <c r="BO387" i="1"/>
  <c r="BN387" i="1"/>
  <c r="BM387" i="1"/>
  <c r="BL387" i="1"/>
  <c r="Y387" i="1"/>
  <c r="X387" i="1"/>
  <c r="O387" i="1"/>
  <c r="BN386" i="1"/>
  <c r="BL386" i="1"/>
  <c r="X386" i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N368" i="1"/>
  <c r="BL368" i="1"/>
  <c r="X368" i="1"/>
  <c r="X370" i="1" s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BO310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BO259" i="1" s="1"/>
  <c r="O259" i="1"/>
  <c r="BN258" i="1"/>
  <c r="BL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N252" i="1"/>
  <c r="BL252" i="1"/>
  <c r="X252" i="1"/>
  <c r="O252" i="1"/>
  <c r="BN251" i="1"/>
  <c r="BL251" i="1"/>
  <c r="X251" i="1"/>
  <c r="X256" i="1" s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BO221" i="1" s="1"/>
  <c r="O221" i="1"/>
  <c r="BN220" i="1"/>
  <c r="BL220" i="1"/>
  <c r="X220" i="1"/>
  <c r="BN219" i="1"/>
  <c r="BL219" i="1"/>
  <c r="X219" i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W206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X206" i="1" s="1"/>
  <c r="O201" i="1"/>
  <c r="W199" i="1"/>
  <c r="W198" i="1"/>
  <c r="BN197" i="1"/>
  <c r="BL197" i="1"/>
  <c r="X197" i="1"/>
  <c r="BO197" i="1" s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W181" i="1"/>
  <c r="W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70" i="1" s="1"/>
  <c r="O167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W159" i="1"/>
  <c r="W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O143" i="1"/>
  <c r="BN142" i="1"/>
  <c r="BL142" i="1"/>
  <c r="X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4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O27" i="1"/>
  <c r="W25" i="1"/>
  <c r="W24" i="1"/>
  <c r="W558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60" i="1" l="1"/>
  <c r="BM260" i="1"/>
  <c r="Y260" i="1"/>
  <c r="BO312" i="1"/>
  <c r="BM312" i="1"/>
  <c r="Y312" i="1"/>
  <c r="BO336" i="1"/>
  <c r="BM336" i="1"/>
  <c r="Y336" i="1"/>
  <c r="BO369" i="1"/>
  <c r="BM369" i="1"/>
  <c r="Y369" i="1"/>
  <c r="BO373" i="1"/>
  <c r="BM373" i="1"/>
  <c r="Y373" i="1"/>
  <c r="BO403" i="1"/>
  <c r="BM403" i="1"/>
  <c r="Y403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Y456" i="1" s="1"/>
  <c r="BO481" i="1"/>
  <c r="BM481" i="1"/>
  <c r="Y481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Y48" i="1"/>
  <c r="BM48" i="1"/>
  <c r="Y63" i="1"/>
  <c r="BM63" i="1"/>
  <c r="Y71" i="1"/>
  <c r="BM71" i="1"/>
  <c r="Y79" i="1"/>
  <c r="BM79" i="1"/>
  <c r="Y93" i="1"/>
  <c r="BM93" i="1"/>
  <c r="Y106" i="1"/>
  <c r="BM106" i="1"/>
  <c r="Y114" i="1"/>
  <c r="BM114" i="1"/>
  <c r="Y124" i="1"/>
  <c r="BM124" i="1"/>
  <c r="Y135" i="1"/>
  <c r="BM135" i="1"/>
  <c r="Y144" i="1"/>
  <c r="BM144" i="1"/>
  <c r="Y155" i="1"/>
  <c r="BM155" i="1"/>
  <c r="Y174" i="1"/>
  <c r="BM174" i="1"/>
  <c r="Y183" i="1"/>
  <c r="BM183" i="1"/>
  <c r="Y211" i="1"/>
  <c r="BM211" i="1"/>
  <c r="Y231" i="1"/>
  <c r="BM231" i="1"/>
  <c r="Y242" i="1"/>
  <c r="BM242" i="1"/>
  <c r="BO246" i="1"/>
  <c r="BM246" i="1"/>
  <c r="Y246" i="1"/>
  <c r="BO291" i="1"/>
  <c r="BM291" i="1"/>
  <c r="Y291" i="1"/>
  <c r="BO329" i="1"/>
  <c r="BM329" i="1"/>
  <c r="Y329" i="1"/>
  <c r="BO337" i="1"/>
  <c r="BM337" i="1"/>
  <c r="Y337" i="1"/>
  <c r="BO395" i="1"/>
  <c r="BM395" i="1"/>
  <c r="Y395" i="1"/>
  <c r="BO419" i="1"/>
  <c r="BM419" i="1"/>
  <c r="Y419" i="1"/>
  <c r="BO424" i="1"/>
  <c r="BM424" i="1"/>
  <c r="Y424" i="1"/>
  <c r="BO473" i="1"/>
  <c r="BM473" i="1"/>
  <c r="Y473" i="1"/>
  <c r="BO495" i="1"/>
  <c r="BM495" i="1"/>
  <c r="Y495" i="1"/>
  <c r="BO524" i="1"/>
  <c r="BM524" i="1"/>
  <c r="Y524" i="1"/>
  <c r="BO526" i="1"/>
  <c r="BM526" i="1"/>
  <c r="Y526" i="1"/>
  <c r="Y22" i="1"/>
  <c r="BM22" i="1"/>
  <c r="X34" i="1"/>
  <c r="BO28" i="1"/>
  <c r="BM28" i="1"/>
  <c r="Y28" i="1"/>
  <c r="BO53" i="1"/>
  <c r="BM53" i="1"/>
  <c r="Y53" i="1"/>
  <c r="BO65" i="1"/>
  <c r="BM65" i="1"/>
  <c r="Y65" i="1"/>
  <c r="BO73" i="1"/>
  <c r="BM73" i="1"/>
  <c r="Y73" i="1"/>
  <c r="BO81" i="1"/>
  <c r="BM81" i="1"/>
  <c r="Y81" i="1"/>
  <c r="BO95" i="1"/>
  <c r="BM95" i="1"/>
  <c r="Y95" i="1"/>
  <c r="BO108" i="1"/>
  <c r="BM108" i="1"/>
  <c r="Y108" i="1"/>
  <c r="BO116" i="1"/>
  <c r="BM116" i="1"/>
  <c r="Y116" i="1"/>
  <c r="BO126" i="1"/>
  <c r="BM126" i="1"/>
  <c r="Y126" i="1"/>
  <c r="BO141" i="1"/>
  <c r="BM141" i="1"/>
  <c r="Y141" i="1"/>
  <c r="BO149" i="1"/>
  <c r="BM149" i="1"/>
  <c r="Y149" i="1"/>
  <c r="BO157" i="1"/>
  <c r="BM157" i="1"/>
  <c r="Y157" i="1"/>
  <c r="X181" i="1"/>
  <c r="BO176" i="1"/>
  <c r="BM176" i="1"/>
  <c r="Y176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X249" i="1"/>
  <c r="BO236" i="1"/>
  <c r="BM236" i="1"/>
  <c r="Y236" i="1"/>
  <c r="BO244" i="1"/>
  <c r="BM244" i="1"/>
  <c r="Y244" i="1"/>
  <c r="BO258" i="1"/>
  <c r="BM258" i="1"/>
  <c r="Y258" i="1"/>
  <c r="BO32" i="1"/>
  <c r="BM32" i="1"/>
  <c r="Y32" i="1"/>
  <c r="X82" i="1"/>
  <c r="BO61" i="1"/>
  <c r="BM61" i="1"/>
  <c r="Y61" i="1"/>
  <c r="BO69" i="1"/>
  <c r="BM69" i="1"/>
  <c r="Y69" i="1"/>
  <c r="BO77" i="1"/>
  <c r="BM77" i="1"/>
  <c r="Y77" i="1"/>
  <c r="BO87" i="1"/>
  <c r="BM87" i="1"/>
  <c r="Y87" i="1"/>
  <c r="BO104" i="1"/>
  <c r="BM104" i="1"/>
  <c r="Y104" i="1"/>
  <c r="BO112" i="1"/>
  <c r="BM112" i="1"/>
  <c r="Y112" i="1"/>
  <c r="BO122" i="1"/>
  <c r="BM122" i="1"/>
  <c r="Y122" i="1"/>
  <c r="BO133" i="1"/>
  <c r="BM133" i="1"/>
  <c r="Y133" i="1"/>
  <c r="BO142" i="1"/>
  <c r="BM142" i="1"/>
  <c r="Y142" i="1"/>
  <c r="BO153" i="1"/>
  <c r="BM153" i="1"/>
  <c r="Y153" i="1"/>
  <c r="BO168" i="1"/>
  <c r="BM168" i="1"/>
  <c r="Y168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X222" i="1"/>
  <c r="BO219" i="1"/>
  <c r="BM219" i="1"/>
  <c r="Y219" i="1"/>
  <c r="BO229" i="1"/>
  <c r="BM229" i="1"/>
  <c r="Y229" i="1"/>
  <c r="BO240" i="1"/>
  <c r="BM240" i="1"/>
  <c r="Y240" i="1"/>
  <c r="BO252" i="1"/>
  <c r="BM252" i="1"/>
  <c r="Y252" i="1"/>
  <c r="BO262" i="1"/>
  <c r="BM262" i="1"/>
  <c r="Y262" i="1"/>
  <c r="BO331" i="1"/>
  <c r="BM331" i="1"/>
  <c r="Y331" i="1"/>
  <c r="BO343" i="1"/>
  <c r="BM343" i="1"/>
  <c r="Y343" i="1"/>
  <c r="BO350" i="1"/>
  <c r="BM350" i="1"/>
  <c r="Y350" i="1"/>
  <c r="BO375" i="1"/>
  <c r="BM375" i="1"/>
  <c r="Y375" i="1"/>
  <c r="BO397" i="1"/>
  <c r="BM397" i="1"/>
  <c r="Y397" i="1"/>
  <c r="BO407" i="1"/>
  <c r="BM407" i="1"/>
  <c r="Y407" i="1"/>
  <c r="BO430" i="1"/>
  <c r="BM430" i="1"/>
  <c r="Y430" i="1"/>
  <c r="BO455" i="1"/>
  <c r="BM455" i="1"/>
  <c r="Y455" i="1"/>
  <c r="BO475" i="1"/>
  <c r="BM475" i="1"/>
  <c r="Y475" i="1"/>
  <c r="X487" i="1"/>
  <c r="BO485" i="1"/>
  <c r="BM485" i="1"/>
  <c r="Y485" i="1"/>
  <c r="X503" i="1"/>
  <c r="BO499" i="1"/>
  <c r="BM499" i="1"/>
  <c r="Y499" i="1"/>
  <c r="BO533" i="1"/>
  <c r="BM533" i="1"/>
  <c r="Y533" i="1"/>
  <c r="BO535" i="1"/>
  <c r="BM535" i="1"/>
  <c r="Y535" i="1"/>
  <c r="X89" i="1"/>
  <c r="X99" i="1"/>
  <c r="X118" i="1"/>
  <c r="X128" i="1"/>
  <c r="X198" i="1"/>
  <c r="X233" i="1"/>
  <c r="X280" i="1"/>
  <c r="Y284" i="1"/>
  <c r="BM284" i="1"/>
  <c r="Y293" i="1"/>
  <c r="BM293" i="1"/>
  <c r="Y301" i="1"/>
  <c r="BM301" i="1"/>
  <c r="Y306" i="1"/>
  <c r="Y307" i="1" s="1"/>
  <c r="BM306" i="1"/>
  <c r="BO306" i="1"/>
  <c r="Y310" i="1"/>
  <c r="BM310" i="1"/>
  <c r="Y316" i="1"/>
  <c r="Y317" i="1" s="1"/>
  <c r="BM316" i="1"/>
  <c r="BO316" i="1"/>
  <c r="X317" i="1"/>
  <c r="Y320" i="1"/>
  <c r="Y321" i="1" s="1"/>
  <c r="BM320" i="1"/>
  <c r="BO320" i="1"/>
  <c r="X321" i="1"/>
  <c r="BO330" i="1"/>
  <c r="BM330" i="1"/>
  <c r="Y330" i="1"/>
  <c r="BO332" i="1"/>
  <c r="BM332" i="1"/>
  <c r="Y332" i="1"/>
  <c r="X352" i="1"/>
  <c r="BO349" i="1"/>
  <c r="BM349" i="1"/>
  <c r="Y349" i="1"/>
  <c r="BO363" i="1"/>
  <c r="BM363" i="1"/>
  <c r="Y363" i="1"/>
  <c r="BO393" i="1"/>
  <c r="BM393" i="1"/>
  <c r="Y393" i="1"/>
  <c r="BO401" i="1"/>
  <c r="BM401" i="1"/>
  <c r="Y401" i="1"/>
  <c r="X415" i="1"/>
  <c r="X414" i="1"/>
  <c r="BO413" i="1"/>
  <c r="BM413" i="1"/>
  <c r="Y413" i="1"/>
  <c r="Y414" i="1" s="1"/>
  <c r="BO417" i="1"/>
  <c r="BM417" i="1"/>
  <c r="Y417" i="1"/>
  <c r="BO434" i="1"/>
  <c r="BM434" i="1"/>
  <c r="Y434" i="1"/>
  <c r="BO471" i="1"/>
  <c r="BM471" i="1"/>
  <c r="Y471" i="1"/>
  <c r="BO479" i="1"/>
  <c r="BM479" i="1"/>
  <c r="Y479" i="1"/>
  <c r="BO493" i="1"/>
  <c r="BM493" i="1"/>
  <c r="Y493" i="1"/>
  <c r="X502" i="1"/>
  <c r="BO532" i="1"/>
  <c r="BM532" i="1"/>
  <c r="Y532" i="1"/>
  <c r="BO534" i="1"/>
  <c r="BM534" i="1"/>
  <c r="Y534" i="1"/>
  <c r="BO536" i="1"/>
  <c r="BM536" i="1"/>
  <c r="Y536" i="1"/>
  <c r="F9" i="1"/>
  <c r="J9" i="1"/>
  <c r="F10" i="1"/>
  <c r="X25" i="1"/>
  <c r="X35" i="1"/>
  <c r="X39" i="1"/>
  <c r="X43" i="1"/>
  <c r="X49" i="1"/>
  <c r="X57" i="1"/>
  <c r="X90" i="1"/>
  <c r="X100" i="1"/>
  <c r="X117" i="1"/>
  <c r="X127" i="1"/>
  <c r="X136" i="1"/>
  <c r="X145" i="1"/>
  <c r="X158" i="1"/>
  <c r="X165" i="1"/>
  <c r="X169" i="1"/>
  <c r="X180" i="1"/>
  <c r="X199" i="1"/>
  <c r="X205" i="1"/>
  <c r="X216" i="1"/>
  <c r="X223" i="1"/>
  <c r="X232" i="1"/>
  <c r="X255" i="1"/>
  <c r="BO271" i="1"/>
  <c r="BM271" i="1"/>
  <c r="Y271" i="1"/>
  <c r="BO285" i="1"/>
  <c r="BM285" i="1"/>
  <c r="Y285" i="1"/>
  <c r="X287" i="1"/>
  <c r="O564" i="1"/>
  <c r="X297" i="1"/>
  <c r="BO290" i="1"/>
  <c r="BM290" i="1"/>
  <c r="Y290" i="1"/>
  <c r="BO294" i="1"/>
  <c r="BM294" i="1"/>
  <c r="Y294" i="1"/>
  <c r="BO311" i="1"/>
  <c r="BM311" i="1"/>
  <c r="Y311" i="1"/>
  <c r="Y313" i="1" s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Y410" i="1" s="1"/>
  <c r="BO425" i="1"/>
  <c r="BM425" i="1"/>
  <c r="Y425" i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H9" i="1"/>
  <c r="B564" i="1"/>
  <c r="W555" i="1"/>
  <c r="W556" i="1"/>
  <c r="Y23" i="1"/>
  <c r="Y24" i="1" s="1"/>
  <c r="BM23" i="1"/>
  <c r="X24" i="1"/>
  <c r="W55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BM47" i="1"/>
  <c r="BO47" i="1"/>
  <c r="X50" i="1"/>
  <c r="D564" i="1"/>
  <c r="Y54" i="1"/>
  <c r="Y57" i="1" s="1"/>
  <c r="BM54" i="1"/>
  <c r="X58" i="1"/>
  <c r="E564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F564" i="1"/>
  <c r="Y132" i="1"/>
  <c r="BM132" i="1"/>
  <c r="Y134" i="1"/>
  <c r="BM134" i="1"/>
  <c r="X137" i="1"/>
  <c r="G564" i="1"/>
  <c r="Y143" i="1"/>
  <c r="BM143" i="1"/>
  <c r="X146" i="1"/>
  <c r="H564" i="1"/>
  <c r="Y150" i="1"/>
  <c r="BM150" i="1"/>
  <c r="Y152" i="1"/>
  <c r="BM152" i="1"/>
  <c r="Y154" i="1"/>
  <c r="BM154" i="1"/>
  <c r="Y156" i="1"/>
  <c r="BM156" i="1"/>
  <c r="X159" i="1"/>
  <c r="I564" i="1"/>
  <c r="Y163" i="1"/>
  <c r="Y164" i="1" s="1"/>
  <c r="BM163" i="1"/>
  <c r="X164" i="1"/>
  <c r="Y167" i="1"/>
  <c r="Y169" i="1" s="1"/>
  <c r="BM167" i="1"/>
  <c r="BO167" i="1"/>
  <c r="Y172" i="1"/>
  <c r="BM172" i="1"/>
  <c r="BO172" i="1"/>
  <c r="Y173" i="1"/>
  <c r="BM173" i="1"/>
  <c r="Y175" i="1"/>
  <c r="BM175" i="1"/>
  <c r="Y177" i="1"/>
  <c r="BM177" i="1"/>
  <c r="Y178" i="1"/>
  <c r="BM178" i="1"/>
  <c r="Y184" i="1"/>
  <c r="BM184" i="1"/>
  <c r="Y187" i="1"/>
  <c r="BM187" i="1"/>
  <c r="Y188" i="1"/>
  <c r="BM188" i="1"/>
  <c r="Y190" i="1"/>
  <c r="BM190" i="1"/>
  <c r="Y192" i="1"/>
  <c r="BM192" i="1"/>
  <c r="Y197" i="1"/>
  <c r="BM197" i="1"/>
  <c r="Y201" i="1"/>
  <c r="Y205" i="1" s="1"/>
  <c r="BM201" i="1"/>
  <c r="BO201" i="1"/>
  <c r="J564" i="1"/>
  <c r="Y210" i="1"/>
  <c r="BM210" i="1"/>
  <c r="Y212" i="1"/>
  <c r="BM212" i="1"/>
  <c r="Y214" i="1"/>
  <c r="BM214" i="1"/>
  <c r="X217" i="1"/>
  <c r="Y221" i="1"/>
  <c r="Y222" i="1" s="1"/>
  <c r="BM221" i="1"/>
  <c r="Y226" i="1"/>
  <c r="BM226" i="1"/>
  <c r="BO226" i="1"/>
  <c r="Y228" i="1"/>
  <c r="BM228" i="1"/>
  <c r="Y230" i="1"/>
  <c r="BM230" i="1"/>
  <c r="N564" i="1"/>
  <c r="L564" i="1"/>
  <c r="Y237" i="1"/>
  <c r="BM237" i="1"/>
  <c r="Y239" i="1"/>
  <c r="BM239" i="1"/>
  <c r="Y241" i="1"/>
  <c r="BM241" i="1"/>
  <c r="Y243" i="1"/>
  <c r="BM243" i="1"/>
  <c r="Y245" i="1"/>
  <c r="BM245" i="1"/>
  <c r="Y247" i="1"/>
  <c r="BM247" i="1"/>
  <c r="X248" i="1"/>
  <c r="Y251" i="1"/>
  <c r="BM251" i="1"/>
  <c r="BO251" i="1"/>
  <c r="Y253" i="1"/>
  <c r="BM253" i="1"/>
  <c r="X267" i="1"/>
  <c r="Y259" i="1"/>
  <c r="BM259" i="1"/>
  <c r="Y261" i="1"/>
  <c r="BM261" i="1"/>
  <c r="Y263" i="1"/>
  <c r="BM263" i="1"/>
  <c r="Y265" i="1"/>
  <c r="BM265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298" i="1"/>
  <c r="X303" i="1"/>
  <c r="BO300" i="1"/>
  <c r="BM300" i="1"/>
  <c r="Y300" i="1"/>
  <c r="X314" i="1"/>
  <c r="X313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Y346" i="1" s="1"/>
  <c r="X346" i="1"/>
  <c r="BO351" i="1"/>
  <c r="BM351" i="1"/>
  <c r="Y351" i="1"/>
  <c r="Y352" i="1" s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BO364" i="1"/>
  <c r="BM364" i="1"/>
  <c r="Y364" i="1"/>
  <c r="X366" i="1"/>
  <c r="X371" i="1"/>
  <c r="BO368" i="1"/>
  <c r="BM368" i="1"/>
  <c r="Y368" i="1"/>
  <c r="X377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S564" i="1"/>
  <c r="X405" i="1"/>
  <c r="BO394" i="1"/>
  <c r="BM394" i="1"/>
  <c r="Y394" i="1"/>
  <c r="BO398" i="1"/>
  <c r="BM398" i="1"/>
  <c r="Y398" i="1"/>
  <c r="BO402" i="1"/>
  <c r="BM402" i="1"/>
  <c r="Y402" i="1"/>
  <c r="X411" i="1"/>
  <c r="X410" i="1"/>
  <c r="BO418" i="1"/>
  <c r="BM418" i="1"/>
  <c r="Y418" i="1"/>
  <c r="Y420" i="1" s="1"/>
  <c r="BO472" i="1"/>
  <c r="BM472" i="1"/>
  <c r="Y472" i="1"/>
  <c r="BO476" i="1"/>
  <c r="BM476" i="1"/>
  <c r="Y476" i="1"/>
  <c r="BO480" i="1"/>
  <c r="BM480" i="1"/>
  <c r="Y480" i="1"/>
  <c r="X538" i="1"/>
  <c r="BO531" i="1"/>
  <c r="BM531" i="1"/>
  <c r="Y531" i="1"/>
  <c r="Y537" i="1" s="1"/>
  <c r="X537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502" i="1" l="1"/>
  <c r="Y370" i="1"/>
  <c r="Y302" i="1"/>
  <c r="Y255" i="1"/>
  <c r="Y232" i="1"/>
  <c r="Y180" i="1"/>
  <c r="Y145" i="1"/>
  <c r="Y99" i="1"/>
  <c r="Y49" i="1"/>
  <c r="Y426" i="1"/>
  <c r="Y528" i="1"/>
  <c r="Y248" i="1"/>
  <c r="Y216" i="1"/>
  <c r="Y198" i="1"/>
  <c r="Y127" i="1"/>
  <c r="Y117" i="1"/>
  <c r="Y82" i="1"/>
  <c r="X556" i="1"/>
  <c r="X557" i="1" s="1"/>
  <c r="Y377" i="1"/>
  <c r="Y365" i="1"/>
  <c r="Y267" i="1"/>
  <c r="Y158" i="1"/>
  <c r="Y136" i="1"/>
  <c r="Y89" i="1"/>
  <c r="X555" i="1"/>
  <c r="Y404" i="1"/>
  <c r="Y545" i="1"/>
  <c r="Y496" i="1"/>
  <c r="Y482" i="1"/>
  <c r="Y339" i="1"/>
  <c r="Y274" i="1"/>
  <c r="Y34" i="1"/>
  <c r="X558" i="1"/>
  <c r="W557" i="1"/>
  <c r="Y520" i="1"/>
  <c r="Y436" i="1"/>
  <c r="Y297" i="1"/>
  <c r="X554" i="1"/>
  <c r="Y559" i="1" l="1"/>
</calcChain>
</file>

<file path=xl/sharedStrings.xml><?xml version="1.0" encoding="utf-8"?>
<sst xmlns="http://schemas.openxmlformats.org/spreadsheetml/2006/main" count="2438" uniqueCount="820">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</sst>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132" sqref="AA132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 t="s">
        <v>819</v>
      </c>
      <c r="I5" s="432"/>
      <c r="J5" s="432"/>
      <c r="K5" s="432"/>
      <c r="L5" s="433"/>
      <c r="M5" s="58"/>
      <c r="O5" s="24" t="s">
        <v>10</v>
      </c>
      <c r="P5" s="780">
        <v>45463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14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Четверг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0.5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hidden="1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hidden="1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hidden="1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0</v>
      </c>
      <c r="X47" s="387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0</v>
      </c>
      <c r="X49" s="388">
        <f>IFERROR(X47/H47,"0")+IFERROR(X48/H48,"0")</f>
        <v>0</v>
      </c>
      <c r="Y49" s="388">
        <f>IFERROR(IF(Y47="",0,Y47),"0")+IFERROR(IF(Y48="",0,Y48),"0")</f>
        <v>0</v>
      </c>
      <c r="Z49" s="389"/>
      <c r="AA49" s="389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0</v>
      </c>
      <c r="X50" s="388">
        <f>IFERROR(SUM(X47:X48),"0")</f>
        <v>0</v>
      </c>
      <c r="Y50" s="37"/>
      <c r="Z50" s="389"/>
      <c r="AA50" s="389"/>
    </row>
    <row r="51" spans="1:67" ht="16.5" hidden="1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0</v>
      </c>
      <c r="X53" s="387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0</v>
      </c>
      <c r="X57" s="388">
        <f>IFERROR(X53/H53,"0")+IFERROR(X54/H54,"0")+IFERROR(X55/H55,"0")+IFERROR(X56/H56,"0")</f>
        <v>0</v>
      </c>
      <c r="Y57" s="388">
        <f>IFERROR(IF(Y53="",0,Y53),"0")+IFERROR(IF(Y54="",0,Y54),"0")+IFERROR(IF(Y55="",0,Y55),"0")+IFERROR(IF(Y56="",0,Y56),"0")</f>
        <v>0</v>
      </c>
      <c r="Z57" s="389"/>
      <c r="AA57" s="389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0</v>
      </c>
      <c r="X58" s="388">
        <f>IFERROR(SUM(X53:X56),"0")</f>
        <v>0</v>
      </c>
      <c r="Y58" s="37"/>
      <c r="Z58" s="389"/>
      <c r="AA58" s="389"/>
    </row>
    <row r="59" spans="1:67" ht="16.5" hidden="1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0</v>
      </c>
      <c r="X63" s="387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0</v>
      </c>
      <c r="X65" s="387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5">
        <v>4680115882133</v>
      </c>
      <c r="E66" s="392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5">
        <v>4680115882133</v>
      </c>
      <c r="E67" s="392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0</v>
      </c>
      <c r="X67" s="387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4301011564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4301011562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idden="1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89"/>
      <c r="AA82" s="389"/>
    </row>
    <row r="83" spans="1:67" hidden="1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0</v>
      </c>
      <c r="X83" s="388">
        <f>IFERROR(SUM(X61:X81),"0")</f>
        <v>0</v>
      </c>
      <c r="Y83" s="37"/>
      <c r="Z83" s="389"/>
      <c r="AA83" s="389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4301051543</v>
      </c>
      <c r="D103" s="395">
        <v>4607091386967</v>
      </c>
      <c r="E103" s="392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5">
        <v>4607091386967</v>
      </c>
      <c r="E104" s="392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0</v>
      </c>
      <c r="X105" s="387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0</v>
      </c>
      <c r="X109" s="387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89"/>
      <c r="AA117" s="389"/>
    </row>
    <row r="118" spans="1:67" hidden="1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0</v>
      </c>
      <c r="X118" s="388">
        <f>IFERROR(SUM(X102:X116),"0")</f>
        <v>0</v>
      </c>
      <c r="Y118" s="37"/>
      <c r="Z118" s="389"/>
      <c r="AA118" s="389"/>
    </row>
    <row r="119" spans="1:67" ht="14.25" hidden="1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4301060366</v>
      </c>
      <c r="D121" s="395">
        <v>4680115881532</v>
      </c>
      <c r="E121" s="392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4301060350</v>
      </c>
      <c r="D122" s="395">
        <v>4680115881532</v>
      </c>
      <c r="E122" s="392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hidden="1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hidden="1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hidden="1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50</v>
      </c>
      <c r="X132" s="387">
        <f>IFERROR(IF(W132="",0,CEILING((W132/$H132),1)*$H132),"")</f>
        <v>50.400000000000006</v>
      </c>
      <c r="Y132" s="36">
        <f>IFERROR(IF(X132=0,"",ROUNDUP(X132/H132,0)*0.02175),"")</f>
        <v>0.1305</v>
      </c>
      <c r="Z132" s="56"/>
      <c r="AA132" s="57"/>
      <c r="AE132" s="64"/>
      <c r="BB132" s="137" t="s">
        <v>1</v>
      </c>
      <c r="BL132" s="64">
        <f>IFERROR(W132*I132/H132,"0")</f>
        <v>53.321428571428577</v>
      </c>
      <c r="BM132" s="64">
        <f>IFERROR(X132*I132/H132,"0")</f>
        <v>53.748000000000005</v>
      </c>
      <c r="BN132" s="64">
        <f>IFERROR(1/J132*(W132/H132),"0")</f>
        <v>0.10629251700680271</v>
      </c>
      <c r="BO132" s="64">
        <f>IFERROR(1/J132*(X132/H132),"0")</f>
        <v>0.10714285714285714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0</v>
      </c>
      <c r="X134" s="38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5.9523809523809526</v>
      </c>
      <c r="X136" s="388">
        <f>IFERROR(X131/H131,"0")+IFERROR(X132/H132,"0")+IFERROR(X133/H133,"0")+IFERROR(X134/H134,"0")+IFERROR(X135/H135,"0")</f>
        <v>6</v>
      </c>
      <c r="Y136" s="388">
        <f>IFERROR(IF(Y131="",0,Y131),"0")+IFERROR(IF(Y132="",0,Y132),"0")+IFERROR(IF(Y133="",0,Y133),"0")+IFERROR(IF(Y134="",0,Y134),"0")+IFERROR(IF(Y135="",0,Y135),"0")</f>
        <v>0.1305</v>
      </c>
      <c r="Z136" s="389"/>
      <c r="AA136" s="389"/>
    </row>
    <row r="137" spans="1:67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50</v>
      </c>
      <c r="X137" s="388">
        <f>IFERROR(SUM(X131:X135),"0")</f>
        <v>50.400000000000006</v>
      </c>
      <c r="Y137" s="37"/>
      <c r="Z137" s="389"/>
      <c r="AA137" s="389"/>
    </row>
    <row r="138" spans="1:67" ht="27.75" hidden="1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hidden="1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hidden="1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hidden="1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0</v>
      </c>
      <c r="X155" s="387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0</v>
      </c>
      <c r="X158" s="388">
        <f>IFERROR(X149/H149,"0")+IFERROR(X150/H150,"0")+IFERROR(X151/H151,"0")+IFERROR(X152/H152,"0")+IFERROR(X153/H153,"0")+IFERROR(X154/H154,"0")+IFERROR(X155/H155,"0")+IFERROR(X156/H156,"0")+IFERROR(X157/H157,"0")</f>
        <v>0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89"/>
      <c r="AA158" s="389"/>
    </row>
    <row r="159" spans="1:67" hidden="1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0</v>
      </c>
      <c r="X159" s="388">
        <f>IFERROR(SUM(X149:X157),"0")</f>
        <v>0</v>
      </c>
      <c r="Y159" s="37"/>
      <c r="Z159" s="389"/>
      <c r="AA159" s="389"/>
    </row>
    <row r="160" spans="1:67" ht="16.5" hidden="1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hidden="1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0</v>
      </c>
      <c r="X174" s="387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0</v>
      </c>
      <c r="X176" s="387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0</v>
      </c>
      <c r="X180" s="388">
        <f>IFERROR(X172/H172,"0")+IFERROR(X173/H173,"0")+IFERROR(X174/H174,"0")+IFERROR(X175/H175,"0")+IFERROR(X176/H176,"0")+IFERROR(X177/H177,"0")+IFERROR(X178/H178,"0")+IFERROR(X179/H179,"0")</f>
        <v>0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89"/>
      <c r="AA180" s="389"/>
    </row>
    <row r="181" spans="1:67" hidden="1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0</v>
      </c>
      <c r="X181" s="388">
        <f>IFERROR(SUM(X172:X179),"0")</f>
        <v>0</v>
      </c>
      <c r="Y181" s="37"/>
      <c r="Z181" s="389"/>
      <c r="AA181" s="389"/>
    </row>
    <row r="182" spans="1:67" ht="14.25" hidden="1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0</v>
      </c>
      <c r="X188" s="387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0</v>
      </c>
      <c r="X191" s="387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0</v>
      </c>
      <c r="X193" s="387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hidden="1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0</v>
      </c>
      <c r="X197" s="387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idden="1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89"/>
      <c r="AA198" s="389"/>
    </row>
    <row r="199" spans="1:67" hidden="1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0</v>
      </c>
      <c r="X199" s="388">
        <f>IFERROR(SUM(X183:X197),"0")</f>
        <v>0</v>
      </c>
      <c r="Y199" s="37"/>
      <c r="Z199" s="389"/>
      <c r="AA199" s="389"/>
    </row>
    <row r="200" spans="1:67" ht="14.25" hidden="1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hidden="1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hidden="1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hidden="1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idden="1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hidden="1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hidden="1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hidden="1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hidden="1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hidden="1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hidden="1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hidden="1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hidden="1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hidden="1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hidden="1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hidden="1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idden="1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hidden="1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hidden="1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hidden="1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0</v>
      </c>
      <c r="X255" s="388">
        <f>IFERROR(X251/H251,"0")+IFERROR(X252/H252,"0")+IFERROR(X253/H253,"0")+IFERROR(X254/H254,"0")</f>
        <v>0</v>
      </c>
      <c r="Y255" s="388">
        <f>IFERROR(IF(Y251="",0,Y251),"0")+IFERROR(IF(Y252="",0,Y252),"0")+IFERROR(IF(Y253="",0,Y253),"0")+IFERROR(IF(Y254="",0,Y254),"0")</f>
        <v>0</v>
      </c>
      <c r="Z255" s="389"/>
      <c r="AA255" s="389"/>
    </row>
    <row r="256" spans="1:67" hidden="1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0</v>
      </c>
      <c r="X256" s="388">
        <f>IFERROR(SUM(X251:X254),"0")</f>
        <v>0</v>
      </c>
      <c r="Y256" s="37"/>
      <c r="Z256" s="389"/>
      <c r="AA256" s="389"/>
    </row>
    <row r="257" spans="1:67" ht="14.25" hidden="1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2000</v>
      </c>
      <c r="X258" s="387">
        <f t="shared" ref="X258:X266" si="60">IFERROR(IF(W258="",0,CEILING((W258/$H258),1)*$H258),"")</f>
        <v>2004.6</v>
      </c>
      <c r="Y258" s="36">
        <f>IFERROR(IF(X258=0,"",ROUNDUP(X258/H258,0)*0.02175),"")</f>
        <v>5.5897499999999996</v>
      </c>
      <c r="Z258" s="56"/>
      <c r="AA258" s="57"/>
      <c r="AE258" s="64"/>
      <c r="BB258" s="217" t="s">
        <v>1</v>
      </c>
      <c r="BL258" s="64">
        <f t="shared" ref="BL258:BL266" si="61">IFERROR(W258*I258/H258,"0")</f>
        <v>2143.0769230769233</v>
      </c>
      <c r="BM258" s="64">
        <f t="shared" ref="BM258:BM266" si="62">IFERROR(X258*I258/H258,"0")</f>
        <v>2148.0060000000003</v>
      </c>
      <c r="BN258" s="64">
        <f t="shared" ref="BN258:BN266" si="63">IFERROR(1/J258*(W258/H258),"0")</f>
        <v>4.5787545787545785</v>
      </c>
      <c r="BO258" s="64">
        <f t="shared" ref="BO258:BO266" si="64">IFERROR(1/J258*(X258/H258),"0")</f>
        <v>4.5892857142857144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256.41025641025641</v>
      </c>
      <c r="X267" s="388">
        <f>IFERROR(X258/H258,"0")+IFERROR(X259/H259,"0")+IFERROR(X260/H260,"0")+IFERROR(X261/H261,"0")+IFERROR(X262/H262,"0")+IFERROR(X263/H263,"0")+IFERROR(X264/H264,"0")+IFERROR(X265/H265,"0")+IFERROR(X266/H266,"0")</f>
        <v>257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5.5897499999999996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2000</v>
      </c>
      <c r="X268" s="388">
        <f>IFERROR(SUM(X258:X266),"0")</f>
        <v>2004.6</v>
      </c>
      <c r="Y268" s="37"/>
      <c r="Z268" s="389"/>
      <c r="AA268" s="389"/>
    </row>
    <row r="269" spans="1:67" ht="14.25" hidden="1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hidden="1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0</v>
      </c>
      <c r="X270" s="387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0</v>
      </c>
      <c r="X272" s="38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0</v>
      </c>
      <c r="X274" s="388">
        <f>IFERROR(X270/H270,"0")+IFERROR(X271/H271,"0")+IFERROR(X272/H272,"0")+IFERROR(X273/H273,"0")</f>
        <v>0</v>
      </c>
      <c r="Y274" s="388">
        <f>IFERROR(IF(Y270="",0,Y270),"0")+IFERROR(IF(Y271="",0,Y271),"0")+IFERROR(IF(Y272="",0,Y272),"0")+IFERROR(IF(Y273="",0,Y273),"0")</f>
        <v>0</v>
      </c>
      <c r="Z274" s="389"/>
      <c r="AA274" s="389"/>
    </row>
    <row r="275" spans="1:67" hidden="1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0</v>
      </c>
      <c r="X275" s="388">
        <f>IFERROR(SUM(X270:X273),"0")</f>
        <v>0</v>
      </c>
      <c r="Y275" s="37"/>
      <c r="Z275" s="389"/>
      <c r="AA275" s="389"/>
    </row>
    <row r="276" spans="1:67" ht="14.25" hidden="1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hidden="1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hidden="1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0</v>
      </c>
      <c r="X285" s="387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0</v>
      </c>
      <c r="X286" s="388">
        <f>IFERROR(X283/H283,"0")+IFERROR(X284/H284,"0")+IFERROR(X285/H285,"0")</f>
        <v>0</v>
      </c>
      <c r="Y286" s="388">
        <f>IFERROR(IF(Y283="",0,Y283),"0")+IFERROR(IF(Y284="",0,Y284),"0")+IFERROR(IF(Y285="",0,Y285),"0")</f>
        <v>0</v>
      </c>
      <c r="Z286" s="389"/>
      <c r="AA286" s="389"/>
    </row>
    <row r="287" spans="1:67" hidden="1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0</v>
      </c>
      <c r="X287" s="388">
        <f>IFERROR(SUM(X283:X285),"0")</f>
        <v>0</v>
      </c>
      <c r="Y287" s="37"/>
      <c r="Z287" s="389"/>
      <c r="AA287" s="389"/>
    </row>
    <row r="288" spans="1:67" ht="16.5" hidden="1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hidden="1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hidden="1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4301011619</v>
      </c>
      <c r="D292" s="395">
        <v>4607091387452</v>
      </c>
      <c r="E292" s="392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446</v>
      </c>
      <c r="B293" s="54" t="s">
        <v>448</v>
      </c>
      <c r="C293" s="31">
        <v>4301011322</v>
      </c>
      <c r="D293" s="395">
        <v>4607091387452</v>
      </c>
      <c r="E293" s="392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idden="1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hidden="1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hidden="1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hidden="1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hidden="1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hidden="1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hidden="1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hidden="1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0</v>
      </c>
      <c r="X313" s="388">
        <f>IFERROR(X310/H310,"0")+IFERROR(X311/H311,"0")+IFERROR(X312/H312,"0")</f>
        <v>0</v>
      </c>
      <c r="Y313" s="388">
        <f>IFERROR(IF(Y310="",0,Y310),"0")+IFERROR(IF(Y311="",0,Y311),"0")+IFERROR(IF(Y312="",0,Y312),"0")</f>
        <v>0</v>
      </c>
      <c r="Z313" s="389"/>
      <c r="AA313" s="389"/>
    </row>
    <row r="314" spans="1:67" hidden="1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0</v>
      </c>
      <c r="X314" s="388">
        <f>IFERROR(SUM(X310:X312),"0")</f>
        <v>0</v>
      </c>
      <c r="Y314" s="37"/>
      <c r="Z314" s="389"/>
      <c r="AA314" s="389"/>
    </row>
    <row r="315" spans="1:67" ht="14.25" hidden="1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hidden="1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hidden="1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hidden="1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hidden="1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1500</v>
      </c>
      <c r="X329" s="387">
        <f t="shared" si="70"/>
        <v>1500</v>
      </c>
      <c r="Y329" s="36">
        <f>IFERROR(IF(X329=0,"",ROUNDUP(X329/H329,0)*0.02175),"")</f>
        <v>2.1749999999999998</v>
      </c>
      <c r="Z329" s="56"/>
      <c r="AA329" s="57"/>
      <c r="AE329" s="64"/>
      <c r="BB329" s="254" t="s">
        <v>1</v>
      </c>
      <c r="BL329" s="64">
        <f t="shared" si="71"/>
        <v>1548</v>
      </c>
      <c r="BM329" s="64">
        <f t="shared" si="72"/>
        <v>1548</v>
      </c>
      <c r="BN329" s="64">
        <f t="shared" si="73"/>
        <v>2.083333333333333</v>
      </c>
      <c r="BO329" s="64">
        <f t="shared" si="74"/>
        <v>2.083333333333333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hidden="1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0</v>
      </c>
      <c r="X332" s="387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100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100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2.1749999999999998</v>
      </c>
      <c r="Z339" s="389"/>
      <c r="AA339" s="389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1500</v>
      </c>
      <c r="X340" s="388">
        <f>IFERROR(SUM(X326:X338),"0")</f>
        <v>1500</v>
      </c>
      <c r="Y340" s="37"/>
      <c r="Z340" s="389"/>
      <c r="AA340" s="389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2000</v>
      </c>
      <c r="X342" s="387">
        <f>IFERROR(IF(W342="",0,CEILING((W342/$H342),1)*$H342),"")</f>
        <v>2010</v>
      </c>
      <c r="Y342" s="36">
        <f>IFERROR(IF(X342=0,"",ROUNDUP(X342/H342,0)*0.02175),"")</f>
        <v>2.9144999999999999</v>
      </c>
      <c r="Z342" s="56"/>
      <c r="AA342" s="57"/>
      <c r="AE342" s="64"/>
      <c r="BB342" s="264" t="s">
        <v>1</v>
      </c>
      <c r="BL342" s="64">
        <f>IFERROR(W342*I342/H342,"0")</f>
        <v>2064</v>
      </c>
      <c r="BM342" s="64">
        <f>IFERROR(X342*I342/H342,"0")</f>
        <v>2074.3200000000002</v>
      </c>
      <c r="BN342" s="64">
        <f>IFERROR(1/J342*(W342/H342),"0")</f>
        <v>2.7777777777777777</v>
      </c>
      <c r="BO342" s="64">
        <f>IFERROR(1/J342*(X342/H342),"0")</f>
        <v>2.7916666666666665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133.33333333333334</v>
      </c>
      <c r="X346" s="388">
        <f>IFERROR(X342/H342,"0")+IFERROR(X343/H343,"0")+IFERROR(X344/H344,"0")+IFERROR(X345/H345,"0")</f>
        <v>134</v>
      </c>
      <c r="Y346" s="388">
        <f>IFERROR(IF(Y342="",0,Y342),"0")+IFERROR(IF(Y343="",0,Y343),"0")+IFERROR(IF(Y344="",0,Y344),"0")+IFERROR(IF(Y345="",0,Y345),"0")</f>
        <v>2.9144999999999999</v>
      </c>
      <c r="Z346" s="389"/>
      <c r="AA346" s="389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2000</v>
      </c>
      <c r="X347" s="388">
        <f>IFERROR(SUM(X342:X345),"0")</f>
        <v>2010</v>
      </c>
      <c r="Y347" s="37"/>
      <c r="Z347" s="389"/>
      <c r="AA347" s="389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hidden="1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hidden="1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0</v>
      </c>
      <c r="X355" s="38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0</v>
      </c>
      <c r="X356" s="388">
        <f>IFERROR(X355/H355,"0")</f>
        <v>0</v>
      </c>
      <c r="Y356" s="388">
        <f>IFERROR(IF(Y355="",0,Y355),"0")</f>
        <v>0</v>
      </c>
      <c r="Z356" s="389"/>
      <c r="AA356" s="389"/>
    </row>
    <row r="357" spans="1:67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0</v>
      </c>
      <c r="X357" s="388">
        <f>IFERROR(SUM(X355:X355),"0")</f>
        <v>0</v>
      </c>
      <c r="Y357" s="37"/>
      <c r="Z357" s="389"/>
      <c r="AA357" s="389"/>
    </row>
    <row r="358" spans="1:67" ht="16.5" hidden="1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hidden="1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hidden="1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0</v>
      </c>
      <c r="X360" s="387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0</v>
      </c>
      <c r="X365" s="388">
        <f>IFERROR(X360/H360,"0")+IFERROR(X361/H361,"0")+IFERROR(X362/H362,"0")+IFERROR(X363/H363,"0")+IFERROR(X364/H364,"0")</f>
        <v>0</v>
      </c>
      <c r="Y365" s="388">
        <f>IFERROR(IF(Y360="",0,Y360),"0")+IFERROR(IF(Y361="",0,Y361),"0")+IFERROR(IF(Y362="",0,Y362),"0")+IFERROR(IF(Y363="",0,Y363),"0")+IFERROR(IF(Y364="",0,Y364),"0")</f>
        <v>0</v>
      </c>
      <c r="Z365" s="389"/>
      <c r="AA365" s="389"/>
    </row>
    <row r="366" spans="1:67" hidden="1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0</v>
      </c>
      <c r="X366" s="388">
        <f>IFERROR(SUM(X360:X364),"0")</f>
        <v>0</v>
      </c>
      <c r="Y366" s="37"/>
      <c r="Z366" s="389"/>
      <c r="AA366" s="389"/>
    </row>
    <row r="367" spans="1:67" ht="14.25" hidden="1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hidden="1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hidden="1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hidden="1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hidden="1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0</v>
      </c>
      <c r="X373" s="387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0</v>
      </c>
      <c r="X377" s="388">
        <f>IFERROR(X373/H373,"0")+IFERROR(X374/H374,"0")+IFERROR(X375/H375,"0")+IFERROR(X376/H376,"0")</f>
        <v>0</v>
      </c>
      <c r="Y377" s="388">
        <f>IFERROR(IF(Y373="",0,Y373),"0")+IFERROR(IF(Y374="",0,Y374),"0")+IFERROR(IF(Y375="",0,Y375),"0")+IFERROR(IF(Y376="",0,Y376),"0")</f>
        <v>0</v>
      </c>
      <c r="Z377" s="389"/>
      <c r="AA377" s="389"/>
    </row>
    <row r="378" spans="1:67" hidden="1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0</v>
      </c>
      <c r="X378" s="388">
        <f>IFERROR(SUM(X373:X376),"0")</f>
        <v>0</v>
      </c>
      <c r="Y378" s="37"/>
      <c r="Z378" s="389"/>
      <c r="AA378" s="389"/>
    </row>
    <row r="379" spans="1:67" ht="14.25" hidden="1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hidden="1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hidden="1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hidden="1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hidden="1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hidden="1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0</v>
      </c>
      <c r="X393" s="387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37.5" hidden="1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hidden="1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hidden="1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hidden="1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89"/>
      <c r="AA404" s="389"/>
    </row>
    <row r="405" spans="1:67" hidden="1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0</v>
      </c>
      <c r="X405" s="388">
        <f>IFERROR(SUM(X391:X403),"0")</f>
        <v>0</v>
      </c>
      <c r="Y405" s="37"/>
      <c r="Z405" s="389"/>
      <c r="AA405" s="389"/>
    </row>
    <row r="406" spans="1:67" ht="14.25" hidden="1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hidden="1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hidden="1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hidden="1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hidden="1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hidden="1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hidden="1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hidden="1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hidden="1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hidden="1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hidden="1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hidden="1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hidden="1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hidden="1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hidden="1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hidden="1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hidden="1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hidden="1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hidden="1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hidden="1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0</v>
      </c>
      <c r="X472" s="387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27" hidden="1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hidden="1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0</v>
      </c>
      <c r="X475" s="387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9"/>
      <c r="AA482" s="389"/>
    </row>
    <row r="483" spans="1:67" hidden="1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0</v>
      </c>
      <c r="X483" s="388">
        <f>IFERROR(SUM(X470:X481),"0")</f>
        <v>0</v>
      </c>
      <c r="Y483" s="37"/>
      <c r="Z483" s="389"/>
      <c r="AA483" s="389"/>
    </row>
    <row r="484" spans="1:67" ht="14.25" hidden="1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hidden="1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hidden="1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hidden="1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0</v>
      </c>
      <c r="X490" s="387">
        <f t="shared" ref="X490:X495" si="92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38" t="s">
        <v>1</v>
      </c>
      <c r="BL490" s="64">
        <f t="shared" ref="BL490:BL495" si="93">IFERROR(W490*I490/H490,"0")</f>
        <v>0</v>
      </c>
      <c r="BM490" s="64">
        <f t="shared" ref="BM490:BM495" si="94">IFERROR(X490*I490/H490,"0")</f>
        <v>0</v>
      </c>
      <c r="BN490" s="64">
        <f t="shared" ref="BN490:BN495" si="95">IFERROR(1/J490*(W490/H490),"0")</f>
        <v>0</v>
      </c>
      <c r="BO490" s="64">
        <f t="shared" ref="BO490:BO495" si="96">IFERROR(1/J490*(X490/H490),"0")</f>
        <v>0</v>
      </c>
    </row>
    <row r="491" spans="1:67" ht="27" hidden="1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0</v>
      </c>
      <c r="X491" s="387">
        <f t="shared" si="92"/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si="93"/>
        <v>0</v>
      </c>
      <c r="BM491" s="64">
        <f t="shared" si="94"/>
        <v>0</v>
      </c>
      <c r="BN491" s="64">
        <f t="shared" si="95"/>
        <v>0</v>
      </c>
      <c r="BO491" s="64">
        <f t="shared" si="96"/>
        <v>0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0</v>
      </c>
      <c r="X492" s="387">
        <f t="shared" si="92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hidden="1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hidden="1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0</v>
      </c>
      <c r="X496" s="388">
        <f>IFERROR(X490/H490,"0")+IFERROR(X491/H491,"0")+IFERROR(X492/H492,"0")+IFERROR(X493/H493,"0")+IFERROR(X494/H494,"0")+IFERROR(X495/H495,"0")</f>
        <v>0</v>
      </c>
      <c r="Y496" s="388">
        <f>IFERROR(IF(Y490="",0,Y490),"0")+IFERROR(IF(Y491="",0,Y491),"0")+IFERROR(IF(Y492="",0,Y492),"0")+IFERROR(IF(Y493="",0,Y493),"0")+IFERROR(IF(Y494="",0,Y494),"0")+IFERROR(IF(Y495="",0,Y495),"0")</f>
        <v>0</v>
      </c>
      <c r="Z496" s="389"/>
      <c r="AA496" s="389"/>
    </row>
    <row r="497" spans="1:67" hidden="1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0</v>
      </c>
      <c r="X497" s="388">
        <f>IFERROR(SUM(X490:X495),"0")</f>
        <v>0</v>
      </c>
      <c r="Y497" s="37"/>
      <c r="Z497" s="389"/>
      <c r="AA497" s="389"/>
    </row>
    <row r="498" spans="1:67" ht="14.25" hidden="1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hidden="1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hidden="1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0</v>
      </c>
      <c r="X515" s="387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0</v>
      </c>
      <c r="X520" s="388">
        <f>IFERROR(X511/H511,"0")+IFERROR(X512/H512,"0")+IFERROR(X513/H513,"0")+IFERROR(X514/H514,"0")+IFERROR(X515/H515,"0")+IFERROR(X516/H516,"0")+IFERROR(X517/H517,"0")+IFERROR(X518/H518,"0")+IFERROR(X519/H519,"0")</f>
        <v>0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9"/>
      <c r="AA520" s="389"/>
    </row>
    <row r="521" spans="1:67" hidden="1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0</v>
      </c>
      <c r="X521" s="388">
        <f>IFERROR(SUM(X511:X519),"0")</f>
        <v>0</v>
      </c>
      <c r="Y521" s="37"/>
      <c r="Z521" s="389"/>
      <c r="AA521" s="389"/>
    </row>
    <row r="522" spans="1:67" ht="14.25" hidden="1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250</v>
      </c>
      <c r="X533" s="387">
        <f t="shared" si="103"/>
        <v>252</v>
      </c>
      <c r="Y533" s="36">
        <f>IFERROR(IF(X533=0,"",ROUNDUP(X533/H533,0)*0.00753),"")</f>
        <v>0.45180000000000003</v>
      </c>
      <c r="Z533" s="56"/>
      <c r="AA533" s="57"/>
      <c r="AE533" s="64"/>
      <c r="BB533" s="364" t="s">
        <v>1</v>
      </c>
      <c r="BL533" s="64">
        <f t="shared" si="104"/>
        <v>265.47619047619048</v>
      </c>
      <c r="BM533" s="64">
        <f t="shared" si="105"/>
        <v>267.60000000000002</v>
      </c>
      <c r="BN533" s="64">
        <f t="shared" si="106"/>
        <v>0.38156288156288154</v>
      </c>
      <c r="BO533" s="64">
        <f t="shared" si="107"/>
        <v>0.38461538461538458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59.523809523809518</v>
      </c>
      <c r="X537" s="388">
        <f>IFERROR(X531/H531,"0")+IFERROR(X532/H532,"0")+IFERROR(X533/H533,"0")+IFERROR(X534/H534,"0")+IFERROR(X535/H535,"0")+IFERROR(X536/H536,"0")</f>
        <v>60</v>
      </c>
      <c r="Y537" s="388">
        <f>IFERROR(IF(Y531="",0,Y531),"0")+IFERROR(IF(Y532="",0,Y532),"0")+IFERROR(IF(Y533="",0,Y533),"0")+IFERROR(IF(Y534="",0,Y534),"0")+IFERROR(IF(Y535="",0,Y535),"0")+IFERROR(IF(Y536="",0,Y536),"0")</f>
        <v>0.45180000000000003</v>
      </c>
      <c r="Z537" s="389"/>
      <c r="AA537" s="389"/>
    </row>
    <row r="538" spans="1:67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250</v>
      </c>
      <c r="X538" s="388">
        <f>IFERROR(SUM(X531:X536),"0")</f>
        <v>252</v>
      </c>
      <c r="Y538" s="37"/>
      <c r="Z538" s="389"/>
      <c r="AA538" s="389"/>
    </row>
    <row r="539" spans="1:67" ht="14.25" hidden="1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hidden="1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idden="1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hidden="1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hidden="1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4301060408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4301060354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4301060407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4301060355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5800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5817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6073.8745421245421</v>
      </c>
      <c r="X555" s="388">
        <f>IFERROR(SUM(BM22:BM551),"0")</f>
        <v>6091.6740000000009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10</v>
      </c>
      <c r="X556" s="38">
        <f>ROUNDUP(SUM(BO22:BO551),0)</f>
        <v>10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6323.8745421245421</v>
      </c>
      <c r="X557" s="388">
        <f>GrossWeightTotalR+PalletQtyTotalR*25</f>
        <v>6341.6740000000009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555.2197802197802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557</v>
      </c>
      <c r="Y558" s="37"/>
      <c r="Z558" s="389"/>
      <c r="AA558" s="389"/>
    </row>
    <row r="559" spans="1:67" ht="14.25" hidden="1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11.26155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0</v>
      </c>
      <c r="D564" s="46">
        <f>IFERROR(X53*1,"0")+IFERROR(X54*1,"0")+IFERROR(X55*1,"0")+IFERROR(X56*1,"0")</f>
        <v>0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4" s="46">
        <f>IFERROR(X131*1,"0")+IFERROR(X132*1,"0")+IFERROR(X133*1,"0")+IFERROR(X134*1,"0")+IFERROR(X135*1,"0")</f>
        <v>50.400000000000006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0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2004.6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2004.6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0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3510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252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0"/>
        <filter val="100,00"/>
        <filter val="133,33"/>
        <filter val="2 000,00"/>
        <filter val="250,00"/>
        <filter val="256,41"/>
        <filter val="5 800,00"/>
        <filter val="5,95"/>
        <filter val="50,00"/>
        <filter val="555,22"/>
        <filter val="59,52"/>
        <filter val="6 073,87"/>
        <filter val="6 323,87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2024-06-18T11:14:48Z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