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C69DBF-4499-4684-B828-0CA307956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N418" i="1"/>
  <c r="BL418" i="1"/>
  <c r="X418" i="1"/>
  <c r="X420" i="1" s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O329" i="1" s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X314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2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O202" i="1"/>
  <c r="BN201" i="1"/>
  <c r="BL201" i="1"/>
  <c r="X201" i="1"/>
  <c r="BO201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4" i="1" s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Y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X90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4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51" i="1" l="1"/>
  <c r="BM251" i="1"/>
  <c r="BO263" i="1"/>
  <c r="BM263" i="1"/>
  <c r="Y263" i="1"/>
  <c r="BO301" i="1"/>
  <c r="BM301" i="1"/>
  <c r="Y301" i="1"/>
  <c r="BO337" i="1"/>
  <c r="BM337" i="1"/>
  <c r="Y337" i="1"/>
  <c r="BO391" i="1"/>
  <c r="BM391" i="1"/>
  <c r="Y391" i="1"/>
  <c r="BO409" i="1"/>
  <c r="BM409" i="1"/>
  <c r="Y409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81" i="1"/>
  <c r="BM481" i="1"/>
  <c r="Y48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Y22" i="1"/>
  <c r="BM22" i="1"/>
  <c r="X25" i="1"/>
  <c r="W554" i="1"/>
  <c r="X35" i="1"/>
  <c r="Y48" i="1"/>
  <c r="BM48" i="1"/>
  <c r="Y63" i="1"/>
  <c r="BM63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4" i="1"/>
  <c r="BM154" i="1"/>
  <c r="X180" i="1"/>
  <c r="Y175" i="1"/>
  <c r="BM175" i="1"/>
  <c r="Y184" i="1"/>
  <c r="BM184" i="1"/>
  <c r="Y187" i="1"/>
  <c r="BM187" i="1"/>
  <c r="Y188" i="1"/>
  <c r="BM188" i="1"/>
  <c r="Y210" i="1"/>
  <c r="BM210" i="1"/>
  <c r="Y228" i="1"/>
  <c r="BM228" i="1"/>
  <c r="Y241" i="1"/>
  <c r="BM241" i="1"/>
  <c r="Y251" i="1"/>
  <c r="BO284" i="1"/>
  <c r="BM284" i="1"/>
  <c r="Y284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36" i="1"/>
  <c r="BM336" i="1"/>
  <c r="Y336" i="1"/>
  <c r="BO369" i="1"/>
  <c r="BM369" i="1"/>
  <c r="Y369" i="1"/>
  <c r="BO399" i="1"/>
  <c r="BM399" i="1"/>
  <c r="Y399" i="1"/>
  <c r="BO424" i="1"/>
  <c r="BM424" i="1"/>
  <c r="Y424" i="1"/>
  <c r="BO473" i="1"/>
  <c r="BM473" i="1"/>
  <c r="Y473" i="1"/>
  <c r="BO495" i="1"/>
  <c r="BM495" i="1"/>
  <c r="Y495" i="1"/>
  <c r="BO524" i="1"/>
  <c r="BM524" i="1"/>
  <c r="Y524" i="1"/>
  <c r="BO526" i="1"/>
  <c r="BM526" i="1"/>
  <c r="Y526" i="1"/>
  <c r="X256" i="1"/>
  <c r="X313" i="1"/>
  <c r="BO330" i="1"/>
  <c r="BM330" i="1"/>
  <c r="Y330" i="1"/>
  <c r="BO332" i="1"/>
  <c r="BM332" i="1"/>
  <c r="Y332" i="1"/>
  <c r="BO349" i="1"/>
  <c r="BM349" i="1"/>
  <c r="Y349" i="1"/>
  <c r="BO363" i="1"/>
  <c r="BM363" i="1"/>
  <c r="Y363" i="1"/>
  <c r="BO387" i="1"/>
  <c r="BM387" i="1"/>
  <c r="Y387" i="1"/>
  <c r="BO397" i="1"/>
  <c r="BM397" i="1"/>
  <c r="Y397" i="1"/>
  <c r="X411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W558" i="1"/>
  <c r="Y28" i="1"/>
  <c r="BM28" i="1"/>
  <c r="Y32" i="1"/>
  <c r="BM32" i="1"/>
  <c r="Y53" i="1"/>
  <c r="BM53" i="1"/>
  <c r="X57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100" i="1"/>
  <c r="Y95" i="1"/>
  <c r="BM95" i="1"/>
  <c r="X117" i="1"/>
  <c r="Y104" i="1"/>
  <c r="BM104" i="1"/>
  <c r="Y108" i="1"/>
  <c r="BM108" i="1"/>
  <c r="Y112" i="1"/>
  <c r="BM112" i="1"/>
  <c r="Y116" i="1"/>
  <c r="BM116" i="1"/>
  <c r="X127" i="1"/>
  <c r="Y122" i="1"/>
  <c r="BM122" i="1"/>
  <c r="Y126" i="1"/>
  <c r="BM126" i="1"/>
  <c r="Y133" i="1"/>
  <c r="BM133" i="1"/>
  <c r="Y141" i="1"/>
  <c r="BM141" i="1"/>
  <c r="Y142" i="1"/>
  <c r="BM142" i="1"/>
  <c r="X145" i="1"/>
  <c r="Y152" i="1"/>
  <c r="BM152" i="1"/>
  <c r="Y156" i="1"/>
  <c r="BM156" i="1"/>
  <c r="Y167" i="1"/>
  <c r="BM167" i="1"/>
  <c r="BO167" i="1"/>
  <c r="Y172" i="1"/>
  <c r="BM172" i="1"/>
  <c r="BO172" i="1"/>
  <c r="Y173" i="1"/>
  <c r="BM173" i="1"/>
  <c r="Y177" i="1"/>
  <c r="BM177" i="1"/>
  <c r="Y178" i="1"/>
  <c r="BM178" i="1"/>
  <c r="Y190" i="1"/>
  <c r="BM190" i="1"/>
  <c r="Y201" i="1"/>
  <c r="BM201" i="1"/>
  <c r="J564" i="1"/>
  <c r="Y212" i="1"/>
  <c r="BM212" i="1"/>
  <c r="Y226" i="1"/>
  <c r="BM226" i="1"/>
  <c r="BO226" i="1"/>
  <c r="X233" i="1"/>
  <c r="Y230" i="1"/>
  <c r="BM230" i="1"/>
  <c r="X249" i="1"/>
  <c r="Y239" i="1"/>
  <c r="BM239" i="1"/>
  <c r="Y243" i="1"/>
  <c r="BM243" i="1"/>
  <c r="Y247" i="1"/>
  <c r="BM247" i="1"/>
  <c r="X255" i="1"/>
  <c r="Y253" i="1"/>
  <c r="BM253" i="1"/>
  <c r="X267" i="1"/>
  <c r="Y261" i="1"/>
  <c r="BM261" i="1"/>
  <c r="Y265" i="1"/>
  <c r="BM265" i="1"/>
  <c r="Y272" i="1"/>
  <c r="BM272" i="1"/>
  <c r="Y277" i="1"/>
  <c r="BM277" i="1"/>
  <c r="Y278" i="1"/>
  <c r="BM278" i="1"/>
  <c r="X287" i="1"/>
  <c r="Y291" i="1"/>
  <c r="BM291" i="1"/>
  <c r="Y295" i="1"/>
  <c r="BM295" i="1"/>
  <c r="Y306" i="1"/>
  <c r="Y307" i="1" s="1"/>
  <c r="BM306" i="1"/>
  <c r="BO306" i="1"/>
  <c r="Y310" i="1"/>
  <c r="BM310" i="1"/>
  <c r="BO310" i="1"/>
  <c r="Y329" i="1"/>
  <c r="BM329" i="1"/>
  <c r="BO331" i="1"/>
  <c r="BM331" i="1"/>
  <c r="Y331" i="1"/>
  <c r="BO343" i="1"/>
  <c r="BM343" i="1"/>
  <c r="Y343" i="1"/>
  <c r="BO350" i="1"/>
  <c r="BM350" i="1"/>
  <c r="Y350" i="1"/>
  <c r="X377" i="1"/>
  <c r="BO373" i="1"/>
  <c r="BM373" i="1"/>
  <c r="Y373" i="1"/>
  <c r="BO393" i="1"/>
  <c r="BM393" i="1"/>
  <c r="Y393" i="1"/>
  <c r="BO401" i="1"/>
  <c r="BM401" i="1"/>
  <c r="Y401" i="1"/>
  <c r="X410" i="1"/>
  <c r="BO419" i="1"/>
  <c r="BM419" i="1"/>
  <c r="Y419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X502" i="1"/>
  <c r="BO532" i="1"/>
  <c r="BM532" i="1"/>
  <c r="Y532" i="1"/>
  <c r="BO534" i="1"/>
  <c r="BM534" i="1"/>
  <c r="Y534" i="1"/>
  <c r="BO536" i="1"/>
  <c r="BM536" i="1"/>
  <c r="Y536" i="1"/>
  <c r="X405" i="1"/>
  <c r="H9" i="1"/>
  <c r="A10" i="1"/>
  <c r="B564" i="1"/>
  <c r="W555" i="1"/>
  <c r="W556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BO47" i="1"/>
  <c r="X50" i="1"/>
  <c r="D564" i="1"/>
  <c r="Y54" i="1"/>
  <c r="Y57" i="1" s="1"/>
  <c r="BM54" i="1"/>
  <c r="BO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BM121" i="1"/>
  <c r="Y123" i="1"/>
  <c r="BM123" i="1"/>
  <c r="Y125" i="1"/>
  <c r="BM125" i="1"/>
  <c r="X128" i="1"/>
  <c r="F564" i="1"/>
  <c r="Y132" i="1"/>
  <c r="BM132" i="1"/>
  <c r="Y134" i="1"/>
  <c r="BM134" i="1"/>
  <c r="X137" i="1"/>
  <c r="G564" i="1"/>
  <c r="Y143" i="1"/>
  <c r="Y145" i="1" s="1"/>
  <c r="BM143" i="1"/>
  <c r="BO143" i="1"/>
  <c r="X146" i="1"/>
  <c r="H564" i="1"/>
  <c r="X158" i="1"/>
  <c r="BO149" i="1"/>
  <c r="BM149" i="1"/>
  <c r="BO151" i="1"/>
  <c r="BM151" i="1"/>
  <c r="Y151" i="1"/>
  <c r="BO155" i="1"/>
  <c r="BM155" i="1"/>
  <c r="Y155" i="1"/>
  <c r="BO168" i="1"/>
  <c r="BM168" i="1"/>
  <c r="Y168" i="1"/>
  <c r="Y169" i="1" s="1"/>
  <c r="X170" i="1"/>
  <c r="BO174" i="1"/>
  <c r="BM174" i="1"/>
  <c r="Y174" i="1"/>
  <c r="Y180" i="1" s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F9" i="1"/>
  <c r="J9" i="1"/>
  <c r="X49" i="1"/>
  <c r="X82" i="1"/>
  <c r="X136" i="1"/>
  <c r="BO153" i="1"/>
  <c r="BM153" i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X206" i="1"/>
  <c r="BO202" i="1"/>
  <c r="BM202" i="1"/>
  <c r="Y202" i="1"/>
  <c r="Y205" i="1" s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X223" i="1"/>
  <c r="Y227" i="1"/>
  <c r="BM227" i="1"/>
  <c r="BO227" i="1"/>
  <c r="Y229" i="1"/>
  <c r="BM229" i="1"/>
  <c r="Y231" i="1"/>
  <c r="BM231" i="1"/>
  <c r="Y236" i="1"/>
  <c r="Y248" i="1" s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Y252" i="1"/>
  <c r="BM252" i="1"/>
  <c r="BO252" i="1"/>
  <c r="Y254" i="1"/>
  <c r="BM254" i="1"/>
  <c r="Y258" i="1"/>
  <c r="BM258" i="1"/>
  <c r="BO258" i="1"/>
  <c r="Y260" i="1"/>
  <c r="BM260" i="1"/>
  <c r="Y262" i="1"/>
  <c r="BM262" i="1"/>
  <c r="Y264" i="1"/>
  <c r="BM264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BO294" i="1"/>
  <c r="BM294" i="1"/>
  <c r="Y294" i="1"/>
  <c r="Y313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X537" i="1"/>
  <c r="X217" i="1"/>
  <c r="N564" i="1"/>
  <c r="L564" i="1"/>
  <c r="X248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BO394" i="1"/>
  <c r="BM394" i="1"/>
  <c r="Y394" i="1"/>
  <c r="BO398" i="1"/>
  <c r="BM398" i="1"/>
  <c r="Y398" i="1"/>
  <c r="BO402" i="1"/>
  <c r="BM402" i="1"/>
  <c r="Y402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28" i="1" l="1"/>
  <c r="Y441" i="1"/>
  <c r="Y370" i="1"/>
  <c r="Y302" i="1"/>
  <c r="Y537" i="1"/>
  <c r="Y410" i="1"/>
  <c r="Y49" i="1"/>
  <c r="Y365" i="1"/>
  <c r="Y404" i="1"/>
  <c r="Y255" i="1"/>
  <c r="Y232" i="1"/>
  <c r="X556" i="1"/>
  <c r="Y117" i="1"/>
  <c r="Y82" i="1"/>
  <c r="X555" i="1"/>
  <c r="Y158" i="1"/>
  <c r="Y136" i="1"/>
  <c r="Y127" i="1"/>
  <c r="X554" i="1"/>
  <c r="Y339" i="1"/>
  <c r="Y274" i="1"/>
  <c r="Y520" i="1"/>
  <c r="Y436" i="1"/>
  <c r="Y222" i="1"/>
  <c r="Y216" i="1"/>
  <c r="Y99" i="1"/>
  <c r="Y34" i="1"/>
  <c r="W557" i="1"/>
  <c r="Y545" i="1"/>
  <c r="Y496" i="1"/>
  <c r="Y482" i="1"/>
  <c r="Y377" i="1"/>
  <c r="Y297" i="1"/>
  <c r="Y267" i="1"/>
  <c r="Y198" i="1"/>
  <c r="X558" i="1"/>
  <c r="X557" i="1" l="1"/>
  <c r="Y559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<sst xmlns="http://schemas.openxmlformats.org/spreadsheetml/2006/main" count="2438" uniqueCount="820">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</sst>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0.45833333333333331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350</v>
      </c>
      <c r="X47" s="387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32.407407407407405</v>
      </c>
      <c r="X49" s="388">
        <f>IFERROR(X47/H47,"0")+IFERROR(X48/H48,"0")</f>
        <v>33</v>
      </c>
      <c r="Y49" s="388">
        <f>IFERROR(IF(Y47="",0,Y47),"0")+IFERROR(IF(Y48="",0,Y48),"0")</f>
        <v>0.71775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350</v>
      </c>
      <c r="X50" s="388">
        <f>IFERROR(SUM(X47:X48),"0")</f>
        <v>356.40000000000003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30</v>
      </c>
      <c r="X53" s="387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31.333333333333329</v>
      </c>
      <c r="BM53" s="64">
        <f>IFERROR(X53*I53/H53,"0")</f>
        <v>33.840000000000003</v>
      </c>
      <c r="BN53" s="64">
        <f>IFERROR(1/J53*(W53/H53),"0")</f>
        <v>4.96031746031746E-2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2.7777777777777777</v>
      </c>
      <c r="X57" s="388">
        <f>IFERROR(X53/H53,"0")+IFERROR(X54/H54,"0")+IFERROR(X55/H55,"0")+IFERROR(X56/H56,"0")</f>
        <v>3.0000000000000004</v>
      </c>
      <c r="Y57" s="388">
        <f>IFERROR(IF(Y53="",0,Y53),"0")+IFERROR(IF(Y54="",0,Y54),"0")+IFERROR(IF(Y55="",0,Y55),"0")+IFERROR(IF(Y56="",0,Y56),"0")</f>
        <v>6.5250000000000002E-2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30</v>
      </c>
      <c r="X58" s="388">
        <f>IFERROR(SUM(X53:X56),"0")</f>
        <v>32.400000000000006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60</v>
      </c>
      <c r="X63" s="387">
        <f t="shared" si="6"/>
        <v>67.199999999999989</v>
      </c>
      <c r="Y63" s="36">
        <f t="shared" si="7"/>
        <v>0.1305</v>
      </c>
      <c r="Z63" s="56"/>
      <c r="AA63" s="57"/>
      <c r="AE63" s="64"/>
      <c r="BB63" s="84" t="s">
        <v>1</v>
      </c>
      <c r="BL63" s="64">
        <f t="shared" si="8"/>
        <v>62.571428571428569</v>
      </c>
      <c r="BM63" s="64">
        <f t="shared" si="9"/>
        <v>70.079999999999984</v>
      </c>
      <c r="BN63" s="64">
        <f t="shared" si="10"/>
        <v>9.5663265306122458E-2</v>
      </c>
      <c r="BO63" s="64">
        <f t="shared" si="11"/>
        <v>0.10714285714285712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30</v>
      </c>
      <c r="X65" s="387">
        <f t="shared" si="6"/>
        <v>32.400000000000006</v>
      </c>
      <c r="Y65" s="36">
        <f t="shared" si="7"/>
        <v>6.5250000000000002E-2</v>
      </c>
      <c r="Z65" s="56"/>
      <c r="AA65" s="57"/>
      <c r="AE65" s="64"/>
      <c r="BB65" s="86" t="s">
        <v>1</v>
      </c>
      <c r="BL65" s="64">
        <f t="shared" si="8"/>
        <v>31.333333333333329</v>
      </c>
      <c r="BM65" s="64">
        <f t="shared" si="9"/>
        <v>33.840000000000003</v>
      </c>
      <c r="BN65" s="64">
        <f t="shared" si="10"/>
        <v>4.96031746031746E-2</v>
      </c>
      <c r="BO65" s="64">
        <f t="shared" si="11"/>
        <v>5.3571428571428575E-2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16</v>
      </c>
      <c r="X69" s="387">
        <f t="shared" si="6"/>
        <v>16</v>
      </c>
      <c r="Y69" s="36">
        <f t="shared" ref="Y69:Y75" si="12">IFERROR(IF(X69=0,"",ROUNDUP(X69/H69,0)*0.00937),"")</f>
        <v>3.7479999999999999E-2</v>
      </c>
      <c r="Z69" s="56"/>
      <c r="AA69" s="57"/>
      <c r="AE69" s="64"/>
      <c r="BB69" s="90" t="s">
        <v>1</v>
      </c>
      <c r="BL69" s="64">
        <f t="shared" si="8"/>
        <v>16.96</v>
      </c>
      <c r="BM69" s="64">
        <f t="shared" si="9"/>
        <v>16.96</v>
      </c>
      <c r="BN69" s="64">
        <f t="shared" si="10"/>
        <v>3.3333333333333333E-2</v>
      </c>
      <c r="BO69" s="64">
        <f t="shared" si="11"/>
        <v>3.3333333333333333E-2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12.134920634920636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13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0.23322999999999999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106</v>
      </c>
      <c r="X83" s="388">
        <f>IFERROR(SUM(X61:X81),"0")</f>
        <v>115.6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60</v>
      </c>
      <c r="X94" s="387">
        <f t="shared" si="13"/>
        <v>63</v>
      </c>
      <c r="Y94" s="36">
        <f>IFERROR(IF(X94=0,"",ROUNDUP(X94/H94,0)*0.02175),"")</f>
        <v>0.15225</v>
      </c>
      <c r="Z94" s="56"/>
      <c r="AA94" s="57"/>
      <c r="AE94" s="64"/>
      <c r="BB94" s="109" t="s">
        <v>1</v>
      </c>
      <c r="BL94" s="64">
        <f t="shared" si="14"/>
        <v>64.2</v>
      </c>
      <c r="BM94" s="64">
        <f t="shared" si="15"/>
        <v>67.410000000000011</v>
      </c>
      <c r="BN94" s="64">
        <f t="shared" si="16"/>
        <v>0.11904761904761904</v>
      </c>
      <c r="BO94" s="64">
        <f t="shared" si="17"/>
        <v>0.125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6.666666666666667</v>
      </c>
      <c r="X99" s="388">
        <f>IFERROR(X92/H92,"0")+IFERROR(X93/H93,"0")+IFERROR(X94/H94,"0")+IFERROR(X95/H95,"0")+IFERROR(X96/H96,"0")+IFERROR(X97/H97,"0")+IFERROR(X98/H98,"0")</f>
        <v>7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0.15225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60</v>
      </c>
      <c r="X100" s="388">
        <f>IFERROR(SUM(X92:X98),"0")</f>
        <v>63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24</v>
      </c>
      <c r="X103" s="387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25.611428571428572</v>
      </c>
      <c r="BM103" s="64">
        <f t="shared" si="20"/>
        <v>26.892000000000003</v>
      </c>
      <c r="BN103" s="64">
        <f t="shared" si="21"/>
        <v>5.1020408163265307E-2</v>
      </c>
      <c r="BO103" s="64">
        <f t="shared" si="22"/>
        <v>5.3571428571428568E-2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2.8571428571428572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6.5250000000000002E-2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24</v>
      </c>
      <c r="X118" s="388">
        <f>IFERROR(SUM(X102:X116),"0")</f>
        <v>25.200000000000003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70</v>
      </c>
      <c r="X132" s="387">
        <f>IFERROR(IF(W132="",0,CEILING((W132/$H132),1)*$H132),"")</f>
        <v>75.600000000000009</v>
      </c>
      <c r="Y132" s="36">
        <f>IFERROR(IF(X132=0,"",ROUNDUP(X132/H132,0)*0.02175),"")</f>
        <v>0.19574999999999998</v>
      </c>
      <c r="Z132" s="56"/>
      <c r="AA132" s="57"/>
      <c r="AE132" s="64"/>
      <c r="BB132" s="137" t="s">
        <v>1</v>
      </c>
      <c r="BL132" s="64">
        <f>IFERROR(W132*I132/H132,"0")</f>
        <v>74.650000000000006</v>
      </c>
      <c r="BM132" s="64">
        <f>IFERROR(X132*I132/H132,"0")</f>
        <v>80.622</v>
      </c>
      <c r="BN132" s="64">
        <f>IFERROR(1/J132*(W132/H132),"0")</f>
        <v>0.14880952380952378</v>
      </c>
      <c r="BO132" s="64">
        <f>IFERROR(1/J132*(X132/H132),"0")</f>
        <v>0.1607142857142857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8.3333333333333321</v>
      </c>
      <c r="X136" s="388">
        <f>IFERROR(X131/H131,"0")+IFERROR(X132/H132,"0")+IFERROR(X133/H133,"0")+IFERROR(X134/H134,"0")+IFERROR(X135/H135,"0")</f>
        <v>9</v>
      </c>
      <c r="Y136" s="388">
        <f>IFERROR(IF(Y131="",0,Y131),"0")+IFERROR(IF(Y132="",0,Y132),"0")+IFERROR(IF(Y133="",0,Y133),"0")+IFERROR(IF(Y134="",0,Y134),"0")+IFERROR(IF(Y135="",0,Y135),"0")</f>
        <v>0.19574999999999998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70</v>
      </c>
      <c r="X137" s="388">
        <f>IFERROR(SUM(X131:X135),"0")</f>
        <v>75.600000000000009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idden="1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120</v>
      </c>
      <c r="X236" s="387">
        <f t="shared" ref="X236:X247" si="54">IFERROR(IF(W236="",0,CEILING((W236/$H236),1)*$H236),"")</f>
        <v>129.60000000000002</v>
      </c>
      <c r="Y236" s="36">
        <f>IFERROR(IF(X236=0,"",ROUNDUP(X236/H236,0)*0.02175),"")</f>
        <v>0.26100000000000001</v>
      </c>
      <c r="Z236" s="56"/>
      <c r="AA236" s="57"/>
      <c r="AE236" s="64"/>
      <c r="BB236" s="201" t="s">
        <v>1</v>
      </c>
      <c r="BL236" s="64">
        <f t="shared" ref="BL236:BL247" si="55">IFERROR(W236*I236/H236,"0")</f>
        <v>125.33333333333331</v>
      </c>
      <c r="BM236" s="64">
        <f t="shared" ref="BM236:BM247" si="56">IFERROR(X236*I236/H236,"0")</f>
        <v>135.36000000000001</v>
      </c>
      <c r="BN236" s="64">
        <f t="shared" ref="BN236:BN247" si="57">IFERROR(1/J236*(W236/H236),"0")</f>
        <v>0.1984126984126984</v>
      </c>
      <c r="BO236" s="64">
        <f t="shared" ref="BO236:BO247" si="58">IFERROR(1/J236*(X236/H236),"0")</f>
        <v>0.2142857142857143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11.111111111111111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12.000000000000002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0.26100000000000001</v>
      </c>
      <c r="Z248" s="389"/>
      <c r="AA248" s="389"/>
    </row>
    <row r="249" spans="1:67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120</v>
      </c>
      <c r="X249" s="388">
        <f>IFERROR(SUM(X236:X247),"0")</f>
        <v>129.60000000000002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120</v>
      </c>
      <c r="X251" s="387">
        <f>IFERROR(IF(W251="",0,CEILING((W251/$H251),1)*$H251),"")</f>
        <v>121.80000000000001</v>
      </c>
      <c r="Y251" s="36">
        <f>IFERROR(IF(X251=0,"",ROUNDUP(X251/H251,0)*0.00753),"")</f>
        <v>0.21837000000000001</v>
      </c>
      <c r="Z251" s="56"/>
      <c r="AA251" s="57"/>
      <c r="AE251" s="64"/>
      <c r="BB251" s="213" t="s">
        <v>1</v>
      </c>
      <c r="BL251" s="64">
        <f>IFERROR(W251*I251/H251,"0")</f>
        <v>127.42857142857143</v>
      </c>
      <c r="BM251" s="64">
        <f>IFERROR(X251*I251/H251,"0")</f>
        <v>129.34</v>
      </c>
      <c r="BN251" s="64">
        <f>IFERROR(1/J251*(W251/H251),"0")</f>
        <v>0.18315018315018314</v>
      </c>
      <c r="BO251" s="64">
        <f>IFERROR(1/J251*(X251/H251),"0")</f>
        <v>0.1858974358974359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130</v>
      </c>
      <c r="X252" s="387">
        <f>IFERROR(IF(W252="",0,CEILING((W252/$H252),1)*$H252),"")</f>
        <v>130.20000000000002</v>
      </c>
      <c r="Y252" s="36">
        <f>IFERROR(IF(X252=0,"",ROUNDUP(X252/H252,0)*0.00753),"")</f>
        <v>0.23343</v>
      </c>
      <c r="Z252" s="56"/>
      <c r="AA252" s="57"/>
      <c r="AE252" s="64"/>
      <c r="BB252" s="214" t="s">
        <v>1</v>
      </c>
      <c r="BL252" s="64">
        <f>IFERROR(W252*I252/H252,"0")</f>
        <v>138.04761904761904</v>
      </c>
      <c r="BM252" s="64">
        <f>IFERROR(X252*I252/H252,"0")</f>
        <v>138.26000000000002</v>
      </c>
      <c r="BN252" s="64">
        <f>IFERROR(1/J252*(W252/H252),"0")</f>
        <v>0.1984126984126984</v>
      </c>
      <c r="BO252" s="64">
        <f>IFERROR(1/J252*(X252/H252),"0")</f>
        <v>0.19871794871794873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59.523809523809518</v>
      </c>
      <c r="X255" s="388">
        <f>IFERROR(X251/H251,"0")+IFERROR(X252/H252,"0")+IFERROR(X253/H253,"0")+IFERROR(X254/H254,"0")</f>
        <v>60</v>
      </c>
      <c r="Y255" s="388">
        <f>IFERROR(IF(Y251="",0,Y251),"0")+IFERROR(IF(Y252="",0,Y252),"0")+IFERROR(IF(Y253="",0,Y253),"0")+IFERROR(IF(Y254="",0,Y254),"0")</f>
        <v>0.45179999999999998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250</v>
      </c>
      <c r="X256" s="388">
        <f>IFERROR(SUM(X251:X254),"0")</f>
        <v>252.00000000000003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700</v>
      </c>
      <c r="X258" s="387">
        <f t="shared" ref="X258:X266" si="60">IFERROR(IF(W258="",0,CEILING((W258/$H258),1)*$H258),"")</f>
        <v>702</v>
      </c>
      <c r="Y258" s="36">
        <f>IFERROR(IF(X258=0,"",ROUNDUP(X258/H258,0)*0.02175),"")</f>
        <v>1.9574999999999998</v>
      </c>
      <c r="Z258" s="56"/>
      <c r="AA258" s="57"/>
      <c r="AE258" s="64"/>
      <c r="BB258" s="217" t="s">
        <v>1</v>
      </c>
      <c r="BL258" s="64">
        <f t="shared" ref="BL258:BL266" si="61">IFERROR(W258*I258/H258,"0")</f>
        <v>750.07692307692309</v>
      </c>
      <c r="BM258" s="64">
        <f t="shared" ref="BM258:BM266" si="62">IFERROR(X258*I258/H258,"0")</f>
        <v>752.22000000000014</v>
      </c>
      <c r="BN258" s="64">
        <f t="shared" ref="BN258:BN266" si="63">IFERROR(1/J258*(W258/H258),"0")</f>
        <v>1.6025641025641026</v>
      </c>
      <c r="BO258" s="64">
        <f t="shared" ref="BO258:BO266" si="64">IFERROR(1/J258*(X258/H258),"0")</f>
        <v>1.607142857142857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89.743589743589752</v>
      </c>
      <c r="X267" s="388">
        <f>IFERROR(X258/H258,"0")+IFERROR(X259/H259,"0")+IFERROR(X260/H260,"0")+IFERROR(X261/H261,"0")+IFERROR(X262/H262,"0")+IFERROR(X263/H263,"0")+IFERROR(X264/H264,"0")+IFERROR(X265/H265,"0")+IFERROR(X266/H266,"0")</f>
        <v>90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1.9574999999999998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700</v>
      </c>
      <c r="X268" s="388">
        <f>IFERROR(SUM(X258:X266),"0")</f>
        <v>702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50</v>
      </c>
      <c r="X272" s="387">
        <f>IFERROR(IF(W272="",0,CEILING((W272/$H272),1)*$H272),"")</f>
        <v>54.6</v>
      </c>
      <c r="Y272" s="36">
        <f>IFERROR(IF(X272=0,"",ROUNDUP(X272/H272,0)*0.02175),"")</f>
        <v>0.15225</v>
      </c>
      <c r="Z272" s="56"/>
      <c r="AA272" s="57"/>
      <c r="AE272" s="64"/>
      <c r="BB272" s="228" t="s">
        <v>1</v>
      </c>
      <c r="BL272" s="64">
        <f>IFERROR(W272*I272/H272,"0")</f>
        <v>53.61538461538462</v>
      </c>
      <c r="BM272" s="64">
        <f>IFERROR(X272*I272/H272,"0")</f>
        <v>58.548000000000009</v>
      </c>
      <c r="BN272" s="64">
        <f>IFERROR(1/J272*(W272/H272),"0")</f>
        <v>0.11446886446886446</v>
      </c>
      <c r="BO272" s="64">
        <f>IFERROR(1/J272*(X272/H272),"0")</f>
        <v>0.125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6.4102564102564106</v>
      </c>
      <c r="X274" s="388">
        <f>IFERROR(X270/H270,"0")+IFERROR(X271/H271,"0")+IFERROR(X272/H272,"0")+IFERROR(X273/H273,"0")</f>
        <v>7</v>
      </c>
      <c r="Y274" s="388">
        <f>IFERROR(IF(Y270="",0,Y270),"0")+IFERROR(IF(Y271="",0,Y271),"0")+IFERROR(IF(Y272="",0,Y272),"0")+IFERROR(IF(Y273="",0,Y273),"0")</f>
        <v>0.15225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50</v>
      </c>
      <c r="X275" s="388">
        <f>IFERROR(SUM(X270:X273),"0")</f>
        <v>54.6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80</v>
      </c>
      <c r="X310" s="387">
        <f>IFERROR(IF(W310="",0,CEILING((W310/$H310),1)*$H310),"")</f>
        <v>81</v>
      </c>
      <c r="Y310" s="36">
        <f>IFERROR(IF(X310=0,"",ROUNDUP(X310/H310,0)*0.02175),"")</f>
        <v>0.21749999999999997</v>
      </c>
      <c r="Z310" s="56"/>
      <c r="AA310" s="57"/>
      <c r="AE310" s="64"/>
      <c r="BB310" s="246" t="s">
        <v>1</v>
      </c>
      <c r="BL310" s="64">
        <f>IFERROR(W310*I310/H310,"0")</f>
        <v>85.57037037037037</v>
      </c>
      <c r="BM310" s="64">
        <f>IFERROR(X310*I310/H310,"0")</f>
        <v>86.64</v>
      </c>
      <c r="BN310" s="64">
        <f>IFERROR(1/J310*(W310/H310),"0")</f>
        <v>0.17636684303350972</v>
      </c>
      <c r="BO310" s="64">
        <f>IFERROR(1/J310*(X310/H310),"0")</f>
        <v>0.17857142857142855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9.8765432098765444</v>
      </c>
      <c r="X313" s="388">
        <f>IFERROR(X310/H310,"0")+IFERROR(X311/H311,"0")+IFERROR(X312/H312,"0")</f>
        <v>10</v>
      </c>
      <c r="Y313" s="388">
        <f>IFERROR(IF(Y310="",0,Y310),"0")+IFERROR(IF(Y311="",0,Y311),"0")+IFERROR(IF(Y312="",0,Y312),"0")</f>
        <v>0.21749999999999997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80</v>
      </c>
      <c r="X314" s="388">
        <f>IFERROR(SUM(X310:X312),"0")</f>
        <v>81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1000</v>
      </c>
      <c r="X329" s="387">
        <f t="shared" si="70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si="71"/>
        <v>1032</v>
      </c>
      <c r="BM329" s="64">
        <f t="shared" si="72"/>
        <v>1037.1600000000001</v>
      </c>
      <c r="BN329" s="64">
        <f t="shared" si="73"/>
        <v>1.3888888888888888</v>
      </c>
      <c r="BO329" s="64">
        <f t="shared" si="74"/>
        <v>1.3958333333333333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90</v>
      </c>
      <c r="X332" s="387">
        <f t="shared" si="70"/>
        <v>90</v>
      </c>
      <c r="Y332" s="36">
        <f>IFERROR(IF(X332=0,"",ROUNDUP(X332/H332,0)*0.02175),"")</f>
        <v>0.1305</v>
      </c>
      <c r="Z332" s="56"/>
      <c r="AA332" s="57"/>
      <c r="AE332" s="64"/>
      <c r="BB332" s="257" t="s">
        <v>1</v>
      </c>
      <c r="BL332" s="64">
        <f t="shared" si="71"/>
        <v>92.88000000000001</v>
      </c>
      <c r="BM332" s="64">
        <f t="shared" si="72"/>
        <v>92.88000000000001</v>
      </c>
      <c r="BN332" s="64">
        <f t="shared" si="73"/>
        <v>0.125</v>
      </c>
      <c r="BO332" s="64">
        <f t="shared" si="74"/>
        <v>0.125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60</v>
      </c>
      <c r="X334" s="387">
        <f t="shared" si="70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9" t="s">
        <v>1</v>
      </c>
      <c r="BL334" s="64">
        <f t="shared" si="71"/>
        <v>61.92</v>
      </c>
      <c r="BM334" s="64">
        <f t="shared" si="72"/>
        <v>61.92</v>
      </c>
      <c r="BN334" s="64">
        <f t="shared" si="73"/>
        <v>8.3333333333333329E-2</v>
      </c>
      <c r="BO334" s="64">
        <f t="shared" si="74"/>
        <v>8.3333333333333329E-2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76.666666666666671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77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1.67475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1150</v>
      </c>
      <c r="X340" s="388">
        <f>IFERROR(SUM(X326:X338),"0")</f>
        <v>1155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750</v>
      </c>
      <c r="X342" s="387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64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50</v>
      </c>
      <c r="X346" s="388">
        <f>IFERROR(X342/H342,"0")+IFERROR(X343/H343,"0")+IFERROR(X344/H344,"0")+IFERROR(X345/H345,"0")</f>
        <v>50</v>
      </c>
      <c r="Y346" s="388">
        <f>IFERROR(IF(Y342="",0,Y342),"0")+IFERROR(IF(Y343="",0,Y343),"0")+IFERROR(IF(Y344="",0,Y344),"0")+IFERROR(IF(Y345="",0,Y345),"0")</f>
        <v>1.0874999999999999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750</v>
      </c>
      <c r="X347" s="388">
        <f>IFERROR(SUM(X342:X345),"0")</f>
        <v>750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50</v>
      </c>
      <c r="X368" s="387">
        <f>IFERROR(IF(W368="",0,CEILING((W368/$H368),1)*$H368),"")</f>
        <v>52.56</v>
      </c>
      <c r="Y368" s="36">
        <f>IFERROR(IF(X368=0,"",ROUNDUP(X368/H368,0)*0.00753),"")</f>
        <v>9.0359999999999996E-2</v>
      </c>
      <c r="Z368" s="56"/>
      <c r="AA368" s="57"/>
      <c r="AE368" s="64"/>
      <c r="BB368" s="277" t="s">
        <v>1</v>
      </c>
      <c r="BL368" s="64">
        <f>IFERROR(W368*I368/H368,"0")</f>
        <v>52.283105022831052</v>
      </c>
      <c r="BM368" s="64">
        <f>IFERROR(X368*I368/H368,"0")</f>
        <v>54.960000000000008</v>
      </c>
      <c r="BN368" s="64">
        <f>IFERROR(1/J368*(W368/H368),"0")</f>
        <v>7.3176443039456737E-2</v>
      </c>
      <c r="BO368" s="64">
        <f>IFERROR(1/J368*(X368/H368),"0")</f>
        <v>7.6923076923076927E-2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11.415525114155251</v>
      </c>
      <c r="X370" s="388">
        <f>IFERROR(X368/H368,"0")+IFERROR(X369/H369,"0")</f>
        <v>12</v>
      </c>
      <c r="Y370" s="388">
        <f>IFERROR(IF(Y368="",0,Y368),"0")+IFERROR(IF(Y369="",0,Y369),"0")</f>
        <v>9.0359999999999996E-2</v>
      </c>
      <c r="Z370" s="389"/>
      <c r="AA370" s="389"/>
    </row>
    <row r="371" spans="1:67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50</v>
      </c>
      <c r="X371" s="388">
        <f>IFERROR(SUM(X368:X369),"0")</f>
        <v>52.56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300</v>
      </c>
      <c r="X373" s="387">
        <f>IFERROR(IF(W373="",0,CEILING((W373/$H373),1)*$H373),"")</f>
        <v>304.2</v>
      </c>
      <c r="Y373" s="36">
        <f>IFERROR(IF(X373=0,"",ROUNDUP(X373/H373,0)*0.02175),"")</f>
        <v>0.84824999999999995</v>
      </c>
      <c r="Z373" s="56"/>
      <c r="AA373" s="57"/>
      <c r="AE373" s="64"/>
      <c r="BB373" s="279" t="s">
        <v>1</v>
      </c>
      <c r="BL373" s="64">
        <f>IFERROR(W373*I373/H373,"0")</f>
        <v>321.69230769230774</v>
      </c>
      <c r="BM373" s="64">
        <f>IFERROR(X373*I373/H373,"0")</f>
        <v>326.19600000000003</v>
      </c>
      <c r="BN373" s="64">
        <f>IFERROR(1/J373*(W373/H373),"0")</f>
        <v>0.6868131868131867</v>
      </c>
      <c r="BO373" s="64">
        <f>IFERROR(1/J373*(X373/H373),"0")</f>
        <v>0.6964285714285714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38.46153846153846</v>
      </c>
      <c r="X377" s="388">
        <f>IFERROR(X373/H373,"0")+IFERROR(X374/H374,"0")+IFERROR(X375/H375,"0")+IFERROR(X376/H376,"0")</f>
        <v>39</v>
      </c>
      <c r="Y377" s="388">
        <f>IFERROR(IF(Y373="",0,Y373),"0")+IFERROR(IF(Y374="",0,Y374),"0")+IFERROR(IF(Y375="",0,Y375),"0")+IFERROR(IF(Y376="",0,Y376),"0")</f>
        <v>0.84824999999999995</v>
      </c>
      <c r="Z377" s="389"/>
      <c r="AA377" s="389"/>
    </row>
    <row r="378" spans="1:67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300</v>
      </c>
      <c r="X378" s="388">
        <f>IFERROR(SUM(X373:X376),"0")</f>
        <v>304.2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10</v>
      </c>
      <c r="X391" s="387">
        <f t="shared" ref="X391:X403" si="75">IFERROR(IF(W391="",0,CEILING((W391/$H391),1)*$H391),"")</f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6" t="s">
        <v>1</v>
      </c>
      <c r="BL391" s="64">
        <f t="shared" ref="BL391:BL403" si="76">IFERROR(W391*I391/H391,"0")</f>
        <v>10.547619047619046</v>
      </c>
      <c r="BM391" s="64">
        <f t="shared" ref="BM391:BM403" si="77">IFERROR(X391*I391/H391,"0")</f>
        <v>13.290000000000001</v>
      </c>
      <c r="BN391" s="64">
        <f t="shared" ref="BN391:BN403" si="78">IFERROR(1/J391*(W391/H391),"0")</f>
        <v>1.5262515262515262E-2</v>
      </c>
      <c r="BO391" s="64">
        <f t="shared" ref="BO391:BO403" si="79">IFERROR(1/J391*(X391/H391),"0")</f>
        <v>1.9230769230769232E-2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30</v>
      </c>
      <c r="X392" s="387">
        <f t="shared" si="75"/>
        <v>33.6</v>
      </c>
      <c r="Y392" s="36">
        <f>IFERROR(IF(X392=0,"",ROUNDUP(X392/H392,0)*0.00753),"")</f>
        <v>6.0240000000000002E-2</v>
      </c>
      <c r="Z392" s="56"/>
      <c r="AA392" s="57"/>
      <c r="AE392" s="64"/>
      <c r="BB392" s="287" t="s">
        <v>1</v>
      </c>
      <c r="BL392" s="64">
        <f t="shared" si="76"/>
        <v>31.642857142857135</v>
      </c>
      <c r="BM392" s="64">
        <f t="shared" si="77"/>
        <v>35.44</v>
      </c>
      <c r="BN392" s="64">
        <f t="shared" si="78"/>
        <v>4.5787545787545784E-2</v>
      </c>
      <c r="BO392" s="64">
        <f t="shared" si="79"/>
        <v>5.128205128205128E-2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80</v>
      </c>
      <c r="X393" s="387">
        <f t="shared" si="75"/>
        <v>84</v>
      </c>
      <c r="Y393" s="36">
        <f>IFERROR(IF(X393=0,"",ROUNDUP(X393/H393,0)*0.00753),"")</f>
        <v>0.15060000000000001</v>
      </c>
      <c r="Z393" s="56"/>
      <c r="AA393" s="57"/>
      <c r="AE393" s="64"/>
      <c r="BB393" s="288" t="s">
        <v>1</v>
      </c>
      <c r="BL393" s="64">
        <f t="shared" si="76"/>
        <v>84.380952380952365</v>
      </c>
      <c r="BM393" s="64">
        <f t="shared" si="77"/>
        <v>88.6</v>
      </c>
      <c r="BN393" s="64">
        <f t="shared" si="78"/>
        <v>0.1221001221001221</v>
      </c>
      <c r="BO393" s="64">
        <f t="shared" si="79"/>
        <v>0.12820512820512819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28.571428571428569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31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0.23343000000000003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120</v>
      </c>
      <c r="X405" s="388">
        <f>IFERROR(SUM(X391:X403),"0")</f>
        <v>130.19999999999999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150</v>
      </c>
      <c r="X424" s="387">
        <f>IFERROR(IF(W424="",0,CEILING((W424/$H424),1)*$H424),"")</f>
        <v>150.80000000000001</v>
      </c>
      <c r="Y424" s="36">
        <f>IFERROR(IF(X424=0,"",ROUNDUP(X424/H424,0)*0.01196),"")</f>
        <v>0.34683999999999998</v>
      </c>
      <c r="Z424" s="56"/>
      <c r="AA424" s="57"/>
      <c r="AE424" s="64"/>
      <c r="BB424" s="306" t="s">
        <v>1</v>
      </c>
      <c r="BL424" s="64">
        <f>IFERROR(W424*I424/H424,"0")</f>
        <v>161.76923076923075</v>
      </c>
      <c r="BM424" s="64">
        <f>IFERROR(X424*I424/H424,"0")</f>
        <v>162.63200000000001</v>
      </c>
      <c r="BN424" s="64">
        <f>IFERROR(1/J424*(W424/H424),"0")</f>
        <v>0.27736686390532544</v>
      </c>
      <c r="BO424" s="64">
        <f>IFERROR(1/J424*(X424/H424),"0")</f>
        <v>0.27884615384615385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28.846153846153847</v>
      </c>
      <c r="X426" s="388">
        <f>IFERROR(X424/H424,"0")+IFERROR(X425/H425,"0")</f>
        <v>29</v>
      </c>
      <c r="Y426" s="388">
        <f>IFERROR(IF(Y424="",0,Y424),"0")+IFERROR(IF(Y425="",0,Y425),"0")</f>
        <v>0.34683999999999998</v>
      </c>
      <c r="Z426" s="389"/>
      <c r="AA426" s="389"/>
    </row>
    <row r="427" spans="1:67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150</v>
      </c>
      <c r="X427" s="388">
        <f>IFERROR(SUM(X424:X425),"0")</f>
        <v>150.80000000000001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40</v>
      </c>
      <c r="X429" s="387">
        <f t="shared" ref="X429:X435" si="81">IFERROR(IF(W429="",0,CEILING((W429/$H429),1)*$H429),"")</f>
        <v>42</v>
      </c>
      <c r="Y429" s="36">
        <f>IFERROR(IF(X429=0,"",ROUNDUP(X429/H429,0)*0.00753),"")</f>
        <v>7.5300000000000006E-2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42.190476190476183</v>
      </c>
      <c r="BM429" s="64">
        <f t="shared" ref="BM429:BM435" si="83">IFERROR(X429*I429/H429,"0")</f>
        <v>44.3</v>
      </c>
      <c r="BN429" s="64">
        <f t="shared" ref="BN429:BN435" si="84">IFERROR(1/J429*(W429/H429),"0")</f>
        <v>6.1050061050061048E-2</v>
      </c>
      <c r="BO429" s="64">
        <f t="shared" ref="BO429:BO435" si="85">IFERROR(1/J429*(X429/H429),"0")</f>
        <v>6.4102564102564097E-2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9.5238095238095237</v>
      </c>
      <c r="X436" s="388">
        <f>IFERROR(X429/H429,"0")+IFERROR(X430/H430,"0")+IFERROR(X431/H431,"0")+IFERROR(X432/H432,"0")+IFERROR(X433/H433,"0")+IFERROR(X434/H434,"0")+IFERROR(X435/H435,"0")</f>
        <v>10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9"/>
      <c r="AA436" s="389"/>
    </row>
    <row r="437" spans="1:67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40</v>
      </c>
      <c r="X437" s="388">
        <f>IFERROR(SUM(X429:X435),"0")</f>
        <v>42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250</v>
      </c>
      <c r="X472" s="387">
        <f t="shared" si="86"/>
        <v>253.44</v>
      </c>
      <c r="Y472" s="36">
        <f t="shared" si="87"/>
        <v>0.57408000000000003</v>
      </c>
      <c r="Z472" s="56"/>
      <c r="AA472" s="57"/>
      <c r="AE472" s="64"/>
      <c r="BB472" s="326" t="s">
        <v>1</v>
      </c>
      <c r="BL472" s="64">
        <f t="shared" si="88"/>
        <v>267.04545454545456</v>
      </c>
      <c r="BM472" s="64">
        <f t="shared" si="89"/>
        <v>270.71999999999997</v>
      </c>
      <c r="BN472" s="64">
        <f t="shared" si="90"/>
        <v>0.45527389277389274</v>
      </c>
      <c r="BO472" s="64">
        <f t="shared" si="91"/>
        <v>0.46153846153846156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60</v>
      </c>
      <c r="X475" s="387">
        <f t="shared" si="86"/>
        <v>63.36</v>
      </c>
      <c r="Y475" s="36">
        <f t="shared" si="87"/>
        <v>0.14352000000000001</v>
      </c>
      <c r="Z475" s="56"/>
      <c r="AA475" s="57"/>
      <c r="AE475" s="64"/>
      <c r="BB475" s="329" t="s">
        <v>1</v>
      </c>
      <c r="BL475" s="64">
        <f t="shared" si="88"/>
        <v>64.090909090909079</v>
      </c>
      <c r="BM475" s="64">
        <f t="shared" si="89"/>
        <v>67.679999999999993</v>
      </c>
      <c r="BN475" s="64">
        <f t="shared" si="90"/>
        <v>0.10926573426573427</v>
      </c>
      <c r="BO475" s="64">
        <f t="shared" si="91"/>
        <v>0.11538461538461539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58.712121212121204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60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0.71760000000000002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310</v>
      </c>
      <c r="X483" s="388">
        <f>IFERROR(SUM(X470:X481),"0")</f>
        <v>316.8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280</v>
      </c>
      <c r="X485" s="387">
        <f>IFERROR(IF(W485="",0,CEILING((W485/$H485),1)*$H485),"")</f>
        <v>285.12</v>
      </c>
      <c r="Y485" s="36">
        <f>IFERROR(IF(X485=0,"",ROUNDUP(X485/H485,0)*0.01196),"")</f>
        <v>0.64583999999999997</v>
      </c>
      <c r="Z485" s="56"/>
      <c r="AA485" s="57"/>
      <c r="AE485" s="64"/>
      <c r="BB485" s="336" t="s">
        <v>1</v>
      </c>
      <c r="BL485" s="64">
        <f>IFERROR(W485*I485/H485,"0")</f>
        <v>299.09090909090907</v>
      </c>
      <c r="BM485" s="64">
        <f>IFERROR(X485*I485/H485,"0")</f>
        <v>304.55999999999995</v>
      </c>
      <c r="BN485" s="64">
        <f>IFERROR(1/J485*(W485/H485),"0")</f>
        <v>0.50990675990675993</v>
      </c>
      <c r="BO485" s="64">
        <f>IFERROR(1/J485*(X485/H485),"0")</f>
        <v>0.51923076923076927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53.030303030303031</v>
      </c>
      <c r="X487" s="388">
        <f>IFERROR(X485/H485,"0")+IFERROR(X486/H486,"0")</f>
        <v>54</v>
      </c>
      <c r="Y487" s="388">
        <f>IFERROR(IF(Y485="",0,Y485),"0")+IFERROR(IF(Y486="",0,Y486),"0")</f>
        <v>0.64583999999999997</v>
      </c>
      <c r="Z487" s="389"/>
      <c r="AA487" s="389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280</v>
      </c>
      <c r="X488" s="388">
        <f>IFERROR(SUM(X485:X486),"0")</f>
        <v>285.12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100</v>
      </c>
      <c r="X490" s="387">
        <f t="shared" ref="X490:X495" si="92"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38" t="s">
        <v>1</v>
      </c>
      <c r="BL490" s="64">
        <f t="shared" ref="BL490:BL495" si="93">IFERROR(W490*I490/H490,"0")</f>
        <v>106.81818181818181</v>
      </c>
      <c r="BM490" s="64">
        <f t="shared" ref="BM490:BM495" si="94">IFERROR(X490*I490/H490,"0")</f>
        <v>107.16</v>
      </c>
      <c r="BN490" s="64">
        <f t="shared" ref="BN490:BN495" si="95">IFERROR(1/J490*(W490/H490),"0")</f>
        <v>0.18210955710955709</v>
      </c>
      <c r="BO490" s="64">
        <f t="shared" ref="BO490:BO495" si="96">IFERROR(1/J490*(X490/H490),"0")</f>
        <v>0.18269230769230771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120</v>
      </c>
      <c r="X491" s="387">
        <f t="shared" si="92"/>
        <v>121.44000000000001</v>
      </c>
      <c r="Y491" s="36">
        <f>IFERROR(IF(X491=0,"",ROUNDUP(X491/H491,0)*0.01196),"")</f>
        <v>0.27507999999999999</v>
      </c>
      <c r="Z491" s="56"/>
      <c r="AA491" s="57"/>
      <c r="AE491" s="64"/>
      <c r="BB491" s="339" t="s">
        <v>1</v>
      </c>
      <c r="BL491" s="64">
        <f t="shared" si="93"/>
        <v>128.18181818181816</v>
      </c>
      <c r="BM491" s="64">
        <f t="shared" si="94"/>
        <v>129.72</v>
      </c>
      <c r="BN491" s="64">
        <f t="shared" si="95"/>
        <v>0.21853146853146854</v>
      </c>
      <c r="BO491" s="64">
        <f t="shared" si="96"/>
        <v>0.22115384615384617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100</v>
      </c>
      <c r="X492" s="387">
        <f t="shared" si="92"/>
        <v>100.32000000000001</v>
      </c>
      <c r="Y492" s="36">
        <f>IFERROR(IF(X492=0,"",ROUNDUP(X492/H492,0)*0.01196),"")</f>
        <v>0.22724</v>
      </c>
      <c r="Z492" s="56"/>
      <c r="AA492" s="57"/>
      <c r="AE492" s="64"/>
      <c r="BB492" s="340" t="s">
        <v>1</v>
      </c>
      <c r="BL492" s="64">
        <f t="shared" si="93"/>
        <v>106.81818181818181</v>
      </c>
      <c r="BM492" s="64">
        <f t="shared" si="94"/>
        <v>107.16</v>
      </c>
      <c r="BN492" s="64">
        <f t="shared" si="95"/>
        <v>0.18210955710955709</v>
      </c>
      <c r="BO492" s="64">
        <f t="shared" si="96"/>
        <v>0.18269230769230771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60.606060606060602</v>
      </c>
      <c r="X496" s="388">
        <f>IFERROR(X490/H490,"0")+IFERROR(X491/H491,"0")+IFERROR(X492/H492,"0")+IFERROR(X493/H493,"0")+IFERROR(X494/H494,"0")+IFERROR(X495/H495,"0")</f>
        <v>61</v>
      </c>
      <c r="Y496" s="388">
        <f>IFERROR(IF(Y490="",0,Y490),"0")+IFERROR(IF(Y491="",0,Y491),"0")+IFERROR(IF(Y492="",0,Y492),"0")+IFERROR(IF(Y493="",0,Y493),"0")+IFERROR(IF(Y494="",0,Y494),"0")+IFERROR(IF(Y495="",0,Y495),"0")</f>
        <v>0.72955999999999999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320</v>
      </c>
      <c r="X497" s="388">
        <f>IFERROR(SUM(X490:X495),"0")</f>
        <v>322.08000000000004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24</v>
      </c>
      <c r="X515" s="387">
        <f t="shared" si="97"/>
        <v>24</v>
      </c>
      <c r="Y515" s="36">
        <f t="shared" si="98"/>
        <v>4.3499999999999997E-2</v>
      </c>
      <c r="Z515" s="56"/>
      <c r="AA515" s="57"/>
      <c r="AE515" s="64"/>
      <c r="BB515" s="352" t="s">
        <v>1</v>
      </c>
      <c r="BL515" s="64">
        <f t="shared" si="99"/>
        <v>24.959999999999997</v>
      </c>
      <c r="BM515" s="64">
        <f t="shared" si="100"/>
        <v>24.959999999999997</v>
      </c>
      <c r="BN515" s="64">
        <f t="shared" si="101"/>
        <v>3.5714285714285712E-2</v>
      </c>
      <c r="BO515" s="64">
        <f t="shared" si="102"/>
        <v>3.5714285714285712E-2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2</v>
      </c>
      <c r="X520" s="388">
        <f>IFERROR(X511/H511,"0")+IFERROR(X512/H512,"0")+IFERROR(X513/H513,"0")+IFERROR(X514/H514,"0")+IFERROR(X515/H515,"0")+IFERROR(X516/H516,"0")+IFERROR(X517/H517,"0")+IFERROR(X518/H518,"0")+IFERROR(X519/H519,"0")</f>
        <v>2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9"/>
      <c r="AA520" s="389"/>
    </row>
    <row r="521" spans="1:67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24</v>
      </c>
      <c r="X521" s="388">
        <f>IFERROR(SUM(X511:X519),"0")</f>
        <v>24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100</v>
      </c>
      <c r="X533" s="387">
        <f t="shared" si="103"/>
        <v>100.80000000000001</v>
      </c>
      <c r="Y533" s="36">
        <f>IFERROR(IF(X533=0,"",ROUNDUP(X533/H533,0)*0.00753),"")</f>
        <v>0.18071999999999999</v>
      </c>
      <c r="Z533" s="56"/>
      <c r="AA533" s="57"/>
      <c r="AE533" s="64"/>
      <c r="BB533" s="364" t="s">
        <v>1</v>
      </c>
      <c r="BL533" s="64">
        <f t="shared" si="104"/>
        <v>106.19047619047619</v>
      </c>
      <c r="BM533" s="64">
        <f t="shared" si="105"/>
        <v>107.04</v>
      </c>
      <c r="BN533" s="64">
        <f t="shared" si="106"/>
        <v>0.15262515262515264</v>
      </c>
      <c r="BO533" s="64">
        <f t="shared" si="107"/>
        <v>0.15384615384615385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23.80952380952381</v>
      </c>
      <c r="X537" s="388">
        <f>IFERROR(X531/H531,"0")+IFERROR(X532/H532,"0")+IFERROR(X533/H533,"0")+IFERROR(X534/H534,"0")+IFERROR(X535/H535,"0")+IFERROR(X536/H536,"0")</f>
        <v>24</v>
      </c>
      <c r="Y537" s="388">
        <f>IFERROR(IF(Y531="",0,Y531),"0")+IFERROR(IF(Y532="",0,Y532),"0")+IFERROR(IF(Y533="",0,Y533),"0")+IFERROR(IF(Y534="",0,Y534),"0")+IFERROR(IF(Y535="",0,Y535),"0")+IFERROR(IF(Y536="",0,Y536),"0")</f>
        <v>0.18071999999999999</v>
      </c>
      <c r="Z537" s="389"/>
      <c r="AA537" s="389"/>
    </row>
    <row r="538" spans="1:67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100</v>
      </c>
      <c r="X538" s="388">
        <f>IFERROR(SUM(X531:X536),"0")</f>
        <v>100.80000000000001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5434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5520.96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5720.7897602194862</v>
      </c>
      <c r="X555" s="388">
        <f>IFERROR(SUM(BM22:BM551),"0")</f>
        <v>5812.63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10</v>
      </c>
      <c r="X556" s="38">
        <f>ROUNDUP(SUM(BO22:BO551),0)</f>
        <v>10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5970.7897602194862</v>
      </c>
      <c r="X557" s="388">
        <f>GrossWeightTotalR+PalletQtyTotalR*25</f>
        <v>6062.63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683.48568951765299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696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11.143180000000001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356.40000000000003</v>
      </c>
      <c r="D564" s="46">
        <f>IFERROR(X53*1,"0")+IFERROR(X54*1,"0")+IFERROR(X55*1,"0")+IFERROR(X56*1,"0")</f>
        <v>32.400000000000006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203.8</v>
      </c>
      <c r="F564" s="46">
        <f>IFERROR(X131*1,"0")+IFERROR(X132*1,"0")+IFERROR(X133*1,"0")+IFERROR(X134*1,"0")+IFERROR(X135*1,"0")</f>
        <v>75.600000000000009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1138.1999999999998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1138.1999999999998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81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1905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356.76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130.19999999999999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192.8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924.00000000000023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124.80000000000001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50,00"/>
        <filter val="10"/>
        <filter val="10,00"/>
        <filter val="100,00"/>
        <filter val="106,00"/>
        <filter val="11,11"/>
        <filter val="11,42"/>
        <filter val="12,13"/>
        <filter val="120,00"/>
        <filter val="130,00"/>
        <filter val="150,00"/>
        <filter val="16,00"/>
        <filter val="2,00"/>
        <filter val="2,78"/>
        <filter val="2,86"/>
        <filter val="23,81"/>
        <filter val="24,00"/>
        <filter val="250,00"/>
        <filter val="28,57"/>
        <filter val="28,85"/>
        <filter val="280,00"/>
        <filter val="30,00"/>
        <filter val="300,00"/>
        <filter val="310,00"/>
        <filter val="32,41"/>
        <filter val="320,00"/>
        <filter val="350,00"/>
        <filter val="38,46"/>
        <filter val="40,00"/>
        <filter val="5 434,00"/>
        <filter val="5 720,79"/>
        <filter val="5 970,79"/>
        <filter val="50,00"/>
        <filter val="53,03"/>
        <filter val="58,71"/>
        <filter val="59,52"/>
        <filter val="6,41"/>
        <filter val="6,67"/>
        <filter val="60,00"/>
        <filter val="60,61"/>
        <filter val="683,49"/>
        <filter val="70,00"/>
        <filter val="700,00"/>
        <filter val="750,00"/>
        <filter val="76,67"/>
        <filter val="8,33"/>
        <filter val="80,00"/>
        <filter val="89,74"/>
        <filter val="9,52"/>
        <filter val="9,88"/>
        <filter val="90,00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