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92C347-D4BD-453F-A447-10F2C75103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O500" i="1"/>
  <c r="BN499" i="1"/>
  <c r="BL499" i="1"/>
  <c r="X499" i="1"/>
  <c r="X502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W420" i="1"/>
  <c r="BN419" i="1"/>
  <c r="BL419" i="1"/>
  <c r="X419" i="1"/>
  <c r="O419" i="1"/>
  <c r="BN418" i="1"/>
  <c r="BL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X410" i="1" s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W233" i="1"/>
  <c r="W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BO201" i="1" s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BO172" i="1" s="1"/>
  <c r="W170" i="1"/>
  <c r="W169" i="1"/>
  <c r="BN168" i="1"/>
  <c r="BL168" i="1"/>
  <c r="X168" i="1"/>
  <c r="O168" i="1"/>
  <c r="BN167" i="1"/>
  <c r="BL167" i="1"/>
  <c r="X167" i="1"/>
  <c r="BO167" i="1" s="1"/>
  <c r="O167" i="1"/>
  <c r="W165" i="1"/>
  <c r="W164" i="1"/>
  <c r="BN163" i="1"/>
  <c r="BL163" i="1"/>
  <c r="X163" i="1"/>
  <c r="O163" i="1"/>
  <c r="BN162" i="1"/>
  <c r="BL162" i="1"/>
  <c r="X162" i="1"/>
  <c r="O162" i="1"/>
  <c r="W159" i="1"/>
  <c r="W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Y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47" i="1" l="1"/>
  <c r="BM247" i="1"/>
  <c r="Y247" i="1"/>
  <c r="BO291" i="1"/>
  <c r="BM291" i="1"/>
  <c r="Y291" i="1"/>
  <c r="BO329" i="1"/>
  <c r="BM329" i="1"/>
  <c r="Y329" i="1"/>
  <c r="BO337" i="1"/>
  <c r="BM337" i="1"/>
  <c r="Y337" i="1"/>
  <c r="BO391" i="1"/>
  <c r="BM391" i="1"/>
  <c r="Y391" i="1"/>
  <c r="BO409" i="1"/>
  <c r="BM409" i="1"/>
  <c r="Y409" i="1"/>
  <c r="X415" i="1"/>
  <c r="X414" i="1"/>
  <c r="BO413" i="1"/>
  <c r="BM413" i="1"/>
  <c r="Y413" i="1"/>
  <c r="Y414" i="1" s="1"/>
  <c r="BO417" i="1"/>
  <c r="BM417" i="1"/>
  <c r="Y417" i="1"/>
  <c r="X461" i="1"/>
  <c r="BO460" i="1"/>
  <c r="BM460" i="1"/>
  <c r="Y460" i="1"/>
  <c r="Y461" i="1" s="1"/>
  <c r="BO477" i="1"/>
  <c r="BM477" i="1"/>
  <c r="Y477" i="1"/>
  <c r="BO501" i="1"/>
  <c r="BM501" i="1"/>
  <c r="Y50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W555" i="1"/>
  <c r="Y23" i="1"/>
  <c r="BM23" i="1"/>
  <c r="W554" i="1"/>
  <c r="X34" i="1"/>
  <c r="Y48" i="1"/>
  <c r="BM48" i="1"/>
  <c r="Y63" i="1"/>
  <c r="BM63" i="1"/>
  <c r="Y71" i="1"/>
  <c r="BM71" i="1"/>
  <c r="Y79" i="1"/>
  <c r="BM79" i="1"/>
  <c r="Y102" i="1"/>
  <c r="BM102" i="1"/>
  <c r="Y110" i="1"/>
  <c r="BM110" i="1"/>
  <c r="Y124" i="1"/>
  <c r="Y150" i="1"/>
  <c r="BM150" i="1"/>
  <c r="Y152" i="1"/>
  <c r="BM152" i="1"/>
  <c r="Y167" i="1"/>
  <c r="BM167" i="1"/>
  <c r="Y172" i="1"/>
  <c r="BM172" i="1"/>
  <c r="Y173" i="1"/>
  <c r="BM173" i="1"/>
  <c r="Y190" i="1"/>
  <c r="BM190" i="1"/>
  <c r="Y201" i="1"/>
  <c r="BM201" i="1"/>
  <c r="Y230" i="1"/>
  <c r="BM230" i="1"/>
  <c r="BO239" i="1"/>
  <c r="BM239" i="1"/>
  <c r="Y239" i="1"/>
  <c r="BO261" i="1"/>
  <c r="BM261" i="1"/>
  <c r="Y261" i="1"/>
  <c r="X307" i="1"/>
  <c r="BO306" i="1"/>
  <c r="BM306" i="1"/>
  <c r="Y306" i="1"/>
  <c r="Y307" i="1" s="1"/>
  <c r="BO310" i="1"/>
  <c r="BM310" i="1"/>
  <c r="Y310" i="1"/>
  <c r="BO336" i="1"/>
  <c r="BM336" i="1"/>
  <c r="Y336" i="1"/>
  <c r="BO369" i="1"/>
  <c r="BM369" i="1"/>
  <c r="Y369" i="1"/>
  <c r="BO399" i="1"/>
  <c r="BM399" i="1"/>
  <c r="Y399" i="1"/>
  <c r="BO432" i="1"/>
  <c r="BM432" i="1"/>
  <c r="Y432" i="1"/>
  <c r="BO491" i="1"/>
  <c r="BM491" i="1"/>
  <c r="Y491" i="1"/>
  <c r="BO524" i="1"/>
  <c r="BM524" i="1"/>
  <c r="Y524" i="1"/>
  <c r="BO526" i="1"/>
  <c r="BM526" i="1"/>
  <c r="Y526" i="1"/>
  <c r="Y85" i="1"/>
  <c r="BM85" i="1"/>
  <c r="BO85" i="1"/>
  <c r="Y93" i="1"/>
  <c r="BM93" i="1"/>
  <c r="Y97" i="1"/>
  <c r="BM97" i="1"/>
  <c r="Y120" i="1"/>
  <c r="BM120" i="1"/>
  <c r="BO120" i="1"/>
  <c r="BM124" i="1"/>
  <c r="Y131" i="1"/>
  <c r="BM131" i="1"/>
  <c r="Y135" i="1"/>
  <c r="BM135" i="1"/>
  <c r="Y144" i="1"/>
  <c r="BM144" i="1"/>
  <c r="BO154" i="1"/>
  <c r="BM154" i="1"/>
  <c r="Y154" i="1"/>
  <c r="BO175" i="1"/>
  <c r="BM175" i="1"/>
  <c r="Y175" i="1"/>
  <c r="BO187" i="1"/>
  <c r="BM187" i="1"/>
  <c r="Y187" i="1"/>
  <c r="BO192" i="1"/>
  <c r="BM192" i="1"/>
  <c r="Y192" i="1"/>
  <c r="BO210" i="1"/>
  <c r="BM210" i="1"/>
  <c r="Y210" i="1"/>
  <c r="BO221" i="1"/>
  <c r="BM221" i="1"/>
  <c r="Y221" i="1"/>
  <c r="BO237" i="1"/>
  <c r="BM237" i="1"/>
  <c r="Y237" i="1"/>
  <c r="BO245" i="1"/>
  <c r="BM245" i="1"/>
  <c r="Y245" i="1"/>
  <c r="BO259" i="1"/>
  <c r="BM259" i="1"/>
  <c r="Y259" i="1"/>
  <c r="BO284" i="1"/>
  <c r="BM284" i="1"/>
  <c r="Y284" i="1"/>
  <c r="BO301" i="1"/>
  <c r="BM301" i="1"/>
  <c r="Y301" i="1"/>
  <c r="B564" i="1"/>
  <c r="W556" i="1"/>
  <c r="W557" i="1" s="1"/>
  <c r="W558" i="1"/>
  <c r="Y27" i="1"/>
  <c r="BM27" i="1"/>
  <c r="BO27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Y87" i="1"/>
  <c r="BM87" i="1"/>
  <c r="Y95" i="1"/>
  <c r="BM95" i="1"/>
  <c r="X118" i="1"/>
  <c r="Y104" i="1"/>
  <c r="BM104" i="1"/>
  <c r="Y108" i="1"/>
  <c r="BM108" i="1"/>
  <c r="Y112" i="1"/>
  <c r="BM112" i="1"/>
  <c r="Y116" i="1"/>
  <c r="BM116" i="1"/>
  <c r="Y122" i="1"/>
  <c r="BM122" i="1"/>
  <c r="Y126" i="1"/>
  <c r="BM126" i="1"/>
  <c r="Y133" i="1"/>
  <c r="BM133" i="1"/>
  <c r="Y141" i="1"/>
  <c r="BM141" i="1"/>
  <c r="Y142" i="1"/>
  <c r="BM142" i="1"/>
  <c r="BO163" i="1"/>
  <c r="BM163" i="1"/>
  <c r="Y163" i="1"/>
  <c r="BO184" i="1"/>
  <c r="BM184" i="1"/>
  <c r="Y184" i="1"/>
  <c r="BO188" i="1"/>
  <c r="BM188" i="1"/>
  <c r="Y188" i="1"/>
  <c r="BO197" i="1"/>
  <c r="BM197" i="1"/>
  <c r="Y197" i="1"/>
  <c r="BO214" i="1"/>
  <c r="BM214" i="1"/>
  <c r="Y214" i="1"/>
  <c r="BO228" i="1"/>
  <c r="BM228" i="1"/>
  <c r="Y228" i="1"/>
  <c r="BO241" i="1"/>
  <c r="BM241" i="1"/>
  <c r="Y241" i="1"/>
  <c r="X255" i="1"/>
  <c r="BO251" i="1"/>
  <c r="BM251" i="1"/>
  <c r="Y251" i="1"/>
  <c r="BO263" i="1"/>
  <c r="BM263" i="1"/>
  <c r="Y263" i="1"/>
  <c r="BO293" i="1"/>
  <c r="BM293" i="1"/>
  <c r="Y293" i="1"/>
  <c r="BO312" i="1"/>
  <c r="BM312" i="1"/>
  <c r="Y312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X169" i="1"/>
  <c r="X180" i="1"/>
  <c r="X232" i="1"/>
  <c r="X314" i="1"/>
  <c r="X313" i="1"/>
  <c r="BO330" i="1"/>
  <c r="BM330" i="1"/>
  <c r="Y330" i="1"/>
  <c r="BO332" i="1"/>
  <c r="BM332" i="1"/>
  <c r="Y332" i="1"/>
  <c r="BO349" i="1"/>
  <c r="BM349" i="1"/>
  <c r="Y349" i="1"/>
  <c r="BO363" i="1"/>
  <c r="BM363" i="1"/>
  <c r="Y363" i="1"/>
  <c r="BO387" i="1"/>
  <c r="BM387" i="1"/>
  <c r="Y387" i="1"/>
  <c r="BO397" i="1"/>
  <c r="BM397" i="1"/>
  <c r="Y397" i="1"/>
  <c r="X411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BO331" i="1"/>
  <c r="BM331" i="1"/>
  <c r="Y331" i="1"/>
  <c r="BO343" i="1"/>
  <c r="BM343" i="1"/>
  <c r="Y343" i="1"/>
  <c r="BO350" i="1"/>
  <c r="BM350" i="1"/>
  <c r="Y350" i="1"/>
  <c r="X377" i="1"/>
  <c r="BO373" i="1"/>
  <c r="BM373" i="1"/>
  <c r="Y373" i="1"/>
  <c r="BO393" i="1"/>
  <c r="BM393" i="1"/>
  <c r="Y393" i="1"/>
  <c r="BO401" i="1"/>
  <c r="BM401" i="1"/>
  <c r="Y401" i="1"/>
  <c r="BO419" i="1"/>
  <c r="BM419" i="1"/>
  <c r="Y419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BO532" i="1"/>
  <c r="BM532" i="1"/>
  <c r="Y532" i="1"/>
  <c r="BO534" i="1"/>
  <c r="BM534" i="1"/>
  <c r="Y534" i="1"/>
  <c r="BO536" i="1"/>
  <c r="BM536" i="1"/>
  <c r="Y536" i="1"/>
  <c r="X405" i="1"/>
  <c r="F9" i="1"/>
  <c r="J9" i="1"/>
  <c r="F10" i="1"/>
  <c r="Y22" i="1"/>
  <c r="BM22" i="1"/>
  <c r="BO22" i="1"/>
  <c r="X25" i="1"/>
  <c r="Y28" i="1"/>
  <c r="BM28" i="1"/>
  <c r="X35" i="1"/>
  <c r="X39" i="1"/>
  <c r="X43" i="1"/>
  <c r="X49" i="1"/>
  <c r="X57" i="1"/>
  <c r="X82" i="1"/>
  <c r="X90" i="1"/>
  <c r="X100" i="1"/>
  <c r="X117" i="1"/>
  <c r="X127" i="1"/>
  <c r="X136" i="1"/>
  <c r="X145" i="1"/>
  <c r="BO153" i="1"/>
  <c r="BM153" i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BO202" i="1"/>
  <c r="BM202" i="1"/>
  <c r="Y202" i="1"/>
  <c r="BO204" i="1"/>
  <c r="BM204" i="1"/>
  <c r="Y204" i="1"/>
  <c r="X206" i="1"/>
  <c r="J564" i="1"/>
  <c r="X216" i="1"/>
  <c r="BO209" i="1"/>
  <c r="BM209" i="1"/>
  <c r="Y209" i="1"/>
  <c r="BO213" i="1"/>
  <c r="BM213" i="1"/>
  <c r="Y213" i="1"/>
  <c r="BO220" i="1"/>
  <c r="BM220" i="1"/>
  <c r="Y220" i="1"/>
  <c r="BO229" i="1"/>
  <c r="BM229" i="1"/>
  <c r="Y229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56" i="1"/>
  <c r="X267" i="1"/>
  <c r="BO258" i="1"/>
  <c r="BM258" i="1"/>
  <c r="Y258" i="1"/>
  <c r="BO262" i="1"/>
  <c r="BM262" i="1"/>
  <c r="Y262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X287" i="1"/>
  <c r="BO292" i="1"/>
  <c r="BM292" i="1"/>
  <c r="Y292" i="1"/>
  <c r="BO296" i="1"/>
  <c r="BM296" i="1"/>
  <c r="Y296" i="1"/>
  <c r="X298" i="1"/>
  <c r="X303" i="1"/>
  <c r="BO300" i="1"/>
  <c r="BM300" i="1"/>
  <c r="Y300" i="1"/>
  <c r="X302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388" i="1"/>
  <c r="BO418" i="1"/>
  <c r="BM418" i="1"/>
  <c r="Y418" i="1"/>
  <c r="X420" i="1"/>
  <c r="H9" i="1"/>
  <c r="X24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4" i="1"/>
  <c r="Y54" i="1"/>
  <c r="Y57" i="1" s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BM143" i="1"/>
  <c r="X146" i="1"/>
  <c r="H564" i="1"/>
  <c r="X158" i="1"/>
  <c r="BO149" i="1"/>
  <c r="BM149" i="1"/>
  <c r="BO151" i="1"/>
  <c r="BM151" i="1"/>
  <c r="Y151" i="1"/>
  <c r="Y158" i="1" s="1"/>
  <c r="BO155" i="1"/>
  <c r="BM155" i="1"/>
  <c r="Y155" i="1"/>
  <c r="X164" i="1"/>
  <c r="BO168" i="1"/>
  <c r="BM168" i="1"/>
  <c r="Y168" i="1"/>
  <c r="Y169" i="1" s="1"/>
  <c r="X170" i="1"/>
  <c r="BO174" i="1"/>
  <c r="BM174" i="1"/>
  <c r="Y174" i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BO203" i="1"/>
  <c r="BM203" i="1"/>
  <c r="Y203" i="1"/>
  <c r="BO211" i="1"/>
  <c r="BM211" i="1"/>
  <c r="Y211" i="1"/>
  <c r="BO215" i="1"/>
  <c r="BM215" i="1"/>
  <c r="Y215" i="1"/>
  <c r="X217" i="1"/>
  <c r="X223" i="1"/>
  <c r="BO219" i="1"/>
  <c r="BM219" i="1"/>
  <c r="Y219" i="1"/>
  <c r="Y222" i="1" s="1"/>
  <c r="X222" i="1"/>
  <c r="BO227" i="1"/>
  <c r="BM227" i="1"/>
  <c r="Y227" i="1"/>
  <c r="Y232" i="1" s="1"/>
  <c r="BO231" i="1"/>
  <c r="BM231" i="1"/>
  <c r="Y231" i="1"/>
  <c r="X233" i="1"/>
  <c r="N564" i="1"/>
  <c r="L564" i="1"/>
  <c r="X249" i="1"/>
  <c r="BO236" i="1"/>
  <c r="BM236" i="1"/>
  <c r="Y236" i="1"/>
  <c r="BO240" i="1"/>
  <c r="BM240" i="1"/>
  <c r="Y240" i="1"/>
  <c r="BO244" i="1"/>
  <c r="BM244" i="1"/>
  <c r="Y244" i="1"/>
  <c r="X248" i="1"/>
  <c r="BO252" i="1"/>
  <c r="BM252" i="1"/>
  <c r="Y252" i="1"/>
  <c r="Y255" i="1" s="1"/>
  <c r="BO260" i="1"/>
  <c r="BM260" i="1"/>
  <c r="Y260" i="1"/>
  <c r="BO264" i="1"/>
  <c r="BM264" i="1"/>
  <c r="Y264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X370" i="1"/>
  <c r="BO394" i="1"/>
  <c r="BM394" i="1"/>
  <c r="Y394" i="1"/>
  <c r="BO398" i="1"/>
  <c r="BM398" i="1"/>
  <c r="Y398" i="1"/>
  <c r="BO402" i="1"/>
  <c r="BM402" i="1"/>
  <c r="Y402" i="1"/>
  <c r="BO472" i="1"/>
  <c r="BM472" i="1"/>
  <c r="Y472" i="1"/>
  <c r="BO476" i="1"/>
  <c r="BM476" i="1"/>
  <c r="Y476" i="1"/>
  <c r="BO480" i="1"/>
  <c r="BM480" i="1"/>
  <c r="Y480" i="1"/>
  <c r="S564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Y297" i="1" s="1"/>
  <c r="BO294" i="1"/>
  <c r="BM294" i="1"/>
  <c r="Y294" i="1"/>
  <c r="Y313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Y377" i="1" s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X537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28" i="1" l="1"/>
  <c r="Y537" i="1"/>
  <c r="Y410" i="1"/>
  <c r="Y352" i="1"/>
  <c r="Y145" i="1"/>
  <c r="Y49" i="1"/>
  <c r="Y420" i="1"/>
  <c r="Y302" i="1"/>
  <c r="Y24" i="1"/>
  <c r="Y404" i="1"/>
  <c r="Y180" i="1"/>
  <c r="Y136" i="1"/>
  <c r="Y89" i="1"/>
  <c r="Y205" i="1"/>
  <c r="Y34" i="1"/>
  <c r="Y127" i="1"/>
  <c r="Y117" i="1"/>
  <c r="Y82" i="1"/>
  <c r="Y520" i="1"/>
  <c r="Y436" i="1"/>
  <c r="Y365" i="1"/>
  <c r="Y248" i="1"/>
  <c r="X558" i="1"/>
  <c r="Y267" i="1"/>
  <c r="Y216" i="1"/>
  <c r="X554" i="1"/>
  <c r="X555" i="1"/>
  <c r="Y545" i="1"/>
  <c r="Y496" i="1"/>
  <c r="Y482" i="1"/>
  <c r="Y346" i="1"/>
  <c r="Y339" i="1"/>
  <c r="Y198" i="1"/>
  <c r="Y99" i="1"/>
  <c r="Y286" i="1"/>
  <c r="Y274" i="1"/>
  <c r="X556" i="1"/>
  <c r="Y559" i="1" l="1"/>
  <c r="X557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<sst xmlns="http://schemas.openxmlformats.org/spreadsheetml/2006/main" count="2438" uniqueCount="820">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</sst>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258" sqref="AA25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0.41666666666666669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0</v>
      </c>
      <c r="X57" s="388">
        <f>IFERROR(X53/H53,"0")+IFERROR(X54/H54,"0")+IFERROR(X55/H55,"0")+IFERROR(X56/H56,"0")</f>
        <v>0</v>
      </c>
      <c r="Y57" s="388">
        <f>IFERROR(IF(Y53="",0,Y53),"0")+IFERROR(IF(Y54="",0,Y54),"0")+IFERROR(IF(Y55="",0,Y55),"0")+IFERROR(IF(Y56="",0,Y56),"0")</f>
        <v>0</v>
      </c>
      <c r="Z57" s="389"/>
      <c r="AA57" s="389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0</v>
      </c>
      <c r="X58" s="388">
        <f>IFERROR(SUM(X53:X56),"0")</f>
        <v>0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89"/>
      <c r="AA82" s="389"/>
    </row>
    <row r="83" spans="1:67" hidden="1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0</v>
      </c>
      <c r="X83" s="388">
        <f>IFERROR(SUM(X61:X81),"0")</f>
        <v>0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89"/>
      <c r="AA117" s="389"/>
    </row>
    <row r="118" spans="1:67" hidden="1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0</v>
      </c>
      <c r="X118" s="388">
        <f>IFERROR(SUM(X102:X116),"0")</f>
        <v>0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0</v>
      </c>
      <c r="X136" s="388">
        <f>IFERROR(X131/H131,"0")+IFERROR(X132/H132,"0")+IFERROR(X133/H133,"0")+IFERROR(X134/H134,"0")+IFERROR(X135/H135,"0")</f>
        <v>0</v>
      </c>
      <c r="Y136" s="388">
        <f>IFERROR(IF(Y131="",0,Y131),"0")+IFERROR(IF(Y132="",0,Y132),"0")+IFERROR(IF(Y133="",0,Y133),"0")+IFERROR(IF(Y134="",0,Y134),"0")+IFERROR(IF(Y135="",0,Y135),"0")</f>
        <v>0</v>
      </c>
      <c r="Z136" s="389"/>
      <c r="AA136" s="389"/>
    </row>
    <row r="137" spans="1:67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0</v>
      </c>
      <c r="X137" s="388">
        <f>IFERROR(SUM(X131:X135),"0")</f>
        <v>0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idden="1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hidden="1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3800</v>
      </c>
      <c r="X258" s="387">
        <f t="shared" ref="X258:X266" si="60">IFERROR(IF(W258="",0,CEILING((W258/$H258),1)*$H258),"")</f>
        <v>3806.4</v>
      </c>
      <c r="Y258" s="36">
        <f>IFERROR(IF(X258=0,"",ROUNDUP(X258/H258,0)*0.02175),"")</f>
        <v>10.613999999999999</v>
      </c>
      <c r="Z258" s="56"/>
      <c r="AA258" s="57"/>
      <c r="AE258" s="64"/>
      <c r="BB258" s="217" t="s">
        <v>1</v>
      </c>
      <c r="BL258" s="64">
        <f t="shared" ref="BL258:BL266" si="61">IFERROR(W258*I258/H258,"0")</f>
        <v>4071.8461538461543</v>
      </c>
      <c r="BM258" s="64">
        <f t="shared" ref="BM258:BM266" si="62">IFERROR(X258*I258/H258,"0")</f>
        <v>4078.7040000000002</v>
      </c>
      <c r="BN258" s="64">
        <f t="shared" ref="BN258:BN266" si="63">IFERROR(1/J258*(W258/H258),"0")</f>
        <v>8.6996336996336989</v>
      </c>
      <c r="BO258" s="64">
        <f t="shared" ref="BO258:BO266" si="64">IFERROR(1/J258*(X258/H258),"0")</f>
        <v>8.7142857142857135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487.17948717948718</v>
      </c>
      <c r="X267" s="388">
        <f>IFERROR(X258/H258,"0")+IFERROR(X259/H259,"0")+IFERROR(X260/H260,"0")+IFERROR(X261/H261,"0")+IFERROR(X262/H262,"0")+IFERROR(X263/H263,"0")+IFERROR(X264/H264,"0")+IFERROR(X265/H265,"0")+IFERROR(X266/H266,"0")</f>
        <v>488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10.613999999999999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3800</v>
      </c>
      <c r="X268" s="388">
        <f>IFERROR(SUM(X258:X266),"0")</f>
        <v>3806.4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hidden="1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hidden="1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3500</v>
      </c>
      <c r="X327" s="387">
        <f t="shared" si="70"/>
        <v>3510</v>
      </c>
      <c r="Y327" s="36">
        <f>IFERROR(IF(X327=0,"",ROUNDUP(X327/H327,0)*0.02039),"")</f>
        <v>4.7712599999999998</v>
      </c>
      <c r="Z327" s="56"/>
      <c r="AA327" s="57"/>
      <c r="AE327" s="64"/>
      <c r="BB327" s="252" t="s">
        <v>1</v>
      </c>
      <c r="BL327" s="64">
        <f t="shared" si="71"/>
        <v>3612</v>
      </c>
      <c r="BM327" s="64">
        <f t="shared" si="72"/>
        <v>3622.32</v>
      </c>
      <c r="BN327" s="64">
        <f t="shared" si="73"/>
        <v>4.8611111111111107</v>
      </c>
      <c r="BO327" s="64">
        <f t="shared" si="74"/>
        <v>4.875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450</v>
      </c>
      <c r="X332" s="387">
        <f t="shared" si="70"/>
        <v>450</v>
      </c>
      <c r="Y332" s="36">
        <f>IFERROR(IF(X332=0,"",ROUNDUP(X332/H332,0)*0.02175),"")</f>
        <v>0.65249999999999997</v>
      </c>
      <c r="Z332" s="56"/>
      <c r="AA332" s="57"/>
      <c r="AE332" s="64"/>
      <c r="BB332" s="257" t="s">
        <v>1</v>
      </c>
      <c r="BL332" s="64">
        <f t="shared" si="71"/>
        <v>464.4</v>
      </c>
      <c r="BM332" s="64">
        <f t="shared" si="72"/>
        <v>464.4</v>
      </c>
      <c r="BN332" s="64">
        <f t="shared" si="73"/>
        <v>0.625</v>
      </c>
      <c r="BO332" s="64">
        <f t="shared" si="74"/>
        <v>0.625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5750</v>
      </c>
      <c r="X334" s="387">
        <f t="shared" si="70"/>
        <v>5760</v>
      </c>
      <c r="Y334" s="36">
        <f>IFERROR(IF(X334=0,"",ROUNDUP(X334/H334,0)*0.02175),"")</f>
        <v>8.3520000000000003</v>
      </c>
      <c r="Z334" s="56"/>
      <c r="AA334" s="57"/>
      <c r="AE334" s="64"/>
      <c r="BB334" s="259" t="s">
        <v>1</v>
      </c>
      <c r="BL334" s="64">
        <f t="shared" si="71"/>
        <v>5934</v>
      </c>
      <c r="BM334" s="64">
        <f t="shared" si="72"/>
        <v>5944.3200000000006</v>
      </c>
      <c r="BN334" s="64">
        <f t="shared" si="73"/>
        <v>7.9861111111111107</v>
      </c>
      <c r="BO334" s="64">
        <f t="shared" si="74"/>
        <v>8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646.66666666666674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648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13.77576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9700</v>
      </c>
      <c r="X340" s="388">
        <f>IFERROR(SUM(X326:X338),"0")</f>
        <v>9720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3500</v>
      </c>
      <c r="X342" s="387">
        <f>IFERROR(IF(W342="",0,CEILING((W342/$H342),1)*$H342),"")</f>
        <v>3510</v>
      </c>
      <c r="Y342" s="36">
        <f>IFERROR(IF(X342=0,"",ROUNDUP(X342/H342,0)*0.02175),"")</f>
        <v>5.0894999999999992</v>
      </c>
      <c r="Z342" s="56"/>
      <c r="AA342" s="57"/>
      <c r="AE342" s="64"/>
      <c r="BB342" s="264" t="s">
        <v>1</v>
      </c>
      <c r="BL342" s="64">
        <f>IFERROR(W342*I342/H342,"0")</f>
        <v>3612</v>
      </c>
      <c r="BM342" s="64">
        <f>IFERROR(X342*I342/H342,"0")</f>
        <v>3622.32</v>
      </c>
      <c r="BN342" s="64">
        <f>IFERROR(1/J342*(W342/H342),"0")</f>
        <v>4.8611111111111107</v>
      </c>
      <c r="BO342" s="64">
        <f>IFERROR(1/J342*(X342/H342),"0")</f>
        <v>4.875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233.33333333333334</v>
      </c>
      <c r="X346" s="388">
        <f>IFERROR(X342/H342,"0")+IFERROR(X343/H343,"0")+IFERROR(X344/H344,"0")+IFERROR(X345/H345,"0")</f>
        <v>234</v>
      </c>
      <c r="Y346" s="388">
        <f>IFERROR(IF(Y342="",0,Y342),"0")+IFERROR(IF(Y343="",0,Y343),"0")+IFERROR(IF(Y344="",0,Y344),"0")+IFERROR(IF(Y345="",0,Y345),"0")</f>
        <v>5.0894999999999992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3500</v>
      </c>
      <c r="X347" s="388">
        <f>IFERROR(SUM(X342:X345),"0")</f>
        <v>3510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1000</v>
      </c>
      <c r="X350" s="387">
        <f>IFERROR(IF(W350="",0,CEILING((W350/$H350),1)*$H350),"")</f>
        <v>1006.1999999999999</v>
      </c>
      <c r="Y350" s="36">
        <f>IFERROR(IF(X350=0,"",ROUNDUP(X350/H350,0)*0.02175),"")</f>
        <v>2.8057499999999997</v>
      </c>
      <c r="Z350" s="56"/>
      <c r="AA350" s="57"/>
      <c r="AE350" s="64"/>
      <c r="BB350" s="269" t="s">
        <v>1</v>
      </c>
      <c r="BL350" s="64">
        <f>IFERROR(W350*I350/H350,"0")</f>
        <v>1073.0769230769231</v>
      </c>
      <c r="BM350" s="64">
        <f>IFERROR(X350*I350/H350,"0")</f>
        <v>1079.7299999999998</v>
      </c>
      <c r="BN350" s="64">
        <f>IFERROR(1/J350*(W350/H350),"0")</f>
        <v>2.2893772893772892</v>
      </c>
      <c r="BO350" s="64">
        <f>IFERROR(1/J350*(X350/H350),"0")</f>
        <v>2.3035714285714284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128.2051282051282</v>
      </c>
      <c r="X352" s="388">
        <f>IFERROR(X349/H349,"0")+IFERROR(X350/H350,"0")+IFERROR(X351/H351,"0")</f>
        <v>129</v>
      </c>
      <c r="Y352" s="388">
        <f>IFERROR(IF(Y349="",0,Y349),"0")+IFERROR(IF(Y350="",0,Y350),"0")+IFERROR(IF(Y351="",0,Y351),"0")</f>
        <v>2.8057499999999997</v>
      </c>
      <c r="Z352" s="389"/>
      <c r="AA352" s="389"/>
    </row>
    <row r="353" spans="1:67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1000</v>
      </c>
      <c r="X353" s="388">
        <f>IFERROR(SUM(X349:X351),"0")</f>
        <v>1006.1999999999999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hidden="1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hidden="1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hidden="1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hidden="1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hidden="1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hidden="1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9"/>
      <c r="AA482" s="389"/>
    </row>
    <row r="483" spans="1:67" hidden="1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0</v>
      </c>
      <c r="X483" s="388">
        <f>IFERROR(SUM(X470:X481),"0")</f>
        <v>0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hidden="1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hidden="1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hidden="1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18000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18042.600000000002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18767.323076923076</v>
      </c>
      <c r="X555" s="388">
        <f>IFERROR(SUM(BM22:BM551),"0")</f>
        <v>18811.794000000002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30</v>
      </c>
      <c r="X556" s="38">
        <f>ROUNDUP(SUM(BO22:BO551),0)</f>
        <v>30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19517.323076923076</v>
      </c>
      <c r="X557" s="388">
        <f>GrossWeightTotalR+PalletQtyTotalR*25</f>
        <v>19561.794000000002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1495.3846153846152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1499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32.28501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0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46">
        <f>IFERROR(X131*1,"0")+IFERROR(X132*1,"0")+IFERROR(X133*1,"0")+IFERROR(X134*1,"0")+IFERROR(X135*1,"0")</f>
        <v>0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3806.4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3806.4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14236.2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495,38"/>
        <filter val="128,21"/>
        <filter val="18 000,00"/>
        <filter val="18 767,32"/>
        <filter val="19 517,32"/>
        <filter val="233,33"/>
        <filter val="3 500,00"/>
        <filter val="3 800,00"/>
        <filter val="30"/>
        <filter val="450,00"/>
        <filter val="487,18"/>
        <filter val="5 750,00"/>
        <filter val="646,67"/>
        <filter val="9 700,00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