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39C0D9-A5D4-4879-B374-CB890C2931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X426" i="1" s="1"/>
  <c r="O424" i="1"/>
  <c r="W421" i="1"/>
  <c r="W420" i="1"/>
  <c r="BN419" i="1"/>
  <c r="BL419" i="1"/>
  <c r="X419" i="1"/>
  <c r="O419" i="1"/>
  <c r="BO418" i="1"/>
  <c r="BN418" i="1"/>
  <c r="BM418" i="1"/>
  <c r="BL418" i="1"/>
  <c r="Y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O386" i="1"/>
  <c r="BN386" i="1"/>
  <c r="BM386" i="1"/>
  <c r="BL386" i="1"/>
  <c r="Y386" i="1"/>
  <c r="X386" i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O336" i="1" s="1"/>
  <c r="O336" i="1"/>
  <c r="BN335" i="1"/>
  <c r="BL335" i="1"/>
  <c r="X335" i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BO326" i="1" s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N311" i="1"/>
  <c r="BL311" i="1"/>
  <c r="X311" i="1"/>
  <c r="BO311" i="1" s="1"/>
  <c r="O311" i="1"/>
  <c r="BN310" i="1"/>
  <c r="BL310" i="1"/>
  <c r="X310" i="1"/>
  <c r="X314" i="1" s="1"/>
  <c r="O310" i="1"/>
  <c r="W308" i="1"/>
  <c r="W307" i="1"/>
  <c r="BN306" i="1"/>
  <c r="BL306" i="1"/>
  <c r="X306" i="1"/>
  <c r="P564" i="1" s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BO271" i="1" s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BO252" i="1" s="1"/>
  <c r="O252" i="1"/>
  <c r="BN251" i="1"/>
  <c r="BL251" i="1"/>
  <c r="X251" i="1"/>
  <c r="X255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W223" i="1"/>
  <c r="W222" i="1"/>
  <c r="BN221" i="1"/>
  <c r="BL221" i="1"/>
  <c r="X221" i="1"/>
  <c r="BO221" i="1" s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H564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4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4" i="1" s="1"/>
  <c r="W24" i="1"/>
  <c r="BO23" i="1"/>
  <c r="BN23" i="1"/>
  <c r="BM23" i="1"/>
  <c r="BL23" i="1"/>
  <c r="Y23" i="1"/>
  <c r="X23" i="1"/>
  <c r="O23" i="1"/>
  <c r="BN22" i="1"/>
  <c r="BL22" i="1"/>
  <c r="W555" i="1" s="1"/>
  <c r="X22" i="1"/>
  <c r="O22" i="1"/>
  <c r="H10" i="1"/>
  <c r="A9" i="1"/>
  <c r="F10" i="1" s="1"/>
  <c r="D7" i="1"/>
  <c r="P6" i="1"/>
  <c r="O2" i="1"/>
  <c r="BO152" i="1" l="1"/>
  <c r="BM152" i="1"/>
  <c r="Y152" i="1"/>
  <c r="BO172" i="1"/>
  <c r="BM172" i="1"/>
  <c r="Y172" i="1"/>
  <c r="BO190" i="1"/>
  <c r="BM190" i="1"/>
  <c r="Y190" i="1"/>
  <c r="BO230" i="1"/>
  <c r="BM230" i="1"/>
  <c r="Y230" i="1"/>
  <c r="BO253" i="1"/>
  <c r="BM253" i="1"/>
  <c r="Y253" i="1"/>
  <c r="BO284" i="1"/>
  <c r="BM284" i="1"/>
  <c r="Y284" i="1"/>
  <c r="BO342" i="1"/>
  <c r="BM342" i="1"/>
  <c r="Y342" i="1"/>
  <c r="BO374" i="1"/>
  <c r="BM374" i="1"/>
  <c r="Y374" i="1"/>
  <c r="BO402" i="1"/>
  <c r="BM402" i="1"/>
  <c r="Y402" i="1"/>
  <c r="BO454" i="1"/>
  <c r="BM454" i="1"/>
  <c r="Y454" i="1"/>
  <c r="BO478" i="1"/>
  <c r="BM478" i="1"/>
  <c r="Y478" i="1"/>
  <c r="Y29" i="1"/>
  <c r="BM29" i="1"/>
  <c r="Y54" i="1"/>
  <c r="BM54" i="1"/>
  <c r="Y62" i="1"/>
  <c r="BM62" i="1"/>
  <c r="Y70" i="1"/>
  <c r="BM70" i="1"/>
  <c r="Y78" i="1"/>
  <c r="BM78" i="1"/>
  <c r="Y92" i="1"/>
  <c r="BM92" i="1"/>
  <c r="X117" i="1"/>
  <c r="Y109" i="1"/>
  <c r="BM109" i="1"/>
  <c r="BO113" i="1"/>
  <c r="BM113" i="1"/>
  <c r="BO125" i="1"/>
  <c r="BM125" i="1"/>
  <c r="Y125" i="1"/>
  <c r="I564" i="1"/>
  <c r="BO167" i="1"/>
  <c r="BM167" i="1"/>
  <c r="Y167" i="1"/>
  <c r="BO173" i="1"/>
  <c r="BM173" i="1"/>
  <c r="Y173" i="1"/>
  <c r="BO201" i="1"/>
  <c r="BM201" i="1"/>
  <c r="Y201" i="1"/>
  <c r="BO243" i="1"/>
  <c r="BM243" i="1"/>
  <c r="Y243" i="1"/>
  <c r="BO265" i="1"/>
  <c r="BM265" i="1"/>
  <c r="Y265" i="1"/>
  <c r="BO300" i="1"/>
  <c r="BM300" i="1"/>
  <c r="Y300" i="1"/>
  <c r="X357" i="1"/>
  <c r="X356" i="1"/>
  <c r="BO355" i="1"/>
  <c r="BM355" i="1"/>
  <c r="Y355" i="1"/>
  <c r="Y356" i="1" s="1"/>
  <c r="BO360" i="1"/>
  <c r="BM360" i="1"/>
  <c r="Y360" i="1"/>
  <c r="BO394" i="1"/>
  <c r="BM394" i="1"/>
  <c r="Y394" i="1"/>
  <c r="BO431" i="1"/>
  <c r="BM431" i="1"/>
  <c r="Y431" i="1"/>
  <c r="X466" i="1"/>
  <c r="X465" i="1"/>
  <c r="BO464" i="1"/>
  <c r="BM464" i="1"/>
  <c r="Y464" i="1"/>
  <c r="Y465" i="1" s="1"/>
  <c r="BO470" i="1"/>
  <c r="BM470" i="1"/>
  <c r="Y470" i="1"/>
  <c r="BO495" i="1"/>
  <c r="BM495" i="1"/>
  <c r="Y495" i="1"/>
  <c r="F564" i="1"/>
  <c r="J564" i="1"/>
  <c r="X267" i="1"/>
  <c r="X274" i="1"/>
  <c r="X280" i="1"/>
  <c r="X347" i="1"/>
  <c r="BO338" i="1"/>
  <c r="BM338" i="1"/>
  <c r="Y338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BO425" i="1"/>
  <c r="BM425" i="1"/>
  <c r="Y425" i="1"/>
  <c r="BO429" i="1"/>
  <c r="BM429" i="1"/>
  <c r="Y429" i="1"/>
  <c r="X441" i="1"/>
  <c r="BO439" i="1"/>
  <c r="BM439" i="1"/>
  <c r="Y439" i="1"/>
  <c r="BO476" i="1"/>
  <c r="BM476" i="1"/>
  <c r="Y476" i="1"/>
  <c r="BO493" i="1"/>
  <c r="BM493" i="1"/>
  <c r="Y493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B564" i="1"/>
  <c r="W556" i="1"/>
  <c r="W557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4" i="1"/>
  <c r="E564" i="1"/>
  <c r="Y64" i="1"/>
  <c r="BM64" i="1"/>
  <c r="Y68" i="1"/>
  <c r="BM68" i="1"/>
  <c r="Y72" i="1"/>
  <c r="BM72" i="1"/>
  <c r="Y76" i="1"/>
  <c r="BM76" i="1"/>
  <c r="Y80" i="1"/>
  <c r="BM80" i="1"/>
  <c r="X90" i="1"/>
  <c r="Y88" i="1"/>
  <c r="BM88" i="1"/>
  <c r="X100" i="1"/>
  <c r="Y94" i="1"/>
  <c r="BM94" i="1"/>
  <c r="Y98" i="1"/>
  <c r="BM98" i="1"/>
  <c r="Y103" i="1"/>
  <c r="BM103" i="1"/>
  <c r="Y107" i="1"/>
  <c r="BM107" i="1"/>
  <c r="Y111" i="1"/>
  <c r="BM111" i="1"/>
  <c r="Y115" i="1"/>
  <c r="BM115" i="1"/>
  <c r="X127" i="1"/>
  <c r="Y123" i="1"/>
  <c r="BM123" i="1"/>
  <c r="Y132" i="1"/>
  <c r="BM132" i="1"/>
  <c r="Y150" i="1"/>
  <c r="BM150" i="1"/>
  <c r="Y154" i="1"/>
  <c r="BM154" i="1"/>
  <c r="Y163" i="1"/>
  <c r="BM163" i="1"/>
  <c r="X169" i="1"/>
  <c r="X180" i="1"/>
  <c r="Y175" i="1"/>
  <c r="BM175" i="1"/>
  <c r="Y184" i="1"/>
  <c r="BM184" i="1"/>
  <c r="Y187" i="1"/>
  <c r="BM187" i="1"/>
  <c r="Y188" i="1"/>
  <c r="BM188" i="1"/>
  <c r="Y192" i="1"/>
  <c r="BM192" i="1"/>
  <c r="Y197" i="1"/>
  <c r="BM197" i="1"/>
  <c r="X205" i="1"/>
  <c r="Y210" i="1"/>
  <c r="BM210" i="1"/>
  <c r="Y214" i="1"/>
  <c r="BM214" i="1"/>
  <c r="X223" i="1"/>
  <c r="Y221" i="1"/>
  <c r="BM221" i="1"/>
  <c r="X232" i="1"/>
  <c r="Y228" i="1"/>
  <c r="BM228" i="1"/>
  <c r="Y237" i="1"/>
  <c r="BM237" i="1"/>
  <c r="Y241" i="1"/>
  <c r="BM241" i="1"/>
  <c r="Y245" i="1"/>
  <c r="BM245" i="1"/>
  <c r="Y251" i="1"/>
  <c r="BM251" i="1"/>
  <c r="BO251" i="1"/>
  <c r="Y259" i="1"/>
  <c r="BM259" i="1"/>
  <c r="Y263" i="1"/>
  <c r="BM263" i="1"/>
  <c r="X286" i="1"/>
  <c r="Y291" i="1"/>
  <c r="BM291" i="1"/>
  <c r="Y296" i="1"/>
  <c r="BM296" i="1"/>
  <c r="X302" i="1"/>
  <c r="Y311" i="1"/>
  <c r="BM311" i="1"/>
  <c r="Y326" i="1"/>
  <c r="BM326" i="1"/>
  <c r="Y327" i="1"/>
  <c r="BM327" i="1"/>
  <c r="Y328" i="1"/>
  <c r="BM328" i="1"/>
  <c r="Y333" i="1"/>
  <c r="BM333" i="1"/>
  <c r="Y334" i="1"/>
  <c r="BM334" i="1"/>
  <c r="BO335" i="1"/>
  <c r="BM335" i="1"/>
  <c r="Y335" i="1"/>
  <c r="BO344" i="1"/>
  <c r="BM344" i="1"/>
  <c r="Y344" i="1"/>
  <c r="BO362" i="1"/>
  <c r="BM362" i="1"/>
  <c r="Y362" i="1"/>
  <c r="BO376" i="1"/>
  <c r="BM376" i="1"/>
  <c r="Y376" i="1"/>
  <c r="BO396" i="1"/>
  <c r="BM396" i="1"/>
  <c r="Y396" i="1"/>
  <c r="BO408" i="1"/>
  <c r="BM408" i="1"/>
  <c r="Y408" i="1"/>
  <c r="BO433" i="1"/>
  <c r="BM433" i="1"/>
  <c r="Y433" i="1"/>
  <c r="X483" i="1"/>
  <c r="BO472" i="1"/>
  <c r="BM472" i="1"/>
  <c r="Y472" i="1"/>
  <c r="BO480" i="1"/>
  <c r="BM480" i="1"/>
  <c r="Y480" i="1"/>
  <c r="BO499" i="1"/>
  <c r="BM499" i="1"/>
  <c r="Y499" i="1"/>
  <c r="Y502" i="1" s="1"/>
  <c r="BO524" i="1"/>
  <c r="BM524" i="1"/>
  <c r="Y524" i="1"/>
  <c r="BO526" i="1"/>
  <c r="BM526" i="1"/>
  <c r="Y526" i="1"/>
  <c r="S564" i="1"/>
  <c r="X421" i="1"/>
  <c r="X436" i="1"/>
  <c r="H9" i="1"/>
  <c r="A10" i="1"/>
  <c r="X24" i="1"/>
  <c r="X34" i="1"/>
  <c r="X50" i="1"/>
  <c r="X58" i="1"/>
  <c r="X83" i="1"/>
  <c r="X89" i="1"/>
  <c r="X99" i="1"/>
  <c r="X118" i="1"/>
  <c r="X128" i="1"/>
  <c r="X137" i="1"/>
  <c r="X146" i="1"/>
  <c r="X159" i="1"/>
  <c r="X164" i="1"/>
  <c r="X170" i="1"/>
  <c r="X181" i="1"/>
  <c r="X198" i="1"/>
  <c r="X206" i="1"/>
  <c r="X217" i="1"/>
  <c r="X222" i="1"/>
  <c r="X233" i="1"/>
  <c r="N564" i="1"/>
  <c r="L564" i="1"/>
  <c r="X248" i="1"/>
  <c r="X256" i="1"/>
  <c r="X268" i="1"/>
  <c r="Y272" i="1"/>
  <c r="BM272" i="1"/>
  <c r="X275" i="1"/>
  <c r="Y277" i="1"/>
  <c r="BM277" i="1"/>
  <c r="BO277" i="1"/>
  <c r="Y278" i="1"/>
  <c r="BM278" i="1"/>
  <c r="X281" i="1"/>
  <c r="X287" i="1"/>
  <c r="O564" i="1"/>
  <c r="X298" i="1"/>
  <c r="X297" i="1"/>
  <c r="X303" i="1"/>
  <c r="BO301" i="1"/>
  <c r="BM301" i="1"/>
  <c r="Y301" i="1"/>
  <c r="F9" i="1"/>
  <c r="J9" i="1"/>
  <c r="Y22" i="1"/>
  <c r="Y24" i="1" s="1"/>
  <c r="BM22" i="1"/>
  <c r="BO22" i="1"/>
  <c r="W558" i="1"/>
  <c r="X25" i="1"/>
  <c r="Y28" i="1"/>
  <c r="BM28" i="1"/>
  <c r="Y30" i="1"/>
  <c r="BM30" i="1"/>
  <c r="Y32" i="1"/>
  <c r="BM32" i="1"/>
  <c r="C564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4" i="1"/>
  <c r="BM174" i="1"/>
  <c r="Y176" i="1"/>
  <c r="BM176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Y236" i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X249" i="1"/>
  <c r="Y252" i="1"/>
  <c r="BM252" i="1"/>
  <c r="Y254" i="1"/>
  <c r="BM254" i="1"/>
  <c r="Y258" i="1"/>
  <c r="BM258" i="1"/>
  <c r="BO258" i="1"/>
  <c r="Y260" i="1"/>
  <c r="BM260" i="1"/>
  <c r="Y262" i="1"/>
  <c r="BM262" i="1"/>
  <c r="Y264" i="1"/>
  <c r="BM264" i="1"/>
  <c r="Y266" i="1"/>
  <c r="BM266" i="1"/>
  <c r="Y270" i="1"/>
  <c r="BM270" i="1"/>
  <c r="BO270" i="1"/>
  <c r="Y271" i="1"/>
  <c r="BM271" i="1"/>
  <c r="Y273" i="1"/>
  <c r="BM273" i="1"/>
  <c r="Y279" i="1"/>
  <c r="BM279" i="1"/>
  <c r="Y283" i="1"/>
  <c r="BM283" i="1"/>
  <c r="BO283" i="1"/>
  <c r="Y285" i="1"/>
  <c r="BM285" i="1"/>
  <c r="Y290" i="1"/>
  <c r="BM290" i="1"/>
  <c r="BO290" i="1"/>
  <c r="Y292" i="1"/>
  <c r="BM292" i="1"/>
  <c r="Y294" i="1"/>
  <c r="BM294" i="1"/>
  <c r="BO295" i="1"/>
  <c r="BM295" i="1"/>
  <c r="Y295" i="1"/>
  <c r="Y306" i="1"/>
  <c r="Y307" i="1" s="1"/>
  <c r="BM306" i="1"/>
  <c r="BO306" i="1"/>
  <c r="X307" i="1"/>
  <c r="Y310" i="1"/>
  <c r="BM310" i="1"/>
  <c r="BO310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X340" i="1"/>
  <c r="Y329" i="1"/>
  <c r="BM329" i="1"/>
  <c r="Y330" i="1"/>
  <c r="BM330" i="1"/>
  <c r="Y331" i="1"/>
  <c r="BM331" i="1"/>
  <c r="Y332" i="1"/>
  <c r="BM332" i="1"/>
  <c r="Y336" i="1"/>
  <c r="BM336" i="1"/>
  <c r="BO337" i="1"/>
  <c r="BM337" i="1"/>
  <c r="Y337" i="1"/>
  <c r="X346" i="1"/>
  <c r="BO345" i="1"/>
  <c r="BM345" i="1"/>
  <c r="Y345" i="1"/>
  <c r="X353" i="1"/>
  <c r="BO349" i="1"/>
  <c r="BM349" i="1"/>
  <c r="Y349" i="1"/>
  <c r="X352" i="1"/>
  <c r="BO361" i="1"/>
  <c r="BM361" i="1"/>
  <c r="Y361" i="1"/>
  <c r="X365" i="1"/>
  <c r="BO369" i="1"/>
  <c r="BM369" i="1"/>
  <c r="Y369" i="1"/>
  <c r="Y370" i="1" s="1"/>
  <c r="X371" i="1"/>
  <c r="X378" i="1"/>
  <c r="BO373" i="1"/>
  <c r="BM373" i="1"/>
  <c r="Y373" i="1"/>
  <c r="X377" i="1"/>
  <c r="BO387" i="1"/>
  <c r="BM387" i="1"/>
  <c r="Y387" i="1"/>
  <c r="Y388" i="1" s="1"/>
  <c r="X389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X405" i="1"/>
  <c r="X410" i="1"/>
  <c r="BO407" i="1"/>
  <c r="BM407" i="1"/>
  <c r="Y407" i="1"/>
  <c r="BO419" i="1"/>
  <c r="BM419" i="1"/>
  <c r="Y419" i="1"/>
  <c r="T564" i="1"/>
  <c r="X427" i="1"/>
  <c r="BO424" i="1"/>
  <c r="BM424" i="1"/>
  <c r="Y424" i="1"/>
  <c r="Y426" i="1" s="1"/>
  <c r="X437" i="1"/>
  <c r="BO432" i="1"/>
  <c r="BM432" i="1"/>
  <c r="Y432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W564" i="1"/>
  <c r="BO473" i="1"/>
  <c r="BM473" i="1"/>
  <c r="Y473" i="1"/>
  <c r="BO477" i="1"/>
  <c r="BM477" i="1"/>
  <c r="Y477" i="1"/>
  <c r="BO481" i="1"/>
  <c r="BM481" i="1"/>
  <c r="Y481" i="1"/>
  <c r="X488" i="1"/>
  <c r="BO485" i="1"/>
  <c r="BM485" i="1"/>
  <c r="Y485" i="1"/>
  <c r="Y487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Q564" i="1"/>
  <c r="X308" i="1"/>
  <c r="Y339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5" i="1"/>
  <c r="BM375" i="1"/>
  <c r="Y375" i="1"/>
  <c r="BO393" i="1"/>
  <c r="BM393" i="1"/>
  <c r="Y393" i="1"/>
  <c r="BO397" i="1"/>
  <c r="BM397" i="1"/>
  <c r="Y397" i="1"/>
  <c r="BO401" i="1"/>
  <c r="BM401" i="1"/>
  <c r="Y401" i="1"/>
  <c r="BO409" i="1"/>
  <c r="BM409" i="1"/>
  <c r="Y409" i="1"/>
  <c r="X411" i="1"/>
  <c r="X414" i="1"/>
  <c r="BO413" i="1"/>
  <c r="BM413" i="1"/>
  <c r="Y413" i="1"/>
  <c r="Y414" i="1" s="1"/>
  <c r="X415" i="1"/>
  <c r="X420" i="1"/>
  <c r="BO417" i="1"/>
  <c r="BM417" i="1"/>
  <c r="Y417" i="1"/>
  <c r="Y420" i="1" s="1"/>
  <c r="BO430" i="1"/>
  <c r="BM430" i="1"/>
  <c r="Y430" i="1"/>
  <c r="BO434" i="1"/>
  <c r="BM434" i="1"/>
  <c r="Y434" i="1"/>
  <c r="BO455" i="1"/>
  <c r="BM455" i="1"/>
  <c r="Y455" i="1"/>
  <c r="X457" i="1"/>
  <c r="V564" i="1"/>
  <c r="X461" i="1"/>
  <c r="BO460" i="1"/>
  <c r="BM460" i="1"/>
  <c r="Y460" i="1"/>
  <c r="Y461" i="1" s="1"/>
  <c r="X462" i="1"/>
  <c r="BO471" i="1"/>
  <c r="BM471" i="1"/>
  <c r="Y471" i="1"/>
  <c r="BO475" i="1"/>
  <c r="BM475" i="1"/>
  <c r="Y475" i="1"/>
  <c r="BO479" i="1"/>
  <c r="BM479" i="1"/>
  <c r="Y479" i="1"/>
  <c r="BO492" i="1"/>
  <c r="BM492" i="1"/>
  <c r="Y492" i="1"/>
  <c r="X496" i="1"/>
  <c r="BO500" i="1"/>
  <c r="BM500" i="1"/>
  <c r="Y500" i="1"/>
  <c r="X502" i="1"/>
  <c r="U564" i="1"/>
  <c r="R564" i="1"/>
  <c r="X366" i="1"/>
  <c r="X388" i="1"/>
  <c r="X482" i="1"/>
  <c r="X497" i="1"/>
  <c r="BO490" i="1"/>
  <c r="BO494" i="1"/>
  <c r="BM494" i="1"/>
  <c r="Y494" i="1"/>
  <c r="X503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302" i="1" l="1"/>
  <c r="Y482" i="1"/>
  <c r="Y436" i="1"/>
  <c r="Y286" i="1"/>
  <c r="Y267" i="1"/>
  <c r="Y255" i="1"/>
  <c r="Y248" i="1"/>
  <c r="Y232" i="1"/>
  <c r="Y198" i="1"/>
  <c r="Y180" i="1"/>
  <c r="Y158" i="1"/>
  <c r="Y145" i="1"/>
  <c r="Y136" i="1"/>
  <c r="Y117" i="1"/>
  <c r="Y99" i="1"/>
  <c r="Y496" i="1"/>
  <c r="Y205" i="1"/>
  <c r="Y34" i="1"/>
  <c r="Y559" i="1" s="1"/>
  <c r="Y528" i="1"/>
  <c r="Y545" i="1"/>
  <c r="Y456" i="1"/>
  <c r="Y410" i="1"/>
  <c r="Y404" i="1"/>
  <c r="Y313" i="1"/>
  <c r="Y297" i="1"/>
  <c r="Y274" i="1"/>
  <c r="Y222" i="1"/>
  <c r="Y216" i="1"/>
  <c r="Y127" i="1"/>
  <c r="Y89" i="1"/>
  <c r="Y82" i="1"/>
  <c r="Y57" i="1"/>
  <c r="X555" i="1"/>
  <c r="Y520" i="1"/>
  <c r="Y377" i="1"/>
  <c r="Y352" i="1"/>
  <c r="X554" i="1"/>
  <c r="X556" i="1"/>
  <c r="Y280" i="1"/>
  <c r="X558" i="1"/>
  <c r="X557" i="1" l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<sst xmlns="http://schemas.openxmlformats.org/spreadsheetml/2006/main" count="2438" uniqueCount="820">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</sst>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45463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Четверг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0.45833333333333331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350</v>
      </c>
      <c r="X47" s="387">
        <f>IFERROR(IF(W47="",0,CEILING((W47/$H47),1)*$H47),"")</f>
        <v>356.40000000000003</v>
      </c>
      <c r="Y47" s="36">
        <f>IFERROR(IF(X47=0,"",ROUNDUP(X47/H47,0)*0.02175),"")</f>
        <v>0.71775</v>
      </c>
      <c r="Z47" s="56"/>
      <c r="AA47" s="57"/>
      <c r="AE47" s="64"/>
      <c r="BB47" s="76" t="s">
        <v>1</v>
      </c>
      <c r="BL47" s="64">
        <f>IFERROR(W47*I47/H47,"0")</f>
        <v>365.55555555555554</v>
      </c>
      <c r="BM47" s="64">
        <f>IFERROR(X47*I47/H47,"0")</f>
        <v>372.23999999999995</v>
      </c>
      <c r="BN47" s="64">
        <f>IFERROR(1/J47*(W47/H47),"0")</f>
        <v>0.57870370370370361</v>
      </c>
      <c r="BO47" s="64">
        <f>IFERROR(1/J47*(X47/H47),"0")</f>
        <v>0.5892857142857143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68</v>
      </c>
      <c r="X48" s="387">
        <f>IFERROR(IF(W48="",0,CEILING((W48/$H48),1)*$H48),"")</f>
        <v>70.2</v>
      </c>
      <c r="Y48" s="36">
        <f>IFERROR(IF(X48=0,"",ROUNDUP(X48/H48,0)*0.00753),"")</f>
        <v>0.19578000000000001</v>
      </c>
      <c r="Z48" s="56"/>
      <c r="AA48" s="57"/>
      <c r="AE48" s="64"/>
      <c r="BB48" s="77" t="s">
        <v>1</v>
      </c>
      <c r="BL48" s="64">
        <f>IFERROR(W48*I48/H48,"0")</f>
        <v>73.037037037037024</v>
      </c>
      <c r="BM48" s="64">
        <f>IFERROR(X48*I48/H48,"0")</f>
        <v>75.400000000000006</v>
      </c>
      <c r="BN48" s="64">
        <f>IFERROR(1/J48*(W48/H48),"0")</f>
        <v>0.16144349477682809</v>
      </c>
      <c r="BO48" s="64">
        <f>IFERROR(1/J48*(X48/H48),"0")</f>
        <v>0.16666666666666666</v>
      </c>
    </row>
    <row r="49" spans="1:67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57.592592592592588</v>
      </c>
      <c r="X49" s="388">
        <f>IFERROR(X47/H47,"0")+IFERROR(X48/H48,"0")</f>
        <v>59</v>
      </c>
      <c r="Y49" s="388">
        <f>IFERROR(IF(Y47="",0,Y47),"0")+IFERROR(IF(Y48="",0,Y48),"0")</f>
        <v>0.91352999999999995</v>
      </c>
      <c r="Z49" s="389"/>
      <c r="AA49" s="389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418</v>
      </c>
      <c r="X50" s="388">
        <f>IFERROR(SUM(X47:X48),"0")</f>
        <v>426.6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50</v>
      </c>
      <c r="X53" s="387">
        <f>IFERROR(IF(W53="",0,CEILING((W53/$H53),1)*$H53),"")</f>
        <v>54</v>
      </c>
      <c r="Y53" s="36">
        <f>IFERROR(IF(X53=0,"",ROUNDUP(X53/H53,0)*0.02175),"")</f>
        <v>0.10874999999999999</v>
      </c>
      <c r="Z53" s="56"/>
      <c r="AA53" s="57"/>
      <c r="AE53" s="64"/>
      <c r="BB53" s="78" t="s">
        <v>1</v>
      </c>
      <c r="BL53" s="64">
        <f>IFERROR(W53*I53/H53,"0")</f>
        <v>52.222222222222221</v>
      </c>
      <c r="BM53" s="64">
        <f>IFERROR(X53*I53/H53,"0")</f>
        <v>56.4</v>
      </c>
      <c r="BN53" s="64">
        <f>IFERROR(1/J53*(W53/H53),"0")</f>
        <v>8.2671957671957674E-2</v>
      </c>
      <c r="BO53" s="64">
        <f>IFERROR(1/J53*(X53/H53),"0")</f>
        <v>8.9285714285714274E-2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360</v>
      </c>
      <c r="X55" s="387">
        <f>IFERROR(IF(W55="",0,CEILING((W55/$H55),1)*$H55),"")</f>
        <v>360</v>
      </c>
      <c r="Y55" s="36">
        <f>IFERROR(IF(X55=0,"",ROUNDUP(X55/H55,0)*0.00937),"")</f>
        <v>0.74960000000000004</v>
      </c>
      <c r="Z55" s="56"/>
      <c r="AA55" s="57"/>
      <c r="AE55" s="64"/>
      <c r="BB55" s="80" t="s">
        <v>1</v>
      </c>
      <c r="BL55" s="64">
        <f>IFERROR(W55*I55/H55,"0")</f>
        <v>379.20000000000005</v>
      </c>
      <c r="BM55" s="64">
        <f>IFERROR(X55*I55/H55,"0")</f>
        <v>379.20000000000005</v>
      </c>
      <c r="BN55" s="64">
        <f>IFERROR(1/J55*(W55/H55),"0")</f>
        <v>0.66666666666666663</v>
      </c>
      <c r="BO55" s="64">
        <f>IFERROR(1/J55*(X55/H55),"0")</f>
        <v>0.66666666666666663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84.629629629629633</v>
      </c>
      <c r="X57" s="388">
        <f>IFERROR(X53/H53,"0")+IFERROR(X54/H54,"0")+IFERROR(X55/H55,"0")+IFERROR(X56/H56,"0")</f>
        <v>85</v>
      </c>
      <c r="Y57" s="388">
        <f>IFERROR(IF(Y53="",0,Y53),"0")+IFERROR(IF(Y54="",0,Y54),"0")+IFERROR(IF(Y55="",0,Y55),"0")+IFERROR(IF(Y56="",0,Y56),"0")</f>
        <v>0.85835000000000006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410</v>
      </c>
      <c r="X58" s="388">
        <f>IFERROR(SUM(X53:X56),"0")</f>
        <v>414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100</v>
      </c>
      <c r="X63" s="387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104.28571428571429</v>
      </c>
      <c r="BM63" s="64">
        <f t="shared" si="9"/>
        <v>105.12</v>
      </c>
      <c r="BN63" s="64">
        <f t="shared" si="10"/>
        <v>0.15943877551020408</v>
      </c>
      <c r="BO63" s="64">
        <f t="shared" si="11"/>
        <v>0.1607142857142857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10</v>
      </c>
      <c r="X65" s="387">
        <f t="shared" si="6"/>
        <v>10.8</v>
      </c>
      <c r="Y65" s="36">
        <f t="shared" si="7"/>
        <v>2.1749999999999999E-2</v>
      </c>
      <c r="Z65" s="56"/>
      <c r="AA65" s="57"/>
      <c r="AE65" s="64"/>
      <c r="BB65" s="86" t="s">
        <v>1</v>
      </c>
      <c r="BL65" s="64">
        <f t="shared" si="8"/>
        <v>10.444444444444443</v>
      </c>
      <c r="BM65" s="64">
        <f t="shared" si="9"/>
        <v>11.28</v>
      </c>
      <c r="BN65" s="64">
        <f t="shared" si="10"/>
        <v>1.653439153439153E-2</v>
      </c>
      <c r="BO65" s="64">
        <f t="shared" si="11"/>
        <v>1.7857142857142856E-2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50</v>
      </c>
      <c r="X68" s="387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260</v>
      </c>
      <c r="X69" s="387">
        <f t="shared" si="6"/>
        <v>260</v>
      </c>
      <c r="Y69" s="36">
        <f t="shared" ref="Y69:Y75" si="12">IFERROR(IF(X69=0,"",ROUNDUP(X69/H69,0)*0.00937),"")</f>
        <v>0.60904999999999998</v>
      </c>
      <c r="Z69" s="56"/>
      <c r="AA69" s="57"/>
      <c r="AE69" s="64"/>
      <c r="BB69" s="90" t="s">
        <v>1</v>
      </c>
      <c r="BL69" s="64">
        <f t="shared" si="8"/>
        <v>275.60000000000002</v>
      </c>
      <c r="BM69" s="64">
        <f t="shared" si="9"/>
        <v>275.60000000000002</v>
      </c>
      <c r="BN69" s="64">
        <f t="shared" si="10"/>
        <v>0.54166666666666663</v>
      </c>
      <c r="BO69" s="64">
        <f t="shared" si="11"/>
        <v>0.54166666666666663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78</v>
      </c>
      <c r="X71" s="387">
        <f t="shared" si="6"/>
        <v>80</v>
      </c>
      <c r="Y71" s="36">
        <f t="shared" si="12"/>
        <v>0.18740000000000001</v>
      </c>
      <c r="Z71" s="56"/>
      <c r="AA71" s="57"/>
      <c r="AE71" s="64"/>
      <c r="BB71" s="92" t="s">
        <v>1</v>
      </c>
      <c r="BL71" s="64">
        <f t="shared" si="8"/>
        <v>82.68</v>
      </c>
      <c r="BM71" s="64">
        <f t="shared" si="9"/>
        <v>84.800000000000011</v>
      </c>
      <c r="BN71" s="64">
        <f t="shared" si="10"/>
        <v>0.16250000000000001</v>
      </c>
      <c r="BO71" s="64">
        <f t="shared" si="11"/>
        <v>0.16666666666666666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225</v>
      </c>
      <c r="X75" s="387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59</v>
      </c>
      <c r="X77" s="387">
        <f t="shared" si="6"/>
        <v>60.800000000000004</v>
      </c>
      <c r="Y77" s="36">
        <f>IFERROR(IF(X77=0,"",ROUNDUP(X77/H77,0)*0.00753),"")</f>
        <v>0.14307</v>
      </c>
      <c r="Z77" s="56"/>
      <c r="AA77" s="57"/>
      <c r="AE77" s="64"/>
      <c r="BB77" s="98" t="s">
        <v>1</v>
      </c>
      <c r="BL77" s="64">
        <f t="shared" si="8"/>
        <v>62.687499999999993</v>
      </c>
      <c r="BM77" s="64">
        <f t="shared" si="9"/>
        <v>64.599999999999994</v>
      </c>
      <c r="BN77" s="64">
        <f t="shared" si="10"/>
        <v>0.11818910256410256</v>
      </c>
      <c r="BO77" s="64">
        <f t="shared" si="11"/>
        <v>0.12179487179487179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225</v>
      </c>
      <c r="X80" s="387">
        <f t="shared" si="6"/>
        <v>225</v>
      </c>
      <c r="Y80" s="36">
        <f>IFERROR(IF(X80=0,"",ROUNDUP(X80/H80,0)*0.00937),"")</f>
        <v>0.46849999999999997</v>
      </c>
      <c r="Z80" s="56"/>
      <c r="AA80" s="57"/>
      <c r="AE80" s="64"/>
      <c r="BB80" s="101" t="s">
        <v>1</v>
      </c>
      <c r="BL80" s="64">
        <f t="shared" si="8"/>
        <v>237</v>
      </c>
      <c r="BM80" s="64">
        <f t="shared" si="9"/>
        <v>237</v>
      </c>
      <c r="BN80" s="64">
        <f t="shared" si="10"/>
        <v>0.41666666666666669</v>
      </c>
      <c r="BO80" s="64">
        <f t="shared" si="11"/>
        <v>0.41666666666666669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229.45866402116403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231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2.2220300000000002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1007</v>
      </c>
      <c r="X83" s="388">
        <f>IFERROR(SUM(X61:X81),"0")</f>
        <v>1013.4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16</v>
      </c>
      <c r="X87" s="387">
        <f>IFERROR(IF(W87="",0,CEILING((W87/$H87),1)*$H87),"")</f>
        <v>16.8</v>
      </c>
      <c r="Y87" s="36">
        <f>IFERROR(IF(X87=0,"",ROUNDUP(X87/H87,0)*0.00502),"")</f>
        <v>3.5140000000000005E-2</v>
      </c>
      <c r="Z87" s="56"/>
      <c r="AA87" s="57"/>
      <c r="AE87" s="64"/>
      <c r="BB87" s="105" t="s">
        <v>1</v>
      </c>
      <c r="BL87" s="64">
        <f>IFERROR(W87*I87/H87,"0")</f>
        <v>16.666666666666668</v>
      </c>
      <c r="BM87" s="64">
        <f>IFERROR(X87*I87/H87,"0")</f>
        <v>17.5</v>
      </c>
      <c r="BN87" s="64">
        <f>IFERROR(1/J87*(W87/H87),"0")</f>
        <v>2.8490028490028494E-2</v>
      </c>
      <c r="BO87" s="64">
        <f>IFERROR(1/J87*(X87/H87),"0")</f>
        <v>2.9914529914529923E-2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6.666666666666667</v>
      </c>
      <c r="X89" s="388">
        <f>IFERROR(X85/H85,"0")+IFERROR(X86/H86,"0")+IFERROR(X87/H87,"0")+IFERROR(X88/H88,"0")</f>
        <v>7.0000000000000009</v>
      </c>
      <c r="Y89" s="388">
        <f>IFERROR(IF(Y85="",0,Y85),"0")+IFERROR(IF(Y86="",0,Y86),"0")+IFERROR(IF(Y87="",0,Y87),"0")+IFERROR(IF(Y88="",0,Y88),"0")</f>
        <v>3.5140000000000005E-2</v>
      </c>
      <c r="Z89" s="389"/>
      <c r="AA89" s="389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16</v>
      </c>
      <c r="X90" s="388">
        <f>IFERROR(SUM(X85:X88),"0")</f>
        <v>16.8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38</v>
      </c>
      <c r="X98" s="387">
        <f t="shared" si="13"/>
        <v>39.199999999999996</v>
      </c>
      <c r="Y98" s="36">
        <f>IFERROR(IF(X98=0,"",ROUNDUP(X98/H98,0)*0.00753),"")</f>
        <v>0.10542</v>
      </c>
      <c r="Z98" s="56"/>
      <c r="AA98" s="57"/>
      <c r="AE98" s="64"/>
      <c r="BB98" s="113" t="s">
        <v>1</v>
      </c>
      <c r="BL98" s="64">
        <f t="shared" si="14"/>
        <v>41.908571428571435</v>
      </c>
      <c r="BM98" s="64">
        <f t="shared" si="15"/>
        <v>43.231999999999999</v>
      </c>
      <c r="BN98" s="64">
        <f t="shared" si="16"/>
        <v>8.6996336996337006E-2</v>
      </c>
      <c r="BO98" s="64">
        <f t="shared" si="17"/>
        <v>8.9743589743589744E-2</v>
      </c>
    </row>
    <row r="99" spans="1:67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13.571428571428573</v>
      </c>
      <c r="X99" s="388">
        <f>IFERROR(X92/H92,"0")+IFERROR(X93/H93,"0")+IFERROR(X94/H94,"0")+IFERROR(X95/H95,"0")+IFERROR(X96/H96,"0")+IFERROR(X97/H97,"0")+IFERROR(X98/H98,"0")</f>
        <v>14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0.10542</v>
      </c>
      <c r="Z99" s="389"/>
      <c r="AA99" s="389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38</v>
      </c>
      <c r="X100" s="388">
        <f>IFERROR(SUM(X92:X98),"0")</f>
        <v>39.199999999999996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6</v>
      </c>
      <c r="X106" s="387">
        <f t="shared" si="18"/>
        <v>6</v>
      </c>
      <c r="Y106" s="36">
        <f>IFERROR(IF(X106=0,"",ROUNDUP(X106/H106,0)*0.00753),"")</f>
        <v>1.506E-2</v>
      </c>
      <c r="Z106" s="56"/>
      <c r="AA106" s="57"/>
      <c r="AE106" s="64"/>
      <c r="BB106" s="118" t="s">
        <v>1</v>
      </c>
      <c r="BL106" s="64">
        <f t="shared" si="19"/>
        <v>6.556</v>
      </c>
      <c r="BM106" s="64">
        <f t="shared" si="20"/>
        <v>6.556</v>
      </c>
      <c r="BN106" s="64">
        <f t="shared" si="21"/>
        <v>1.282051282051282E-2</v>
      </c>
      <c r="BO106" s="64">
        <f t="shared" si="22"/>
        <v>1.282051282051282E-2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66</v>
      </c>
      <c r="X108" s="387">
        <f t="shared" si="18"/>
        <v>66</v>
      </c>
      <c r="Y108" s="36">
        <f>IFERROR(IF(X108=0,"",ROUNDUP(X108/H108,0)*0.00753),"")</f>
        <v>0.18825</v>
      </c>
      <c r="Z108" s="56"/>
      <c r="AA108" s="57"/>
      <c r="AE108" s="64"/>
      <c r="BB108" s="120" t="s">
        <v>1</v>
      </c>
      <c r="BL108" s="64">
        <f t="shared" si="19"/>
        <v>73.199999999999989</v>
      </c>
      <c r="BM108" s="64">
        <f t="shared" si="20"/>
        <v>73.199999999999989</v>
      </c>
      <c r="BN108" s="64">
        <f t="shared" si="21"/>
        <v>0.16025641025641024</v>
      </c>
      <c r="BO108" s="64">
        <f t="shared" si="22"/>
        <v>0.16025641025641024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293</v>
      </c>
      <c r="X109" s="387">
        <f t="shared" si="18"/>
        <v>294.3</v>
      </c>
      <c r="Y109" s="36">
        <f>IFERROR(IF(X109=0,"",ROUNDUP(X109/H109,0)*0.00753),"")</f>
        <v>0.82077</v>
      </c>
      <c r="Z109" s="56"/>
      <c r="AA109" s="57"/>
      <c r="AE109" s="64"/>
      <c r="BB109" s="121" t="s">
        <v>1</v>
      </c>
      <c r="BL109" s="64">
        <f t="shared" si="19"/>
        <v>322.51703703703703</v>
      </c>
      <c r="BM109" s="64">
        <f t="shared" si="20"/>
        <v>323.94799999999998</v>
      </c>
      <c r="BN109" s="64">
        <f t="shared" si="21"/>
        <v>0.69563152896486213</v>
      </c>
      <c r="BO109" s="64">
        <f t="shared" si="22"/>
        <v>0.69871794871794868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12</v>
      </c>
      <c r="X112" s="387">
        <f t="shared" si="18"/>
        <v>12.6</v>
      </c>
      <c r="Y112" s="36">
        <f t="shared" si="23"/>
        <v>5.271E-2</v>
      </c>
      <c r="Z112" s="56"/>
      <c r="AA112" s="57"/>
      <c r="AE112" s="64"/>
      <c r="BB112" s="124" t="s">
        <v>1</v>
      </c>
      <c r="BL112" s="64">
        <f t="shared" si="19"/>
        <v>13.333333333333332</v>
      </c>
      <c r="BM112" s="64">
        <f t="shared" si="20"/>
        <v>14</v>
      </c>
      <c r="BN112" s="64">
        <f t="shared" si="21"/>
        <v>4.2735042735042729E-2</v>
      </c>
      <c r="BO112" s="64">
        <f t="shared" si="22"/>
        <v>4.4871794871794872E-2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6</v>
      </c>
      <c r="X113" s="387">
        <f t="shared" si="18"/>
        <v>6</v>
      </c>
      <c r="Y113" s="36">
        <f t="shared" si="23"/>
        <v>1.506E-2</v>
      </c>
      <c r="Z113" s="56"/>
      <c r="AA113" s="57"/>
      <c r="AE113" s="64"/>
      <c r="BB113" s="125" t="s">
        <v>1</v>
      </c>
      <c r="BL113" s="64">
        <f t="shared" si="19"/>
        <v>6.5439999999999996</v>
      </c>
      <c r="BM113" s="64">
        <f t="shared" si="20"/>
        <v>6.5439999999999996</v>
      </c>
      <c r="BN113" s="64">
        <f t="shared" si="21"/>
        <v>1.282051282051282E-2</v>
      </c>
      <c r="BO113" s="64">
        <f t="shared" si="22"/>
        <v>1.282051282051282E-2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12</v>
      </c>
      <c r="X115" s="387">
        <f t="shared" si="18"/>
        <v>12.6</v>
      </c>
      <c r="Y115" s="36">
        <f t="shared" si="23"/>
        <v>5.271E-2</v>
      </c>
      <c r="Z115" s="56"/>
      <c r="AA115" s="57"/>
      <c r="AE115" s="64"/>
      <c r="BB115" s="127" t="s">
        <v>1</v>
      </c>
      <c r="BL115" s="64">
        <f t="shared" si="19"/>
        <v>13.773333333333332</v>
      </c>
      <c r="BM115" s="64">
        <f t="shared" si="20"/>
        <v>14.461999999999998</v>
      </c>
      <c r="BN115" s="64">
        <f t="shared" si="21"/>
        <v>4.2735042735042729E-2</v>
      </c>
      <c r="BO115" s="64">
        <f t="shared" si="22"/>
        <v>4.4871794871794872E-2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150.85185185185182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152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1.1445600000000002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395</v>
      </c>
      <c r="X118" s="388">
        <f>IFERROR(SUM(X102:X116),"0")</f>
        <v>397.50000000000006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248</v>
      </c>
      <c r="X134" s="387">
        <f>IFERROR(IF(W134="",0,CEILING((W134/$H134),1)*$H134),"")</f>
        <v>248.4</v>
      </c>
      <c r="Y134" s="36">
        <f>IFERROR(IF(X134=0,"",ROUNDUP(X134/H134,0)*0.00753),"")</f>
        <v>0.69276000000000004</v>
      </c>
      <c r="Z134" s="56"/>
      <c r="AA134" s="57"/>
      <c r="AE134" s="64"/>
      <c r="BB134" s="139" t="s">
        <v>1</v>
      </c>
      <c r="BL134" s="64">
        <f>IFERROR(W134*I134/H134,"0")</f>
        <v>272.98370370370372</v>
      </c>
      <c r="BM134" s="64">
        <f>IFERROR(X134*I134/H134,"0")</f>
        <v>273.42399999999998</v>
      </c>
      <c r="BN134" s="64">
        <f>IFERROR(1/J134*(W134/H134),"0")</f>
        <v>0.58879392212725545</v>
      </c>
      <c r="BO134" s="64">
        <f>IFERROR(1/J134*(X134/H134),"0")</f>
        <v>0.58974358974358976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91.851851851851848</v>
      </c>
      <c r="X136" s="388">
        <f>IFERROR(X131/H131,"0")+IFERROR(X132/H132,"0")+IFERROR(X133/H133,"0")+IFERROR(X134/H134,"0")+IFERROR(X135/H135,"0")</f>
        <v>92</v>
      </c>
      <c r="Y136" s="388">
        <f>IFERROR(IF(Y131="",0,Y131),"0")+IFERROR(IF(Y132="",0,Y132),"0")+IFERROR(IF(Y133="",0,Y133),"0")+IFERROR(IF(Y134="",0,Y134),"0")+IFERROR(IF(Y135="",0,Y135),"0")</f>
        <v>0.69276000000000004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248</v>
      </c>
      <c r="X137" s="388">
        <f>IFERROR(SUM(X131:X135),"0")</f>
        <v>248.4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42</v>
      </c>
      <c r="X152" s="387">
        <f t="shared" si="29"/>
        <v>42</v>
      </c>
      <c r="Y152" s="36">
        <f>IFERROR(IF(X152=0,"",ROUNDUP(X152/H152,0)*0.00502),"")</f>
        <v>0.1004</v>
      </c>
      <c r="Z152" s="56"/>
      <c r="AA152" s="57"/>
      <c r="AE152" s="64"/>
      <c r="BB152" s="148" t="s">
        <v>1</v>
      </c>
      <c r="BL152" s="64">
        <f t="shared" si="30"/>
        <v>44.599999999999994</v>
      </c>
      <c r="BM152" s="64">
        <f t="shared" si="31"/>
        <v>44.599999999999994</v>
      </c>
      <c r="BN152" s="64">
        <f t="shared" si="32"/>
        <v>8.5470085470085472E-2</v>
      </c>
      <c r="BO152" s="64">
        <f t="shared" si="33"/>
        <v>8.5470085470085472E-2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67</v>
      </c>
      <c r="X155" s="387">
        <f t="shared" si="29"/>
        <v>67.2</v>
      </c>
      <c r="Y155" s="36">
        <f>IFERROR(IF(X155=0,"",ROUNDUP(X155/H155,0)*0.00502),"")</f>
        <v>0.16064000000000001</v>
      </c>
      <c r="Z155" s="56"/>
      <c r="AA155" s="57"/>
      <c r="AE155" s="64"/>
      <c r="BB155" s="151" t="s">
        <v>1</v>
      </c>
      <c r="BL155" s="64">
        <f t="shared" si="30"/>
        <v>70.19047619047619</v>
      </c>
      <c r="BM155" s="64">
        <f t="shared" si="31"/>
        <v>70.400000000000006</v>
      </c>
      <c r="BN155" s="64">
        <f t="shared" si="32"/>
        <v>0.13634513634513637</v>
      </c>
      <c r="BO155" s="64">
        <f t="shared" si="33"/>
        <v>0.13675213675213677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51.904761904761905</v>
      </c>
      <c r="X158" s="388">
        <f>IFERROR(X149/H149,"0")+IFERROR(X150/H150,"0")+IFERROR(X151/H151,"0")+IFERROR(X152/H152,"0")+IFERROR(X153/H153,"0")+IFERROR(X154/H154,"0")+IFERROR(X155/H155,"0")+IFERROR(X156/H156,"0")+IFERROR(X157/H157,"0")</f>
        <v>52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0.26103999999999999</v>
      </c>
      <c r="Z158" s="389"/>
      <c r="AA158" s="389"/>
    </row>
    <row r="159" spans="1:67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109</v>
      </c>
      <c r="X159" s="388">
        <f>IFERROR(SUM(X149:X157),"0")</f>
        <v>109.2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172</v>
      </c>
      <c r="X174" s="387">
        <f t="shared" si="34"/>
        <v>172.8</v>
      </c>
      <c r="Y174" s="36">
        <f>IFERROR(IF(X174=0,"",ROUNDUP(X174/H174,0)*0.00937),"")</f>
        <v>0.29984</v>
      </c>
      <c r="Z174" s="56"/>
      <c r="AA174" s="57"/>
      <c r="AE174" s="64"/>
      <c r="BB174" s="160" t="s">
        <v>1</v>
      </c>
      <c r="BL174" s="64">
        <f t="shared" si="35"/>
        <v>178.6888888888889</v>
      </c>
      <c r="BM174" s="64">
        <f t="shared" si="36"/>
        <v>179.52</v>
      </c>
      <c r="BN174" s="64">
        <f t="shared" si="37"/>
        <v>0.26543209876543211</v>
      </c>
      <c r="BO174" s="64">
        <f t="shared" si="38"/>
        <v>0.26666666666666666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35</v>
      </c>
      <c r="X175" s="387">
        <f t="shared" si="34"/>
        <v>37.800000000000004</v>
      </c>
      <c r="Y175" s="36">
        <f>IFERROR(IF(X175=0,"",ROUNDUP(X175/H175,0)*0.00937),"")</f>
        <v>6.5589999999999996E-2</v>
      </c>
      <c r="Z175" s="56"/>
      <c r="AA175" s="57"/>
      <c r="AE175" s="64"/>
      <c r="BB175" s="161" t="s">
        <v>1</v>
      </c>
      <c r="BL175" s="64">
        <f t="shared" si="35"/>
        <v>36.361111111111114</v>
      </c>
      <c r="BM175" s="64">
        <f t="shared" si="36"/>
        <v>39.270000000000003</v>
      </c>
      <c r="BN175" s="64">
        <f t="shared" si="37"/>
        <v>5.4012345679012343E-2</v>
      </c>
      <c r="BO175" s="64">
        <f t="shared" si="38"/>
        <v>5.8333333333333334E-2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38.333333333333329</v>
      </c>
      <c r="X180" s="388">
        <f>IFERROR(X172/H172,"0")+IFERROR(X173/H173,"0")+IFERROR(X174/H174,"0")+IFERROR(X175/H175,"0")+IFERROR(X176/H176,"0")+IFERROR(X177/H177,"0")+IFERROR(X178/H178,"0")+IFERROR(X179/H179,"0")</f>
        <v>39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0.36542999999999998</v>
      </c>
      <c r="Z180" s="389"/>
      <c r="AA180" s="389"/>
    </row>
    <row r="181" spans="1:67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207</v>
      </c>
      <c r="X181" s="388">
        <f>IFERROR(SUM(X172:X179),"0")</f>
        <v>210.60000000000002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28</v>
      </c>
      <c r="X189" s="387">
        <f t="shared" si="39"/>
        <v>28.799999999999997</v>
      </c>
      <c r="Y189" s="36">
        <f>IFERROR(IF(X189=0,"",ROUNDUP(X189/H189,0)*0.00753),"")</f>
        <v>9.0359999999999996E-2</v>
      </c>
      <c r="Z189" s="56"/>
      <c r="AA189" s="57"/>
      <c r="AE189" s="64"/>
      <c r="BB189" s="172" t="s">
        <v>1</v>
      </c>
      <c r="BL189" s="64">
        <f t="shared" si="40"/>
        <v>31.173333333333336</v>
      </c>
      <c r="BM189" s="64">
        <f t="shared" si="41"/>
        <v>32.064</v>
      </c>
      <c r="BN189" s="64">
        <f t="shared" si="42"/>
        <v>7.4786324786324798E-2</v>
      </c>
      <c r="BO189" s="64">
        <f t="shared" si="43"/>
        <v>7.6923076923076927E-2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24</v>
      </c>
      <c r="X191" s="387">
        <f t="shared" si="39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4" t="s">
        <v>1</v>
      </c>
      <c r="BL191" s="64">
        <f t="shared" si="40"/>
        <v>26.000000000000004</v>
      </c>
      <c r="BM191" s="64">
        <f t="shared" si="41"/>
        <v>26.000000000000004</v>
      </c>
      <c r="BN191" s="64">
        <f t="shared" si="42"/>
        <v>6.4102564102564097E-2</v>
      </c>
      <c r="BO191" s="64">
        <f t="shared" si="43"/>
        <v>6.4102564102564097E-2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41</v>
      </c>
      <c r="X194" s="387">
        <f t="shared" si="39"/>
        <v>43.199999999999996</v>
      </c>
      <c r="Y194" s="36">
        <f>IFERROR(IF(X194=0,"",ROUNDUP(X194/H194,0)*0.00753),"")</f>
        <v>0.13553999999999999</v>
      </c>
      <c r="Z194" s="56"/>
      <c r="AA194" s="57"/>
      <c r="AE194" s="64"/>
      <c r="BB194" s="177" t="s">
        <v>1</v>
      </c>
      <c r="BL194" s="64">
        <f t="shared" si="40"/>
        <v>45.646666666666668</v>
      </c>
      <c r="BM194" s="64">
        <f t="shared" si="41"/>
        <v>48.095999999999997</v>
      </c>
      <c r="BN194" s="64">
        <f t="shared" si="42"/>
        <v>0.10950854700854702</v>
      </c>
      <c r="BO194" s="64">
        <f t="shared" si="43"/>
        <v>0.11538461538461538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60</v>
      </c>
      <c r="X195" s="387">
        <f t="shared" si="39"/>
        <v>60</v>
      </c>
      <c r="Y195" s="36">
        <f>IFERROR(IF(X195=0,"",ROUNDUP(X195/H195,0)*0.00753),"")</f>
        <v>0.18825</v>
      </c>
      <c r="Z195" s="56"/>
      <c r="AA195" s="57"/>
      <c r="AE195" s="64"/>
      <c r="BB195" s="178" t="s">
        <v>1</v>
      </c>
      <c r="BL195" s="64">
        <f t="shared" si="40"/>
        <v>66.800000000000011</v>
      </c>
      <c r="BM195" s="64">
        <f t="shared" si="41"/>
        <v>66.800000000000011</v>
      </c>
      <c r="BN195" s="64">
        <f t="shared" si="42"/>
        <v>0.16025641025641024</v>
      </c>
      <c r="BO195" s="64">
        <f t="shared" si="43"/>
        <v>0.16025641025641024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63.75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65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0.48945000000000005</v>
      </c>
      <c r="Z198" s="389"/>
      <c r="AA198" s="389"/>
    </row>
    <row r="199" spans="1:67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153</v>
      </c>
      <c r="X199" s="388">
        <f>IFERROR(SUM(X183:X197),"0")</f>
        <v>156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70</v>
      </c>
      <c r="X202" s="387">
        <f>IFERROR(IF(W202="",0,CEILING((W202/$H202),1)*$H202),"")</f>
        <v>70.400000000000006</v>
      </c>
      <c r="Y202" s="36">
        <f>IFERROR(IF(X202=0,"",ROUNDUP(X202/H202,0)*0.00937),"")</f>
        <v>0.20613999999999999</v>
      </c>
      <c r="Z202" s="56"/>
      <c r="AA202" s="57"/>
      <c r="AE202" s="64"/>
      <c r="BB202" s="182" t="s">
        <v>1</v>
      </c>
      <c r="BL202" s="64">
        <f>IFERROR(W202*I202/H202,"0")</f>
        <v>75.818749999999994</v>
      </c>
      <c r="BM202" s="64">
        <f>IFERROR(X202*I202/H202,"0")</f>
        <v>76.25200000000001</v>
      </c>
      <c r="BN202" s="64">
        <f>IFERROR(1/J202*(W202/H202),"0")</f>
        <v>0.18229166666666666</v>
      </c>
      <c r="BO202" s="64">
        <f>IFERROR(1/J202*(X202/H202),"0")</f>
        <v>0.18333333333333332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21.875</v>
      </c>
      <c r="X205" s="388">
        <f>IFERROR(X201/H201,"0")+IFERROR(X202/H202,"0")+IFERROR(X203/H203,"0")+IFERROR(X204/H204,"0")</f>
        <v>22</v>
      </c>
      <c r="Y205" s="388">
        <f>IFERROR(IF(Y201="",0,Y201),"0")+IFERROR(IF(Y202="",0,Y202),"0")+IFERROR(IF(Y203="",0,Y203),"0")+IFERROR(IF(Y204="",0,Y204),"0")</f>
        <v>0.20613999999999999</v>
      </c>
      <c r="Z205" s="389"/>
      <c r="AA205" s="389"/>
    </row>
    <row r="206" spans="1:67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70</v>
      </c>
      <c r="X206" s="388">
        <f>IFERROR(SUM(X201:X204),"0")</f>
        <v>70.400000000000006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50</v>
      </c>
      <c r="X214" s="387">
        <f t="shared" si="44"/>
        <v>52</v>
      </c>
      <c r="Y214" s="36">
        <f>IFERROR(IF(X214=0,"",ROUNDUP(X214/H214,0)*0.00937),"")</f>
        <v>0.12181</v>
      </c>
      <c r="Z214" s="56"/>
      <c r="AA214" s="57"/>
      <c r="AE214" s="64"/>
      <c r="BB214" s="190" t="s">
        <v>1</v>
      </c>
      <c r="BL214" s="64">
        <f t="shared" si="45"/>
        <v>53</v>
      </c>
      <c r="BM214" s="64">
        <f t="shared" si="46"/>
        <v>55.120000000000005</v>
      </c>
      <c r="BN214" s="64">
        <f t="shared" si="47"/>
        <v>0.10416666666666667</v>
      </c>
      <c r="BO214" s="64">
        <f t="shared" si="48"/>
        <v>0.10833333333333334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12.5</v>
      </c>
      <c r="X216" s="388">
        <f>IFERROR(X209/H209,"0")+IFERROR(X210/H210,"0")+IFERROR(X211/H211,"0")+IFERROR(X212/H212,"0")+IFERROR(X213/H213,"0")+IFERROR(X214/H214,"0")+IFERROR(X215/H215,"0")</f>
        <v>13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0.12181</v>
      </c>
      <c r="Z216" s="389"/>
      <c r="AA216" s="389"/>
    </row>
    <row r="217" spans="1:67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50</v>
      </c>
      <c r="X217" s="388">
        <f>IFERROR(SUM(X209:X215),"0")</f>
        <v>52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38</v>
      </c>
      <c r="X219" s="387">
        <f>IFERROR(IF(W219="",0,CEILING((W219/$H219),1)*$H219),"")</f>
        <v>39.9</v>
      </c>
      <c r="Y219" s="36">
        <f>IFERROR(IF(X219=0,"",ROUNDUP(X219/H219,0)*0.00502),"")</f>
        <v>9.5380000000000006E-2</v>
      </c>
      <c r="Z219" s="56"/>
      <c r="AA219" s="57"/>
      <c r="AE219" s="64"/>
      <c r="BB219" s="192" t="s">
        <v>1</v>
      </c>
      <c r="BL219" s="64">
        <f>IFERROR(W219*I219/H219,"0")</f>
        <v>39.80952380952381</v>
      </c>
      <c r="BM219" s="64">
        <f>IFERROR(X219*I219/H219,"0")</f>
        <v>41.8</v>
      </c>
      <c r="BN219" s="64">
        <f>IFERROR(1/J219*(W219/H219),"0")</f>
        <v>7.7330077330077338E-2</v>
      </c>
      <c r="BO219" s="64">
        <f>IFERROR(1/J219*(X219/H219),"0")</f>
        <v>8.11965811965812E-2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18.095238095238095</v>
      </c>
      <c r="X222" s="388">
        <f>IFERROR(X219/H219,"0")+IFERROR(X220/H220,"0")+IFERROR(X221/H221,"0")</f>
        <v>19</v>
      </c>
      <c r="Y222" s="388">
        <f>IFERROR(IF(Y219="",0,Y219),"0")+IFERROR(IF(Y220="",0,Y220),"0")+IFERROR(IF(Y221="",0,Y221),"0")</f>
        <v>9.5380000000000006E-2</v>
      </c>
      <c r="Z222" s="389"/>
      <c r="AA222" s="389"/>
    </row>
    <row r="223" spans="1:67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38</v>
      </c>
      <c r="X223" s="388">
        <f>IFERROR(SUM(X219:X221),"0")</f>
        <v>39.9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22</v>
      </c>
      <c r="X229" s="387">
        <f t="shared" si="49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8" t="s">
        <v>1</v>
      </c>
      <c r="BL229" s="64">
        <f t="shared" si="50"/>
        <v>23.32</v>
      </c>
      <c r="BM229" s="64">
        <f t="shared" si="51"/>
        <v>25.44</v>
      </c>
      <c r="BN229" s="64">
        <f t="shared" si="52"/>
        <v>4.583333333333333E-2</v>
      </c>
      <c r="BO229" s="64">
        <f t="shared" si="53"/>
        <v>0.05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15</v>
      </c>
      <c r="X230" s="387">
        <f t="shared" si="49"/>
        <v>18.5</v>
      </c>
      <c r="Y230" s="36">
        <f>IFERROR(IF(X230=0,"",ROUNDUP(X230/H230,0)*0.00937),"")</f>
        <v>4.6850000000000003E-2</v>
      </c>
      <c r="Z230" s="56"/>
      <c r="AA230" s="57"/>
      <c r="AE230" s="64"/>
      <c r="BB230" s="199" t="s">
        <v>1</v>
      </c>
      <c r="BL230" s="64">
        <f t="shared" si="50"/>
        <v>15.972972972972972</v>
      </c>
      <c r="BM230" s="64">
        <f t="shared" si="51"/>
        <v>19.7</v>
      </c>
      <c r="BN230" s="64">
        <f t="shared" si="52"/>
        <v>3.3783783783783779E-2</v>
      </c>
      <c r="BO230" s="64">
        <f t="shared" si="53"/>
        <v>4.1666666666666664E-2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9.5540540540540526</v>
      </c>
      <c r="X232" s="388">
        <f>IFERROR(X226/H226,"0")+IFERROR(X227/H227,"0")+IFERROR(X228/H228,"0")+IFERROR(X229/H229,"0")+IFERROR(X230/H230,"0")+IFERROR(X231/H231,"0")</f>
        <v>11</v>
      </c>
      <c r="Y232" s="388">
        <f>IFERROR(IF(Y226="",0,Y226),"0")+IFERROR(IF(Y227="",0,Y227),"0")+IFERROR(IF(Y228="",0,Y228),"0")+IFERROR(IF(Y229="",0,Y229),"0")+IFERROR(IF(Y230="",0,Y230),"0")+IFERROR(IF(Y231="",0,Y231),"0")</f>
        <v>0.10306999999999999</v>
      </c>
      <c r="Z232" s="389"/>
      <c r="AA232" s="389"/>
    </row>
    <row r="233" spans="1:67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37</v>
      </c>
      <c r="X233" s="388">
        <f>IFERROR(SUM(X226:X231),"0")</f>
        <v>42.5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15</v>
      </c>
      <c r="X242" s="387">
        <f t="shared" si="54"/>
        <v>15</v>
      </c>
      <c r="Y242" s="36">
        <f t="shared" ref="Y242:Y247" si="59">IFERROR(IF(X242=0,"",ROUNDUP(X242/H242,0)*0.00937),"")</f>
        <v>2.811E-2</v>
      </c>
      <c r="Z242" s="56"/>
      <c r="AA242" s="57"/>
      <c r="AE242" s="64"/>
      <c r="BB242" s="207" t="s">
        <v>1</v>
      </c>
      <c r="BL242" s="64">
        <f t="shared" si="55"/>
        <v>15.63</v>
      </c>
      <c r="BM242" s="64">
        <f t="shared" si="56"/>
        <v>15.63</v>
      </c>
      <c r="BN242" s="64">
        <f t="shared" si="57"/>
        <v>2.5000000000000001E-2</v>
      </c>
      <c r="BO242" s="64">
        <f t="shared" si="58"/>
        <v>2.5000000000000001E-2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40</v>
      </c>
      <c r="X246" s="387">
        <f t="shared" si="54"/>
        <v>40</v>
      </c>
      <c r="Y246" s="36">
        <f t="shared" si="59"/>
        <v>9.3700000000000006E-2</v>
      </c>
      <c r="Z246" s="56"/>
      <c r="AA246" s="57"/>
      <c r="AE246" s="64"/>
      <c r="BB246" s="211" t="s">
        <v>1</v>
      </c>
      <c r="BL246" s="64">
        <f t="shared" si="55"/>
        <v>42.400000000000006</v>
      </c>
      <c r="BM246" s="64">
        <f t="shared" si="56"/>
        <v>42.400000000000006</v>
      </c>
      <c r="BN246" s="64">
        <f t="shared" si="57"/>
        <v>8.3333333333333329E-2</v>
      </c>
      <c r="BO246" s="64">
        <f t="shared" si="58"/>
        <v>8.3333333333333329E-2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13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13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0.12181</v>
      </c>
      <c r="Z248" s="389"/>
      <c r="AA248" s="389"/>
    </row>
    <row r="249" spans="1:67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55</v>
      </c>
      <c r="X249" s="388">
        <f>IFERROR(SUM(X236:X247),"0")</f>
        <v>55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15</v>
      </c>
      <c r="X251" s="387">
        <f>IFERROR(IF(W251="",0,CEILING((W251/$H251),1)*$H251),"")</f>
        <v>16.8</v>
      </c>
      <c r="Y251" s="36">
        <f>IFERROR(IF(X251=0,"",ROUNDUP(X251/H251,0)*0.00753),"")</f>
        <v>3.0120000000000001E-2</v>
      </c>
      <c r="Z251" s="56"/>
      <c r="AA251" s="57"/>
      <c r="AE251" s="64"/>
      <c r="BB251" s="213" t="s">
        <v>1</v>
      </c>
      <c r="BL251" s="64">
        <f>IFERROR(W251*I251/H251,"0")</f>
        <v>15.928571428571429</v>
      </c>
      <c r="BM251" s="64">
        <f>IFERROR(X251*I251/H251,"0")</f>
        <v>17.84</v>
      </c>
      <c r="BN251" s="64">
        <f>IFERROR(1/J251*(W251/H251),"0")</f>
        <v>2.2893772893772892E-2</v>
      </c>
      <c r="BO251" s="64">
        <f>IFERROR(1/J251*(X251/H251),"0")</f>
        <v>2.564102564102564E-2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430</v>
      </c>
      <c r="X252" s="387">
        <f>IFERROR(IF(W252="",0,CEILING((W252/$H252),1)*$H252),"")</f>
        <v>432.6</v>
      </c>
      <c r="Y252" s="36">
        <f>IFERROR(IF(X252=0,"",ROUNDUP(X252/H252,0)*0.00753),"")</f>
        <v>0.77559</v>
      </c>
      <c r="Z252" s="56"/>
      <c r="AA252" s="57"/>
      <c r="AE252" s="64"/>
      <c r="BB252" s="214" t="s">
        <v>1</v>
      </c>
      <c r="BL252" s="64">
        <f>IFERROR(W252*I252/H252,"0")</f>
        <v>456.61904761904759</v>
      </c>
      <c r="BM252" s="64">
        <f>IFERROR(X252*I252/H252,"0")</f>
        <v>459.38000000000005</v>
      </c>
      <c r="BN252" s="64">
        <f>IFERROR(1/J252*(W252/H252),"0")</f>
        <v>0.65628815628815629</v>
      </c>
      <c r="BO252" s="64">
        <f>IFERROR(1/J252*(X252/H252),"0")</f>
        <v>0.66025641025641024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25</v>
      </c>
      <c r="X253" s="387">
        <f>IFERROR(IF(W253="",0,CEILING((W253/$H253),1)*$H253),"")</f>
        <v>25.200000000000003</v>
      </c>
      <c r="Y253" s="36">
        <f>IFERROR(IF(X253=0,"",ROUNDUP(X253/H253,0)*0.00502),"")</f>
        <v>6.0240000000000002E-2</v>
      </c>
      <c r="Z253" s="56"/>
      <c r="AA253" s="57"/>
      <c r="AE253" s="64"/>
      <c r="BB253" s="215" t="s">
        <v>1</v>
      </c>
      <c r="BL253" s="64">
        <f>IFERROR(W253*I253/H253,"0")</f>
        <v>26.547619047619047</v>
      </c>
      <c r="BM253" s="64">
        <f>IFERROR(X253*I253/H253,"0")</f>
        <v>26.76</v>
      </c>
      <c r="BN253" s="64">
        <f>IFERROR(1/J253*(W253/H253),"0")</f>
        <v>5.0875050875050884E-2</v>
      </c>
      <c r="BO253" s="64">
        <f>IFERROR(1/J253*(X253/H253),"0")</f>
        <v>5.1282051282051287E-2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117.85714285714286</v>
      </c>
      <c r="X255" s="388">
        <f>IFERROR(X251/H251,"0")+IFERROR(X252/H252,"0")+IFERROR(X253/H253,"0")+IFERROR(X254/H254,"0")</f>
        <v>119</v>
      </c>
      <c r="Y255" s="388">
        <f>IFERROR(IF(Y251="",0,Y251),"0")+IFERROR(IF(Y252="",0,Y252),"0")+IFERROR(IF(Y253="",0,Y253),"0")+IFERROR(IF(Y254="",0,Y254),"0")</f>
        <v>0.86595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470</v>
      </c>
      <c r="X256" s="388">
        <f>IFERROR(SUM(X251:X254),"0")</f>
        <v>474.6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615</v>
      </c>
      <c r="X258" s="387">
        <f t="shared" ref="X258:X266" si="60">IFERROR(IF(W258="",0,CEILING((W258/$H258),1)*$H258),"")</f>
        <v>616.19999999999993</v>
      </c>
      <c r="Y258" s="36">
        <f>IFERROR(IF(X258=0,"",ROUNDUP(X258/H258,0)*0.02175),"")</f>
        <v>1.7182499999999998</v>
      </c>
      <c r="Z258" s="56"/>
      <c r="AA258" s="57"/>
      <c r="AE258" s="64"/>
      <c r="BB258" s="217" t="s">
        <v>1</v>
      </c>
      <c r="BL258" s="64">
        <f t="shared" ref="BL258:BL266" si="61">IFERROR(W258*I258/H258,"0")</f>
        <v>658.9961538461539</v>
      </c>
      <c r="BM258" s="64">
        <f t="shared" ref="BM258:BM266" si="62">IFERROR(X258*I258/H258,"0")</f>
        <v>660.28200000000004</v>
      </c>
      <c r="BN258" s="64">
        <f t="shared" ref="BN258:BN266" si="63">IFERROR(1/J258*(W258/H258),"0")</f>
        <v>1.4079670329670331</v>
      </c>
      <c r="BO258" s="64">
        <f t="shared" ref="BO258:BO266" si="64">IFERROR(1/J258*(X258/H258),"0")</f>
        <v>1.4107142857142856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90</v>
      </c>
      <c r="X262" s="387">
        <f t="shared" si="60"/>
        <v>90</v>
      </c>
      <c r="Y262" s="36">
        <f>IFERROR(IF(X262=0,"",ROUNDUP(X262/H262,0)*0.00937),"")</f>
        <v>0.23424999999999999</v>
      </c>
      <c r="Z262" s="56"/>
      <c r="AA262" s="57"/>
      <c r="AE262" s="64"/>
      <c r="BB262" s="221" t="s">
        <v>1</v>
      </c>
      <c r="BL262" s="64">
        <f t="shared" si="61"/>
        <v>96.899999999999991</v>
      </c>
      <c r="BM262" s="64">
        <f t="shared" si="62"/>
        <v>96.899999999999991</v>
      </c>
      <c r="BN262" s="64">
        <f t="shared" si="63"/>
        <v>0.20833333333333334</v>
      </c>
      <c r="BO262" s="64">
        <f t="shared" si="64"/>
        <v>0.20833333333333334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103.84615384615385</v>
      </c>
      <c r="X267" s="388">
        <f>IFERROR(X258/H258,"0")+IFERROR(X259/H259,"0")+IFERROR(X260/H260,"0")+IFERROR(X261/H261,"0")+IFERROR(X262/H262,"0")+IFERROR(X263/H263,"0")+IFERROR(X264/H264,"0")+IFERROR(X265/H265,"0")+IFERROR(X266/H266,"0")</f>
        <v>104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1.9524999999999999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705</v>
      </c>
      <c r="X268" s="388">
        <f>IFERROR(SUM(X258:X266),"0")</f>
        <v>706.19999999999993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30</v>
      </c>
      <c r="X272" s="387">
        <f>IFERROR(IF(W272="",0,CEILING((W272/$H272),1)*$H272),"")</f>
        <v>31.2</v>
      </c>
      <c r="Y272" s="36">
        <f>IFERROR(IF(X272=0,"",ROUNDUP(X272/H272,0)*0.02175),"")</f>
        <v>8.6999999999999994E-2</v>
      </c>
      <c r="Z272" s="56"/>
      <c r="AA272" s="57"/>
      <c r="AE272" s="64"/>
      <c r="BB272" s="228" t="s">
        <v>1</v>
      </c>
      <c r="BL272" s="64">
        <f>IFERROR(W272*I272/H272,"0")</f>
        <v>32.169230769230772</v>
      </c>
      <c r="BM272" s="64">
        <f>IFERROR(X272*I272/H272,"0")</f>
        <v>33.456000000000003</v>
      </c>
      <c r="BN272" s="64">
        <f>IFERROR(1/J272*(W272/H272),"0")</f>
        <v>6.8681318681318673E-2</v>
      </c>
      <c r="BO272" s="64">
        <f>IFERROR(1/J272*(X272/H272),"0")</f>
        <v>7.1428571428571425E-2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3.8461538461538463</v>
      </c>
      <c r="X274" s="388">
        <f>IFERROR(X270/H270,"0")+IFERROR(X271/H271,"0")+IFERROR(X272/H272,"0")+IFERROR(X273/H273,"0")</f>
        <v>4</v>
      </c>
      <c r="Y274" s="388">
        <f>IFERROR(IF(Y270="",0,Y270),"0")+IFERROR(IF(Y271="",0,Y271),"0")+IFERROR(IF(Y272="",0,Y272),"0")+IFERROR(IF(Y273="",0,Y273),"0")</f>
        <v>8.6999999999999994E-2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30</v>
      </c>
      <c r="X275" s="388">
        <f>IFERROR(SUM(X270:X273),"0")</f>
        <v>31.2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30</v>
      </c>
      <c r="X278" s="387">
        <f>IFERROR(IF(W278="",0,CEILING((W278/$H278),1)*$H278),"")</f>
        <v>30.4</v>
      </c>
      <c r="Y278" s="36">
        <f>IFERROR(IF(X278=0,"",ROUNDUP(X278/H278,0)*0.00753),"")</f>
        <v>7.5300000000000006E-2</v>
      </c>
      <c r="Z278" s="56"/>
      <c r="AA278" s="57"/>
      <c r="AE278" s="64"/>
      <c r="BB278" s="231" t="s">
        <v>1</v>
      </c>
      <c r="BL278" s="64">
        <f>IFERROR(W278*I278/H278,"0")</f>
        <v>32.763157894736842</v>
      </c>
      <c r="BM278" s="64">
        <f>IFERROR(X278*I278/H278,"0")</f>
        <v>33.199999999999996</v>
      </c>
      <c r="BN278" s="64">
        <f>IFERROR(1/J278*(W278/H278),"0")</f>
        <v>6.3259109311740891E-2</v>
      </c>
      <c r="BO278" s="64">
        <f>IFERROR(1/J278*(X278/H278),"0")</f>
        <v>6.4102564102564097E-2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2</v>
      </c>
      <c r="X279" s="387">
        <f>IFERROR(IF(W279="",0,CEILING((W279/$H279),1)*$H279),"")</f>
        <v>2.5499999999999998</v>
      </c>
      <c r="Y279" s="36">
        <f>IFERROR(IF(X279=0,"",ROUNDUP(X279/H279,0)*0.00753),"")</f>
        <v>7.5300000000000002E-3</v>
      </c>
      <c r="Z279" s="56"/>
      <c r="AA279" s="57"/>
      <c r="AE279" s="64"/>
      <c r="BB279" s="232" t="s">
        <v>1</v>
      </c>
      <c r="BL279" s="64">
        <f>IFERROR(W279*I279/H279,"0")</f>
        <v>2.2745098039215685</v>
      </c>
      <c r="BM279" s="64">
        <f>IFERROR(X279*I279/H279,"0")</f>
        <v>2.9</v>
      </c>
      <c r="BN279" s="64">
        <f>IFERROR(1/J279*(W279/H279),"0")</f>
        <v>5.0276520864756162E-3</v>
      </c>
      <c r="BO279" s="64">
        <f>IFERROR(1/J279*(X279/H279),"0")</f>
        <v>6.41025641025641E-3</v>
      </c>
    </row>
    <row r="280" spans="1:67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10.652734778121776</v>
      </c>
      <c r="X280" s="388">
        <f>IFERROR(X277/H277,"0")+IFERROR(X278/H278,"0")+IFERROR(X279/H279,"0")</f>
        <v>11</v>
      </c>
      <c r="Y280" s="388">
        <f>IFERROR(IF(Y277="",0,Y277),"0")+IFERROR(IF(Y278="",0,Y278),"0")+IFERROR(IF(Y279="",0,Y279),"0")</f>
        <v>8.2830000000000001E-2</v>
      </c>
      <c r="Z280" s="389"/>
      <c r="AA280" s="389"/>
    </row>
    <row r="281" spans="1:67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32</v>
      </c>
      <c r="X281" s="388">
        <f>IFERROR(SUM(X277:X279),"0")</f>
        <v>32.949999999999996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35</v>
      </c>
      <c r="X283" s="387">
        <f>IFERROR(IF(W283="",0,CEILING((W283/$H283),1)*$H283),"")</f>
        <v>36</v>
      </c>
      <c r="Y283" s="36">
        <f>IFERROR(IF(X283=0,"",ROUNDUP(X283/H283,0)*0.00474),"")</f>
        <v>8.5320000000000007E-2</v>
      </c>
      <c r="Z283" s="56"/>
      <c r="AA283" s="57"/>
      <c r="AE283" s="64"/>
      <c r="BB283" s="233" t="s">
        <v>1</v>
      </c>
      <c r="BL283" s="64">
        <f>IFERROR(W283*I283/H283,"0")</f>
        <v>39.200000000000003</v>
      </c>
      <c r="BM283" s="64">
        <f>IFERROR(X283*I283/H283,"0")</f>
        <v>40.320000000000007</v>
      </c>
      <c r="BN283" s="64">
        <f>IFERROR(1/J283*(W283/H283),"0")</f>
        <v>7.3529411764705885E-2</v>
      </c>
      <c r="BO283" s="64">
        <f>IFERROR(1/J283*(X283/H283),"0")</f>
        <v>7.5630252100840331E-2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30</v>
      </c>
      <c r="X285" s="387">
        <f>IFERROR(IF(W285="",0,CEILING((W285/$H285),1)*$H285),"")</f>
        <v>30</v>
      </c>
      <c r="Y285" s="36">
        <f>IFERROR(IF(X285=0,"",ROUNDUP(X285/H285,0)*0.00474),"")</f>
        <v>7.110000000000001E-2</v>
      </c>
      <c r="Z285" s="56"/>
      <c r="AA285" s="57"/>
      <c r="AE285" s="64"/>
      <c r="BB285" s="235" t="s">
        <v>1</v>
      </c>
      <c r="BL285" s="64">
        <f>IFERROR(W285*I285/H285,"0")</f>
        <v>33.6</v>
      </c>
      <c r="BM285" s="64">
        <f>IFERROR(X285*I285/H285,"0")</f>
        <v>33.6</v>
      </c>
      <c r="BN285" s="64">
        <f>IFERROR(1/J285*(W285/H285),"0")</f>
        <v>6.3025210084033612E-2</v>
      </c>
      <c r="BO285" s="64">
        <f>IFERROR(1/J285*(X285/H285),"0")</f>
        <v>6.3025210084033612E-2</v>
      </c>
    </row>
    <row r="286" spans="1:67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32.5</v>
      </c>
      <c r="X286" s="388">
        <f>IFERROR(X283/H283,"0")+IFERROR(X284/H284,"0")+IFERROR(X285/H285,"0")</f>
        <v>33</v>
      </c>
      <c r="Y286" s="388">
        <f>IFERROR(IF(Y283="",0,Y283),"0")+IFERROR(IF(Y284="",0,Y284),"0")+IFERROR(IF(Y285="",0,Y285),"0")</f>
        <v>0.15642</v>
      </c>
      <c r="Z286" s="389"/>
      <c r="AA286" s="389"/>
    </row>
    <row r="287" spans="1:67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65</v>
      </c>
      <c r="X287" s="388">
        <f>IFERROR(SUM(X283:X285),"0")</f>
        <v>66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18</v>
      </c>
      <c r="X306" s="387">
        <f>IFERROR(IF(W306="",0,CEILING((W306/$H306),1)*$H306),"")</f>
        <v>18</v>
      </c>
      <c r="Y306" s="36">
        <f>IFERROR(IF(X306=0,"",ROUNDUP(X306/H306,0)*0.00753),"")</f>
        <v>7.5300000000000006E-2</v>
      </c>
      <c r="Z306" s="56"/>
      <c r="AA306" s="57"/>
      <c r="AE306" s="64"/>
      <c r="BB306" s="245" t="s">
        <v>1</v>
      </c>
      <c r="BL306" s="64">
        <f>IFERROR(W306*I306/H306,"0")</f>
        <v>20.48</v>
      </c>
      <c r="BM306" s="64">
        <f>IFERROR(X306*I306/H306,"0")</f>
        <v>20.48</v>
      </c>
      <c r="BN306" s="64">
        <f>IFERROR(1/J306*(W306/H306),"0")</f>
        <v>6.4102564102564097E-2</v>
      </c>
      <c r="BO306" s="64">
        <f>IFERROR(1/J306*(X306/H306),"0")</f>
        <v>6.4102564102564097E-2</v>
      </c>
    </row>
    <row r="307" spans="1:67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10</v>
      </c>
      <c r="X307" s="388">
        <f>IFERROR(X306/H306,"0")</f>
        <v>10</v>
      </c>
      <c r="Y307" s="388">
        <f>IFERROR(IF(Y306="",0,Y306),"0")</f>
        <v>7.5300000000000006E-2</v>
      </c>
      <c r="Z307" s="389"/>
      <c r="AA307" s="389"/>
    </row>
    <row r="308" spans="1:67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18</v>
      </c>
      <c r="X308" s="388">
        <f>IFERROR(SUM(X306:X306),"0")</f>
        <v>18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84</v>
      </c>
      <c r="X311" s="387">
        <f>IFERROR(IF(W311="",0,CEILING((W311/$H311),1)*$H311),"")</f>
        <v>84</v>
      </c>
      <c r="Y311" s="36">
        <f>IFERROR(IF(X311=0,"",ROUNDUP(X311/H311,0)*0.00753),"")</f>
        <v>0.30120000000000002</v>
      </c>
      <c r="Z311" s="56"/>
      <c r="AA311" s="57"/>
      <c r="AE311" s="64"/>
      <c r="BB311" s="247" t="s">
        <v>1</v>
      </c>
      <c r="BL311" s="64">
        <f>IFERROR(W311*I311/H311,"0")</f>
        <v>94.88</v>
      </c>
      <c r="BM311" s="64">
        <f>IFERROR(X311*I311/H311,"0")</f>
        <v>94.88</v>
      </c>
      <c r="BN311" s="64">
        <f>IFERROR(1/J311*(W311/H311),"0")</f>
        <v>0.25641025641025639</v>
      </c>
      <c r="BO311" s="64">
        <f>IFERROR(1/J311*(X311/H311),"0")</f>
        <v>0.25641025641025639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32</v>
      </c>
      <c r="X312" s="387">
        <f>IFERROR(IF(W312="",0,CEILING((W312/$H312),1)*$H312),"")</f>
        <v>33.6</v>
      </c>
      <c r="Y312" s="36">
        <f>IFERROR(IF(X312=0,"",ROUNDUP(X312/H312,0)*0.00753),"")</f>
        <v>0.12048</v>
      </c>
      <c r="Z312" s="56"/>
      <c r="AA312" s="57"/>
      <c r="AE312" s="64"/>
      <c r="BB312" s="248" t="s">
        <v>1</v>
      </c>
      <c r="BL312" s="64">
        <f>IFERROR(W312*I312/H312,"0")</f>
        <v>35.961904761904762</v>
      </c>
      <c r="BM312" s="64">
        <f>IFERROR(X312*I312/H312,"0")</f>
        <v>37.76</v>
      </c>
      <c r="BN312" s="64">
        <f>IFERROR(1/J312*(W312/H312),"0")</f>
        <v>9.7680097680097666E-2</v>
      </c>
      <c r="BO312" s="64">
        <f>IFERROR(1/J312*(X312/H312),"0")</f>
        <v>0.10256410256410256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55.238095238095241</v>
      </c>
      <c r="X313" s="388">
        <f>IFERROR(X310/H310,"0")+IFERROR(X311/H311,"0")+IFERROR(X312/H312,"0")</f>
        <v>56</v>
      </c>
      <c r="Y313" s="388">
        <f>IFERROR(IF(Y310="",0,Y310),"0")+IFERROR(IF(Y311="",0,Y311),"0")+IFERROR(IF(Y312="",0,Y312),"0")</f>
        <v>0.42168000000000005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116</v>
      </c>
      <c r="X314" s="388">
        <f>IFERROR(SUM(X310:X312),"0")</f>
        <v>117.6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3</v>
      </c>
      <c r="X320" s="387">
        <f>IFERROR(IF(W320="",0,CEILING((W320/$H320),1)*$H320),"")</f>
        <v>5.0999999999999996</v>
      </c>
      <c r="Y320" s="36">
        <f>IFERROR(IF(X320=0,"",ROUNDUP(X320/H320,0)*0.00753),"")</f>
        <v>1.506E-2</v>
      </c>
      <c r="Z320" s="56"/>
      <c r="AA320" s="57"/>
      <c r="AE320" s="64"/>
      <c r="BB320" s="250" t="s">
        <v>1</v>
      </c>
      <c r="BL320" s="64">
        <f>IFERROR(W320*I320/H320,"0")</f>
        <v>3.5000000000000004</v>
      </c>
      <c r="BM320" s="64">
        <f>IFERROR(X320*I320/H320,"0")</f>
        <v>5.95</v>
      </c>
      <c r="BN320" s="64">
        <f>IFERROR(1/J320*(W320/H320),"0")</f>
        <v>7.5414781297134239E-3</v>
      </c>
      <c r="BO320" s="64">
        <f>IFERROR(1/J320*(X320/H320),"0")</f>
        <v>1.282051282051282E-2</v>
      </c>
    </row>
    <row r="321" spans="1:67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1.1764705882352942</v>
      </c>
      <c r="X321" s="388">
        <f>IFERROR(X320/H320,"0")</f>
        <v>2</v>
      </c>
      <c r="Y321" s="388">
        <f>IFERROR(IF(Y320="",0,Y320),"0")</f>
        <v>1.506E-2</v>
      </c>
      <c r="Z321" s="389"/>
      <c r="AA321" s="389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3</v>
      </c>
      <c r="X322" s="388">
        <f>IFERROR(SUM(X320:X320),"0")</f>
        <v>5.0999999999999996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1250</v>
      </c>
      <c r="X329" s="387">
        <f t="shared" si="70"/>
        <v>1260</v>
      </c>
      <c r="Y329" s="36">
        <f>IFERROR(IF(X329=0,"",ROUNDUP(X329/H329,0)*0.02175),"")</f>
        <v>1.827</v>
      </c>
      <c r="Z329" s="56"/>
      <c r="AA329" s="57"/>
      <c r="AE329" s="64"/>
      <c r="BB329" s="254" t="s">
        <v>1</v>
      </c>
      <c r="BL329" s="64">
        <f t="shared" si="71"/>
        <v>1290</v>
      </c>
      <c r="BM329" s="64">
        <f t="shared" si="72"/>
        <v>1300.32</v>
      </c>
      <c r="BN329" s="64">
        <f t="shared" si="73"/>
        <v>1.7361111111111109</v>
      </c>
      <c r="BO329" s="64">
        <f t="shared" si="74"/>
        <v>1.75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60</v>
      </c>
      <c r="X332" s="387">
        <f t="shared" si="70"/>
        <v>60</v>
      </c>
      <c r="Y332" s="36">
        <f>IFERROR(IF(X332=0,"",ROUNDUP(X332/H332,0)*0.02175),"")</f>
        <v>8.6999999999999994E-2</v>
      </c>
      <c r="Z332" s="56"/>
      <c r="AA332" s="57"/>
      <c r="AE332" s="64"/>
      <c r="BB332" s="257" t="s">
        <v>1</v>
      </c>
      <c r="BL332" s="64">
        <f t="shared" si="71"/>
        <v>61.92</v>
      </c>
      <c r="BM332" s="64">
        <f t="shared" si="72"/>
        <v>61.92</v>
      </c>
      <c r="BN332" s="64">
        <f t="shared" si="73"/>
        <v>8.3333333333333329E-2</v>
      </c>
      <c r="BO332" s="64">
        <f t="shared" si="74"/>
        <v>8.3333333333333329E-2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13</v>
      </c>
      <c r="X336" s="387">
        <f t="shared" si="70"/>
        <v>15</v>
      </c>
      <c r="Y336" s="36">
        <f>IFERROR(IF(X336=0,"",ROUNDUP(X336/H336,0)*0.00937),"")</f>
        <v>2.811E-2</v>
      </c>
      <c r="Z336" s="56"/>
      <c r="AA336" s="57"/>
      <c r="AE336" s="64"/>
      <c r="BB336" s="261" t="s">
        <v>1</v>
      </c>
      <c r="BL336" s="64">
        <f t="shared" si="71"/>
        <v>13.546000000000001</v>
      </c>
      <c r="BM336" s="64">
        <f t="shared" si="72"/>
        <v>15.63</v>
      </c>
      <c r="BN336" s="64">
        <f t="shared" si="73"/>
        <v>2.1666666666666667E-2</v>
      </c>
      <c r="BO336" s="64">
        <f t="shared" si="74"/>
        <v>2.5000000000000001E-2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10</v>
      </c>
      <c r="X337" s="387">
        <f t="shared" si="70"/>
        <v>10</v>
      </c>
      <c r="Y337" s="36">
        <f>IFERROR(IF(X337=0,"",ROUNDUP(X337/H337,0)*0.00937),"")</f>
        <v>1.874E-2</v>
      </c>
      <c r="Z337" s="56"/>
      <c r="AA337" s="57"/>
      <c r="AE337" s="64"/>
      <c r="BB337" s="262" t="s">
        <v>1</v>
      </c>
      <c r="BL337" s="64">
        <f t="shared" si="71"/>
        <v>10.42</v>
      </c>
      <c r="BM337" s="64">
        <f t="shared" si="72"/>
        <v>10.42</v>
      </c>
      <c r="BN337" s="64">
        <f t="shared" si="73"/>
        <v>1.6666666666666666E-2</v>
      </c>
      <c r="BO337" s="64">
        <f t="shared" si="74"/>
        <v>1.6666666666666666E-2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91.933333333333323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93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1.96085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1333</v>
      </c>
      <c r="X340" s="388">
        <f>IFERROR(SUM(X326:X338),"0")</f>
        <v>1345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800</v>
      </c>
      <c r="X342" s="387">
        <f>IFERROR(IF(W342="",0,CEILING((W342/$H342),1)*$H342),"")</f>
        <v>810</v>
      </c>
      <c r="Y342" s="36">
        <f>IFERROR(IF(X342=0,"",ROUNDUP(X342/H342,0)*0.02175),"")</f>
        <v>1.1744999999999999</v>
      </c>
      <c r="Z342" s="56"/>
      <c r="AA342" s="57"/>
      <c r="AE342" s="64"/>
      <c r="BB342" s="264" t="s">
        <v>1</v>
      </c>
      <c r="BL342" s="64">
        <f>IFERROR(W342*I342/H342,"0")</f>
        <v>825.6</v>
      </c>
      <c r="BM342" s="64">
        <f>IFERROR(X342*I342/H342,"0")</f>
        <v>835.92000000000007</v>
      </c>
      <c r="BN342" s="64">
        <f>IFERROR(1/J342*(W342/H342),"0")</f>
        <v>1.1111111111111112</v>
      </c>
      <c r="BO342" s="64">
        <f>IFERROR(1/J342*(X342/H342),"0")</f>
        <v>1.125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53.333333333333336</v>
      </c>
      <c r="X346" s="388">
        <f>IFERROR(X342/H342,"0")+IFERROR(X343/H343,"0")+IFERROR(X344/H344,"0")+IFERROR(X345/H345,"0")</f>
        <v>54</v>
      </c>
      <c r="Y346" s="388">
        <f>IFERROR(IF(Y342="",0,Y342),"0")+IFERROR(IF(Y343="",0,Y343),"0")+IFERROR(IF(Y344="",0,Y344),"0")+IFERROR(IF(Y345="",0,Y345),"0")</f>
        <v>1.1744999999999999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800</v>
      </c>
      <c r="X347" s="388">
        <f>IFERROR(SUM(X342:X345),"0")</f>
        <v>810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hidden="1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8</v>
      </c>
      <c r="X364" s="387">
        <f>IFERROR(IF(W364="",0,CEILING((W364/$H364),1)*$H364),"")</f>
        <v>8</v>
      </c>
      <c r="Y364" s="36">
        <f>IFERROR(IF(X364=0,"",ROUNDUP(X364/H364,0)*0.00937),"")</f>
        <v>1.874E-2</v>
      </c>
      <c r="Z364" s="56"/>
      <c r="AA364" s="57"/>
      <c r="AE364" s="64"/>
      <c r="BB364" s="276" t="s">
        <v>1</v>
      </c>
      <c r="BL364" s="64">
        <f>IFERROR(W364*I364/H364,"0")</f>
        <v>8.42</v>
      </c>
      <c r="BM364" s="64">
        <f>IFERROR(X364*I364/H364,"0")</f>
        <v>8.42</v>
      </c>
      <c r="BN364" s="64">
        <f>IFERROR(1/J364*(W364/H364),"0")</f>
        <v>1.6666666666666666E-2</v>
      </c>
      <c r="BO364" s="64">
        <f>IFERROR(1/J364*(X364/H364),"0")</f>
        <v>1.6666666666666666E-2</v>
      </c>
    </row>
    <row r="365" spans="1:67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2</v>
      </c>
      <c r="X365" s="388">
        <f>IFERROR(X360/H360,"0")+IFERROR(X361/H361,"0")+IFERROR(X362/H362,"0")+IFERROR(X363/H363,"0")+IFERROR(X364/H364,"0")</f>
        <v>2</v>
      </c>
      <c r="Y365" s="388">
        <f>IFERROR(IF(Y360="",0,Y360),"0")+IFERROR(IF(Y361="",0,Y361),"0")+IFERROR(IF(Y362="",0,Y362),"0")+IFERROR(IF(Y363="",0,Y363),"0")+IFERROR(IF(Y364="",0,Y364),"0")</f>
        <v>1.874E-2</v>
      </c>
      <c r="Z365" s="389"/>
      <c r="AA365" s="389"/>
    </row>
    <row r="366" spans="1:67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8</v>
      </c>
      <c r="X366" s="388">
        <f>IFERROR(SUM(X360:X364),"0")</f>
        <v>8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hidden="1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16</v>
      </c>
      <c r="X375" s="387">
        <f>IFERROR(IF(W375="",0,CEILING((W375/$H375),1)*$H375),"")</f>
        <v>16.8</v>
      </c>
      <c r="Y375" s="36">
        <f>IFERROR(IF(X375=0,"",ROUNDUP(X375/H375,0)*0.00753),"")</f>
        <v>5.271E-2</v>
      </c>
      <c r="Z375" s="56"/>
      <c r="AA375" s="57"/>
      <c r="AE375" s="64"/>
      <c r="BB375" s="281" t="s">
        <v>1</v>
      </c>
      <c r="BL375" s="64">
        <f>IFERROR(W375*I375/H375,"0")</f>
        <v>17.893333333333334</v>
      </c>
      <c r="BM375" s="64">
        <f>IFERROR(X375*I375/H375,"0")</f>
        <v>18.788000000000004</v>
      </c>
      <c r="BN375" s="64">
        <f>IFERROR(1/J375*(W375/H375),"0")</f>
        <v>4.2735042735042736E-2</v>
      </c>
      <c r="BO375" s="64">
        <f>IFERROR(1/J375*(X375/H375),"0")</f>
        <v>4.4871794871794879E-2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6.666666666666667</v>
      </c>
      <c r="X377" s="388">
        <f>IFERROR(X373/H373,"0")+IFERROR(X374/H374,"0")+IFERROR(X375/H375,"0")+IFERROR(X376/H376,"0")</f>
        <v>7.0000000000000009</v>
      </c>
      <c r="Y377" s="388">
        <f>IFERROR(IF(Y373="",0,Y373),"0")+IFERROR(IF(Y374="",0,Y374),"0")+IFERROR(IF(Y375="",0,Y375),"0")+IFERROR(IF(Y376="",0,Y376),"0")</f>
        <v>5.271E-2</v>
      </c>
      <c r="Z377" s="389"/>
      <c r="AA377" s="389"/>
    </row>
    <row r="378" spans="1:67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16</v>
      </c>
      <c r="X378" s="388">
        <f>IFERROR(SUM(X373:X376),"0")</f>
        <v>16.8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hidden="1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32</v>
      </c>
      <c r="X396" s="387">
        <f t="shared" si="75"/>
        <v>33.6</v>
      </c>
      <c r="Y396" s="36">
        <f t="shared" si="80"/>
        <v>8.0320000000000003E-2</v>
      </c>
      <c r="Z396" s="56"/>
      <c r="AA396" s="57"/>
      <c r="AE396" s="64"/>
      <c r="BB396" s="291" t="s">
        <v>1</v>
      </c>
      <c r="BL396" s="64">
        <f t="shared" si="76"/>
        <v>33.980952380952381</v>
      </c>
      <c r="BM396" s="64">
        <f t="shared" si="77"/>
        <v>35.68</v>
      </c>
      <c r="BN396" s="64">
        <f t="shared" si="78"/>
        <v>6.5120065120065129E-2</v>
      </c>
      <c r="BO396" s="64">
        <f t="shared" si="79"/>
        <v>6.8376068376068383E-2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13</v>
      </c>
      <c r="X398" s="387">
        <f t="shared" si="75"/>
        <v>14.700000000000001</v>
      </c>
      <c r="Y398" s="36">
        <f t="shared" si="80"/>
        <v>3.5140000000000005E-2</v>
      </c>
      <c r="Z398" s="56"/>
      <c r="AA398" s="57"/>
      <c r="AE398" s="64"/>
      <c r="BB398" s="293" t="s">
        <v>1</v>
      </c>
      <c r="BL398" s="64">
        <f t="shared" si="76"/>
        <v>13.804761904761904</v>
      </c>
      <c r="BM398" s="64">
        <f t="shared" si="77"/>
        <v>15.61</v>
      </c>
      <c r="BN398" s="64">
        <f t="shared" si="78"/>
        <v>2.6455026455026454E-2</v>
      </c>
      <c r="BO398" s="64">
        <f t="shared" si="79"/>
        <v>2.9914529914529919E-2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7</v>
      </c>
      <c r="X402" s="387">
        <f t="shared" si="75"/>
        <v>8.4</v>
      </c>
      <c r="Y402" s="36">
        <f t="shared" si="80"/>
        <v>2.0080000000000001E-2</v>
      </c>
      <c r="Z402" s="56"/>
      <c r="AA402" s="57"/>
      <c r="AE402" s="64"/>
      <c r="BB402" s="297" t="s">
        <v>1</v>
      </c>
      <c r="BL402" s="64">
        <f t="shared" si="76"/>
        <v>7.4333333333333327</v>
      </c>
      <c r="BM402" s="64">
        <f t="shared" si="77"/>
        <v>8.92</v>
      </c>
      <c r="BN402" s="64">
        <f t="shared" si="78"/>
        <v>1.4245014245014245E-2</v>
      </c>
      <c r="BO402" s="64">
        <f t="shared" si="79"/>
        <v>1.7094017094017096E-2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24.761904761904759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27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0.13553999999999999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52</v>
      </c>
      <c r="X405" s="388">
        <f>IFERROR(SUM(X391:X403),"0")</f>
        <v>56.7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7</v>
      </c>
      <c r="X417" s="387">
        <f>IFERROR(IF(W417="",0,CEILING((W417/$H417),1)*$H417),"")</f>
        <v>7.1999999999999993</v>
      </c>
      <c r="Y417" s="36">
        <f>IFERROR(IF(X417=0,"",ROUNDUP(X417/H417,0)*0.00627),"")</f>
        <v>3.7620000000000001E-2</v>
      </c>
      <c r="Z417" s="56"/>
      <c r="AA417" s="57"/>
      <c r="AE417" s="64"/>
      <c r="BB417" s="303" t="s">
        <v>1</v>
      </c>
      <c r="BL417" s="64">
        <f>IFERROR(W417*I417/H417,"0")</f>
        <v>10.5</v>
      </c>
      <c r="BM417" s="64">
        <f>IFERROR(X417*I417/H417,"0")</f>
        <v>10.799999999999999</v>
      </c>
      <c r="BN417" s="64">
        <f>IFERROR(1/J417*(W417/H417),"0")</f>
        <v>2.9166666666666671E-2</v>
      </c>
      <c r="BO417" s="64">
        <f>IFERROR(1/J417*(X417/H417),"0")</f>
        <v>0.03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6</v>
      </c>
      <c r="X418" s="387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304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6</v>
      </c>
      <c r="X419" s="387">
        <f>IFERROR(IF(W419="",0,CEILING((W419/$H419),1)*$H419),"")</f>
        <v>6.6000000000000005</v>
      </c>
      <c r="Y419" s="36">
        <f>IFERROR(IF(X419=0,"",ROUNDUP(X419/H419,0)*0.00627),"")</f>
        <v>3.1350000000000003E-2</v>
      </c>
      <c r="Z419" s="56"/>
      <c r="AA419" s="57"/>
      <c r="AE419" s="64"/>
      <c r="BB419" s="305" t="s">
        <v>1</v>
      </c>
      <c r="BL419" s="64">
        <f>IFERROR(W419*I419/H419,"0")</f>
        <v>8.545454545454545</v>
      </c>
      <c r="BM419" s="64">
        <f>IFERROR(X419*I419/H419,"0")</f>
        <v>9.3999999999999986</v>
      </c>
      <c r="BN419" s="64">
        <f>IFERROR(1/J419*(W419/H419),"0")</f>
        <v>2.2727272727272724E-2</v>
      </c>
      <c r="BO419" s="64">
        <f>IFERROR(1/J419*(X419/H419),"0")</f>
        <v>2.5000000000000001E-2</v>
      </c>
    </row>
    <row r="420" spans="1:67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15.378787878787879</v>
      </c>
      <c r="X420" s="388">
        <f>IFERROR(X417/H417,"0")+IFERROR(X418/H418,"0")+IFERROR(X419/H419,"0")</f>
        <v>16</v>
      </c>
      <c r="Y420" s="388">
        <f>IFERROR(IF(Y417="",0,Y417),"0")+IFERROR(IF(Y418="",0,Y418),"0")+IFERROR(IF(Y419="",0,Y419),"0")</f>
        <v>0.10032000000000001</v>
      </c>
      <c r="Z420" s="389"/>
      <c r="AA420" s="389"/>
    </row>
    <row r="421" spans="1:67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19</v>
      </c>
      <c r="X421" s="388">
        <f>IFERROR(SUM(X417:X419),"0")</f>
        <v>19.8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hidden="1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hidden="1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hidden="1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6</v>
      </c>
      <c r="X448" s="387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8" t="s">
        <v>1</v>
      </c>
      <c r="BL448" s="64">
        <f>IFERROR(W448*I448/H448,"0")</f>
        <v>7.2</v>
      </c>
      <c r="BM448" s="64">
        <f>IFERROR(X448*I448/H448,"0")</f>
        <v>7.2</v>
      </c>
      <c r="BN448" s="64">
        <f>IFERROR(1/J448*(W448/H448),"0")</f>
        <v>0.01</v>
      </c>
      <c r="BO448" s="64">
        <f>IFERROR(1/J448*(X448/H448),"0")</f>
        <v>0.01</v>
      </c>
    </row>
    <row r="449" spans="1:67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2</v>
      </c>
      <c r="X449" s="388">
        <f>IFERROR(X448/H448,"0")</f>
        <v>2</v>
      </c>
      <c r="Y449" s="388">
        <f>IFERROR(IF(Y448="",0,Y448),"0")</f>
        <v>1.2540000000000001E-2</v>
      </c>
      <c r="Z449" s="389"/>
      <c r="AA449" s="389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6</v>
      </c>
      <c r="X450" s="388">
        <f>IFERROR(SUM(X448:X448),"0")</f>
        <v>6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hidden="1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12</v>
      </c>
      <c r="X478" s="387">
        <f t="shared" si="86"/>
        <v>14.4</v>
      </c>
      <c r="Y478" s="36">
        <f>IFERROR(IF(X478=0,"",ROUNDUP(X478/H478,0)*0.00937),"")</f>
        <v>3.7479999999999999E-2</v>
      </c>
      <c r="Z478" s="56"/>
      <c r="AA478" s="57"/>
      <c r="AE478" s="64"/>
      <c r="BB478" s="332" t="s">
        <v>1</v>
      </c>
      <c r="BL478" s="64">
        <f t="shared" si="88"/>
        <v>12.799999999999999</v>
      </c>
      <c r="BM478" s="64">
        <f t="shared" si="89"/>
        <v>15.36</v>
      </c>
      <c r="BN478" s="64">
        <f t="shared" si="90"/>
        <v>2.7777777777777776E-2</v>
      </c>
      <c r="BO478" s="64">
        <f t="shared" si="91"/>
        <v>3.3333333333333333E-2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3.333333333333333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3.7479999999999999E-2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12</v>
      </c>
      <c r="X483" s="388">
        <f>IFERROR(SUM(X470:X481),"0")</f>
        <v>14.4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hidden="1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hidden="1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32</v>
      </c>
      <c r="X493" s="387">
        <f t="shared" si="92"/>
        <v>32.4</v>
      </c>
      <c r="Y493" s="36">
        <f>IFERROR(IF(X493=0,"",ROUNDUP(X493/H493,0)*0.00937),"")</f>
        <v>8.4330000000000002E-2</v>
      </c>
      <c r="Z493" s="56"/>
      <c r="AA493" s="57"/>
      <c r="AE493" s="64"/>
      <c r="BB493" s="341" t="s">
        <v>1</v>
      </c>
      <c r="BL493" s="64">
        <f t="shared" si="93"/>
        <v>34.133333333333333</v>
      </c>
      <c r="BM493" s="64">
        <f t="shared" si="94"/>
        <v>34.559999999999995</v>
      </c>
      <c r="BN493" s="64">
        <f t="shared" si="95"/>
        <v>7.407407407407407E-2</v>
      </c>
      <c r="BO493" s="64">
        <f t="shared" si="96"/>
        <v>7.4999999999999997E-2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30</v>
      </c>
      <c r="X495" s="387">
        <f t="shared" si="92"/>
        <v>32.4</v>
      </c>
      <c r="Y495" s="36">
        <f>IFERROR(IF(X495=0,"",ROUNDUP(X495/H495,0)*0.00937),"")</f>
        <v>8.4330000000000002E-2</v>
      </c>
      <c r="Z495" s="56"/>
      <c r="AA495" s="57"/>
      <c r="AE495" s="64"/>
      <c r="BB495" s="343" t="s">
        <v>1</v>
      </c>
      <c r="BL495" s="64">
        <f t="shared" si="93"/>
        <v>31.75</v>
      </c>
      <c r="BM495" s="64">
        <f t="shared" si="94"/>
        <v>34.29</v>
      </c>
      <c r="BN495" s="64">
        <f t="shared" si="95"/>
        <v>6.9444444444444448E-2</v>
      </c>
      <c r="BO495" s="64">
        <f t="shared" si="96"/>
        <v>7.4999999999999997E-2</v>
      </c>
    </row>
    <row r="496" spans="1:67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17.222222222222221</v>
      </c>
      <c r="X496" s="388">
        <f>IFERROR(X490/H490,"0")+IFERROR(X491/H491,"0")+IFERROR(X492/H492,"0")+IFERROR(X493/H493,"0")+IFERROR(X494/H494,"0")+IFERROR(X495/H495,"0")</f>
        <v>18</v>
      </c>
      <c r="Y496" s="388">
        <f>IFERROR(IF(Y490="",0,Y490),"0")+IFERROR(IF(Y491="",0,Y491),"0")+IFERROR(IF(Y492="",0,Y492),"0")+IFERROR(IF(Y493="",0,Y493),"0")+IFERROR(IF(Y494="",0,Y494),"0")+IFERROR(IF(Y495="",0,Y495),"0")</f>
        <v>0.16866</v>
      </c>
      <c r="Z496" s="389"/>
      <c r="AA496" s="389"/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62</v>
      </c>
      <c r="X497" s="388">
        <f>IFERROR(SUM(X490:X495),"0")</f>
        <v>64.8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hidden="1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5</v>
      </c>
      <c r="X540" s="387">
        <f>IFERROR(IF(W540="",0,CEILING((W540/$H540),1)*$H540),"")</f>
        <v>7.8</v>
      </c>
      <c r="Y540" s="36">
        <f>IFERROR(IF(X540=0,"",ROUNDUP(X540/H540,0)*0.02175),"")</f>
        <v>2.1749999999999999E-2</v>
      </c>
      <c r="Z540" s="56"/>
      <c r="AA540" s="57"/>
      <c r="AE540" s="64"/>
      <c r="BB540" s="368" t="s">
        <v>1</v>
      </c>
      <c r="BL540" s="64">
        <f>IFERROR(W540*I540/H540,"0")</f>
        <v>5.3615384615384629</v>
      </c>
      <c r="BM540" s="64">
        <f>IFERROR(X540*I540/H540,"0")</f>
        <v>8.3640000000000008</v>
      </c>
      <c r="BN540" s="64">
        <f>IFERROR(1/J540*(W540/H540),"0")</f>
        <v>1.1446886446886448E-2</v>
      </c>
      <c r="BO540" s="64">
        <f>IFERROR(1/J540*(X540/H540),"0")</f>
        <v>1.7857142857142856E-2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0.64102564102564108</v>
      </c>
      <c r="X545" s="388">
        <f>IFERROR(X540/H540,"0")+IFERROR(X541/H541,"0")+IFERROR(X542/H542,"0")+IFERROR(X543/H543,"0")+IFERROR(X544/H544,"0")</f>
        <v>1</v>
      </c>
      <c r="Y545" s="388">
        <f>IFERROR(IF(Y540="",0,Y540),"0")+IFERROR(IF(Y541="",0,Y541),"0")+IFERROR(IF(Y542="",0,Y542),"0")+IFERROR(IF(Y543="",0,Y543),"0")+IFERROR(IF(Y544="",0,Y544),"0")</f>
        <v>2.1749999999999999E-2</v>
      </c>
      <c r="Z545" s="389"/>
      <c r="AA545" s="389"/>
    </row>
    <row r="546" spans="1:67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5</v>
      </c>
      <c r="X546" s="388">
        <f>IFERROR(SUM(X540:X544),"0")</f>
        <v>7.8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7003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7092.4500000000007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7416.5690778178205</v>
      </c>
      <c r="X555" s="388">
        <f>IFERROR(SUM(BM22:BM551),"0")</f>
        <v>7511.8079999999982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14</v>
      </c>
      <c r="X556" s="38">
        <f>ROUNDUP(SUM(BO22:BO551),0)</f>
        <v>14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7766.5690778178205</v>
      </c>
      <c r="X557" s="388">
        <f>GrossWeightTotalR+PalletQtyTotalR*25</f>
        <v>7861.8079999999982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1416.0224308970828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1437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15.075749999999999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426.6</v>
      </c>
      <c r="D564" s="46">
        <f>IFERROR(X53*1,"0")+IFERROR(X54*1,"0")+IFERROR(X55*1,"0")+IFERROR(X56*1,"0")</f>
        <v>414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1466.8999999999999</v>
      </c>
      <c r="F564" s="46">
        <f>IFERROR(X131*1,"0")+IFERROR(X132*1,"0")+IFERROR(X133*1,"0")+IFERROR(X134*1,"0")+IFERROR(X135*1,"0")</f>
        <v>248.4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109.2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437</v>
      </c>
      <c r="J564" s="46">
        <f>IFERROR(X209*1,"0")+IFERROR(X210*1,"0")+IFERROR(X211*1,"0")+IFERROR(X212*1,"0")+IFERROR(X213*1,"0")+IFERROR(X214*1,"0")+IFERROR(X215*1,"0")+IFERROR(X219*1,"0")+IFERROR(X220*1,"0")+IFERROR(X221*1,"0")</f>
        <v>91.9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1365.95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1365.95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140.69999999999999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2155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24.8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76.5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6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79.199999999999989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7.8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4"/>
        <filter val="1 007,00"/>
        <filter val="1 250,00"/>
        <filter val="1 333,00"/>
        <filter val="1 416,02"/>
        <filter val="1,18"/>
        <filter val="10,00"/>
        <filter val="10,65"/>
        <filter val="100,00"/>
        <filter val="103,85"/>
        <filter val="109,00"/>
        <filter val="116,00"/>
        <filter val="117,86"/>
        <filter val="12,00"/>
        <filter val="12,50"/>
        <filter val="13,00"/>
        <filter val="13,57"/>
        <filter val="14"/>
        <filter val="15,00"/>
        <filter val="15,38"/>
        <filter val="150,85"/>
        <filter val="153,00"/>
        <filter val="16,00"/>
        <filter val="17,22"/>
        <filter val="172,00"/>
        <filter val="18,00"/>
        <filter val="18,10"/>
        <filter val="19,00"/>
        <filter val="2,00"/>
        <filter val="207,00"/>
        <filter val="21,88"/>
        <filter val="22,00"/>
        <filter val="225,00"/>
        <filter val="229,46"/>
        <filter val="24,00"/>
        <filter val="24,76"/>
        <filter val="248,00"/>
        <filter val="25,00"/>
        <filter val="260,00"/>
        <filter val="28,00"/>
        <filter val="293,00"/>
        <filter val="3,00"/>
        <filter val="3,33"/>
        <filter val="3,85"/>
        <filter val="30,00"/>
        <filter val="32,00"/>
        <filter val="32,50"/>
        <filter val="35,00"/>
        <filter val="350,00"/>
        <filter val="360,00"/>
        <filter val="37,00"/>
        <filter val="38,00"/>
        <filter val="38,33"/>
        <filter val="395,00"/>
        <filter val="40,00"/>
        <filter val="41,00"/>
        <filter val="410,00"/>
        <filter val="418,00"/>
        <filter val="42,00"/>
        <filter val="430,00"/>
        <filter val="470,00"/>
        <filter val="5,00"/>
        <filter val="50,00"/>
        <filter val="51,90"/>
        <filter val="52,00"/>
        <filter val="53,33"/>
        <filter val="55,00"/>
        <filter val="55,24"/>
        <filter val="57,59"/>
        <filter val="59,00"/>
        <filter val="6,00"/>
        <filter val="6,67"/>
        <filter val="60,00"/>
        <filter val="615,00"/>
        <filter val="62,00"/>
        <filter val="63,75"/>
        <filter val="65,00"/>
        <filter val="66,00"/>
        <filter val="67,00"/>
        <filter val="68,00"/>
        <filter val="7 003,00"/>
        <filter val="7 416,57"/>
        <filter val="7 766,57"/>
        <filter val="7,00"/>
        <filter val="70,00"/>
        <filter val="705,00"/>
        <filter val="78,00"/>
        <filter val="8,00"/>
        <filter val="800,00"/>
        <filter val="84,00"/>
        <filter val="84,63"/>
        <filter val="9,55"/>
        <filter val="90,00"/>
        <filter val="91,85"/>
        <filter val="91,93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