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D3D29EA-1D64-476F-A0F8-B0136E968C4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91" i="1"/>
  <c r="W490" i="1"/>
  <c r="BN489" i="1"/>
  <c r="BL489" i="1"/>
  <c r="X489" i="1"/>
  <c r="O489" i="1"/>
  <c r="BN488" i="1"/>
  <c r="BL488" i="1"/>
  <c r="X488" i="1"/>
  <c r="X490" i="1" s="1"/>
  <c r="O488" i="1"/>
  <c r="W486" i="1"/>
  <c r="W485" i="1"/>
  <c r="BN484" i="1"/>
  <c r="BL484" i="1"/>
  <c r="X484" i="1"/>
  <c r="O484" i="1"/>
  <c r="BN483" i="1"/>
  <c r="BL483" i="1"/>
  <c r="X483" i="1"/>
  <c r="BO483" i="1" s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N457" i="1"/>
  <c r="BL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N428" i="1"/>
  <c r="BL428" i="1"/>
  <c r="X428" i="1"/>
  <c r="BO428" i="1" s="1"/>
  <c r="O428" i="1"/>
  <c r="W425" i="1"/>
  <c r="W424" i="1"/>
  <c r="BN423" i="1"/>
  <c r="BL423" i="1"/>
  <c r="X423" i="1"/>
  <c r="O423" i="1"/>
  <c r="BN422" i="1"/>
  <c r="BL422" i="1"/>
  <c r="X422" i="1"/>
  <c r="O422" i="1"/>
  <c r="BN421" i="1"/>
  <c r="BL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N390" i="1"/>
  <c r="BL390" i="1"/>
  <c r="X390" i="1"/>
  <c r="O390" i="1"/>
  <c r="W386" i="1"/>
  <c r="W385" i="1"/>
  <c r="BN384" i="1"/>
  <c r="BL384" i="1"/>
  <c r="X384" i="1"/>
  <c r="BN383" i="1"/>
  <c r="BL383" i="1"/>
  <c r="X383" i="1"/>
  <c r="O383" i="1"/>
  <c r="W381" i="1"/>
  <c r="W380" i="1"/>
  <c r="BN379" i="1"/>
  <c r="BL379" i="1"/>
  <c r="X379" i="1"/>
  <c r="O379" i="1"/>
  <c r="BN378" i="1"/>
  <c r="BL378" i="1"/>
  <c r="X378" i="1"/>
  <c r="O378" i="1"/>
  <c r="BN377" i="1"/>
  <c r="BL377" i="1"/>
  <c r="X377" i="1"/>
  <c r="BO377" i="1" s="1"/>
  <c r="O377" i="1"/>
  <c r="BN376" i="1"/>
  <c r="BL376" i="1"/>
  <c r="X376" i="1"/>
  <c r="BN375" i="1"/>
  <c r="BL375" i="1"/>
  <c r="X375" i="1"/>
  <c r="O375" i="1"/>
  <c r="W373" i="1"/>
  <c r="W372" i="1"/>
  <c r="BN371" i="1"/>
  <c r="BL371" i="1"/>
  <c r="X371" i="1"/>
  <c r="BN370" i="1"/>
  <c r="BL370" i="1"/>
  <c r="X370" i="1"/>
  <c r="O370" i="1"/>
  <c r="BN369" i="1"/>
  <c r="BL369" i="1"/>
  <c r="X369" i="1"/>
  <c r="BN368" i="1"/>
  <c r="BL368" i="1"/>
  <c r="X368" i="1"/>
  <c r="O368" i="1"/>
  <c r="W366" i="1"/>
  <c r="W365" i="1"/>
  <c r="BN364" i="1"/>
  <c r="BL364" i="1"/>
  <c r="X364" i="1"/>
  <c r="BO364" i="1" s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BN356" i="1"/>
  <c r="BL356" i="1"/>
  <c r="X356" i="1"/>
  <c r="X358" i="1" s="1"/>
  <c r="W354" i="1"/>
  <c r="W353" i="1"/>
  <c r="BN352" i="1"/>
  <c r="BL352" i="1"/>
  <c r="X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N342" i="1"/>
  <c r="BL342" i="1"/>
  <c r="X342" i="1"/>
  <c r="BO342" i="1" s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N328" i="1"/>
  <c r="BL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N302" i="1"/>
  <c r="BL302" i="1"/>
  <c r="X302" i="1"/>
  <c r="O302" i="1"/>
  <c r="W300" i="1"/>
  <c r="W299" i="1"/>
  <c r="BN298" i="1"/>
  <c r="BL298" i="1"/>
  <c r="X298" i="1"/>
  <c r="BO298" i="1" s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N285" i="1"/>
  <c r="BL285" i="1"/>
  <c r="X285" i="1"/>
  <c r="O285" i="1"/>
  <c r="W283" i="1"/>
  <c r="W282" i="1"/>
  <c r="BN281" i="1"/>
  <c r="BL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BO275" i="1" s="1"/>
  <c r="O275" i="1"/>
  <c r="BN274" i="1"/>
  <c r="BL274" i="1"/>
  <c r="X274" i="1"/>
  <c r="O274" i="1"/>
  <c r="BN273" i="1"/>
  <c r="BL273" i="1"/>
  <c r="X273" i="1"/>
  <c r="BN272" i="1"/>
  <c r="BL272" i="1"/>
  <c r="X272" i="1"/>
  <c r="O272" i="1"/>
  <c r="W270" i="1"/>
  <c r="W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BN237" i="1"/>
  <c r="BL237" i="1"/>
  <c r="X237" i="1"/>
  <c r="BN236" i="1"/>
  <c r="BL236" i="1"/>
  <c r="X236" i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O230" i="1"/>
  <c r="BN229" i="1"/>
  <c r="BL229" i="1"/>
  <c r="X229" i="1"/>
  <c r="O229" i="1"/>
  <c r="BN228" i="1"/>
  <c r="BL228" i="1"/>
  <c r="X228" i="1"/>
  <c r="O228" i="1"/>
  <c r="BN227" i="1"/>
  <c r="BL227" i="1"/>
  <c r="X227" i="1"/>
  <c r="O227" i="1"/>
  <c r="BN226" i="1"/>
  <c r="BL226" i="1"/>
  <c r="X226" i="1"/>
  <c r="O226" i="1"/>
  <c r="W223" i="1"/>
  <c r="W222" i="1"/>
  <c r="BN221" i="1"/>
  <c r="BL221" i="1"/>
  <c r="X221" i="1"/>
  <c r="O221" i="1"/>
  <c r="BN220" i="1"/>
  <c r="BL220" i="1"/>
  <c r="X220" i="1"/>
  <c r="BN219" i="1"/>
  <c r="BL219" i="1"/>
  <c r="X219" i="1"/>
  <c r="O219" i="1"/>
  <c r="W217" i="1"/>
  <c r="W216" i="1"/>
  <c r="BN215" i="1"/>
  <c r="BL215" i="1"/>
  <c r="X215" i="1"/>
  <c r="O215" i="1"/>
  <c r="BN214" i="1"/>
  <c r="BL214" i="1"/>
  <c r="X214" i="1"/>
  <c r="O214" i="1"/>
  <c r="BN213" i="1"/>
  <c r="BL213" i="1"/>
  <c r="X213" i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N203" i="1"/>
  <c r="BL203" i="1"/>
  <c r="X203" i="1"/>
  <c r="BN202" i="1"/>
  <c r="BL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BN195" i="1"/>
  <c r="BL195" i="1"/>
  <c r="X195" i="1"/>
  <c r="BN194" i="1"/>
  <c r="BL194" i="1"/>
  <c r="X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BN187" i="1"/>
  <c r="BL187" i="1"/>
  <c r="X187" i="1"/>
  <c r="O187" i="1"/>
  <c r="BN186" i="1"/>
  <c r="BL186" i="1"/>
  <c r="X186" i="1"/>
  <c r="BN185" i="1"/>
  <c r="BL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W181" i="1"/>
  <c r="W180" i="1"/>
  <c r="BN179" i="1"/>
  <c r="BL179" i="1"/>
  <c r="X179" i="1"/>
  <c r="BN178" i="1"/>
  <c r="BL178" i="1"/>
  <c r="X178" i="1"/>
  <c r="O178" i="1"/>
  <c r="BN177" i="1"/>
  <c r="BL177" i="1"/>
  <c r="X177" i="1"/>
  <c r="BN176" i="1"/>
  <c r="BL176" i="1"/>
  <c r="X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N172" i="1"/>
  <c r="BL172" i="1"/>
  <c r="X172" i="1"/>
  <c r="O172" i="1"/>
  <c r="W170" i="1"/>
  <c r="W169" i="1"/>
  <c r="BN168" i="1"/>
  <c r="BL168" i="1"/>
  <c r="X168" i="1"/>
  <c r="O168" i="1"/>
  <c r="BN167" i="1"/>
  <c r="BL167" i="1"/>
  <c r="X167" i="1"/>
  <c r="X169" i="1" s="1"/>
  <c r="O167" i="1"/>
  <c r="W165" i="1"/>
  <c r="W164" i="1"/>
  <c r="BN163" i="1"/>
  <c r="BL163" i="1"/>
  <c r="X163" i="1"/>
  <c r="BO163" i="1" s="1"/>
  <c r="O163" i="1"/>
  <c r="BN162" i="1"/>
  <c r="BL162" i="1"/>
  <c r="X162" i="1"/>
  <c r="O162" i="1"/>
  <c r="W159" i="1"/>
  <c r="W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W146" i="1"/>
  <c r="W145" i="1"/>
  <c r="BN144" i="1"/>
  <c r="BL144" i="1"/>
  <c r="X144" i="1"/>
  <c r="BO144" i="1" s="1"/>
  <c r="O144" i="1"/>
  <c r="BN143" i="1"/>
  <c r="BL143" i="1"/>
  <c r="X143" i="1"/>
  <c r="BO143" i="1" s="1"/>
  <c r="BN142" i="1"/>
  <c r="BL142" i="1"/>
  <c r="X142" i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BO139" i="1" s="1"/>
  <c r="O139" i="1"/>
  <c r="W135" i="1"/>
  <c r="W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O130" i="1"/>
  <c r="BN129" i="1"/>
  <c r="BL129" i="1"/>
  <c r="X129" i="1"/>
  <c r="O129" i="1"/>
  <c r="W126" i="1"/>
  <c r="W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BO120" i="1" s="1"/>
  <c r="O120" i="1"/>
  <c r="BN119" i="1"/>
  <c r="BL119" i="1"/>
  <c r="X119" i="1"/>
  <c r="O119" i="1"/>
  <c r="W117" i="1"/>
  <c r="W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O101" i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X98" i="1" s="1"/>
  <c r="O92" i="1"/>
  <c r="BO91" i="1"/>
  <c r="BN91" i="1"/>
  <c r="BM91" i="1"/>
  <c r="BL91" i="1"/>
  <c r="Y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BO61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O54" i="1"/>
  <c r="BN53" i="1"/>
  <c r="BL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C566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60" i="1" s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Y53" i="1" l="1"/>
  <c r="BM53" i="1"/>
  <c r="X57" i="1"/>
  <c r="Y61" i="1"/>
  <c r="BM61" i="1"/>
  <c r="Y77" i="1"/>
  <c r="BM77" i="1"/>
  <c r="Y101" i="1"/>
  <c r="BM101" i="1"/>
  <c r="Y122" i="1"/>
  <c r="BM122" i="1"/>
  <c r="Y157" i="1"/>
  <c r="BM157" i="1"/>
  <c r="Y247" i="1"/>
  <c r="BM247" i="1"/>
  <c r="Y298" i="1"/>
  <c r="BM298" i="1"/>
  <c r="Y342" i="1"/>
  <c r="BM342" i="1"/>
  <c r="X347" i="1"/>
  <c r="Y364" i="1"/>
  <c r="BM364" i="1"/>
  <c r="X380" i="1"/>
  <c r="Y377" i="1"/>
  <c r="BM377" i="1"/>
  <c r="Y398" i="1"/>
  <c r="BM398" i="1"/>
  <c r="Y428" i="1"/>
  <c r="BM428" i="1"/>
  <c r="Y483" i="1"/>
  <c r="BM483" i="1"/>
  <c r="BO129" i="1"/>
  <c r="BM129" i="1"/>
  <c r="BO153" i="1"/>
  <c r="BM153" i="1"/>
  <c r="Y153" i="1"/>
  <c r="BO191" i="1"/>
  <c r="BM191" i="1"/>
  <c r="Y191" i="1"/>
  <c r="BO203" i="1"/>
  <c r="BM203" i="1"/>
  <c r="Y203" i="1"/>
  <c r="BO215" i="1"/>
  <c r="BM215" i="1"/>
  <c r="Y215" i="1"/>
  <c r="BO243" i="1"/>
  <c r="BM243" i="1"/>
  <c r="Y243" i="1"/>
  <c r="BO265" i="1"/>
  <c r="BM265" i="1"/>
  <c r="Y265" i="1"/>
  <c r="BO294" i="1"/>
  <c r="BM294" i="1"/>
  <c r="Y294" i="1"/>
  <c r="BO328" i="1"/>
  <c r="BM328" i="1"/>
  <c r="Y328" i="1"/>
  <c r="BO330" i="1"/>
  <c r="BM330" i="1"/>
  <c r="Y330" i="1"/>
  <c r="BO332" i="1"/>
  <c r="BM332" i="1"/>
  <c r="Y332" i="1"/>
  <c r="BO384" i="1"/>
  <c r="BM384" i="1"/>
  <c r="Y384" i="1"/>
  <c r="BO390" i="1"/>
  <c r="BM390" i="1"/>
  <c r="Y390" i="1"/>
  <c r="BO421" i="1"/>
  <c r="BM421" i="1"/>
  <c r="Y421" i="1"/>
  <c r="BO479" i="1"/>
  <c r="BM479" i="1"/>
  <c r="Y479" i="1"/>
  <c r="Y32" i="1"/>
  <c r="BM32" i="1"/>
  <c r="Y65" i="1"/>
  <c r="BM65" i="1"/>
  <c r="Y73" i="1"/>
  <c r="BM73" i="1"/>
  <c r="Y85" i="1"/>
  <c r="BM85" i="1"/>
  <c r="Y95" i="1"/>
  <c r="BM95" i="1"/>
  <c r="Y105" i="1"/>
  <c r="BM105" i="1"/>
  <c r="Y114" i="1"/>
  <c r="BM114" i="1"/>
  <c r="X125" i="1"/>
  <c r="Y129" i="1"/>
  <c r="BO168" i="1"/>
  <c r="BM168" i="1"/>
  <c r="Y168" i="1"/>
  <c r="X205" i="1"/>
  <c r="BO202" i="1"/>
  <c r="BM202" i="1"/>
  <c r="Y202" i="1"/>
  <c r="BO204" i="1"/>
  <c r="BM204" i="1"/>
  <c r="Y204" i="1"/>
  <c r="BO227" i="1"/>
  <c r="BM227" i="1"/>
  <c r="Y227" i="1"/>
  <c r="BO255" i="1"/>
  <c r="BM255" i="1"/>
  <c r="Y255" i="1"/>
  <c r="BO281" i="1"/>
  <c r="BM281" i="1"/>
  <c r="Y281" i="1"/>
  <c r="BO313" i="1"/>
  <c r="BM313" i="1"/>
  <c r="Y313" i="1"/>
  <c r="BO329" i="1"/>
  <c r="BM329" i="1"/>
  <c r="Y329" i="1"/>
  <c r="BO331" i="1"/>
  <c r="BM331" i="1"/>
  <c r="Y331" i="1"/>
  <c r="X386" i="1"/>
  <c r="X385" i="1"/>
  <c r="BO383" i="1"/>
  <c r="BM383" i="1"/>
  <c r="Y383" i="1"/>
  <c r="Y385" i="1" s="1"/>
  <c r="BO402" i="1"/>
  <c r="BM402" i="1"/>
  <c r="Y402" i="1"/>
  <c r="BO436" i="1"/>
  <c r="BM436" i="1"/>
  <c r="Y436" i="1"/>
  <c r="BO495" i="1"/>
  <c r="BM495" i="1"/>
  <c r="Y495" i="1"/>
  <c r="X134" i="1"/>
  <c r="Y22" i="1"/>
  <c r="BM22" i="1"/>
  <c r="X25" i="1"/>
  <c r="W556" i="1"/>
  <c r="X35" i="1"/>
  <c r="Y30" i="1"/>
  <c r="BM30" i="1"/>
  <c r="Y48" i="1"/>
  <c r="BM48" i="1"/>
  <c r="Y55" i="1"/>
  <c r="BM55" i="1"/>
  <c r="Y56" i="1"/>
  <c r="BM56" i="1"/>
  <c r="Y63" i="1"/>
  <c r="BM63" i="1"/>
  <c r="Y67" i="1"/>
  <c r="BM67" i="1"/>
  <c r="Y71" i="1"/>
  <c r="BM71" i="1"/>
  <c r="Y75" i="1"/>
  <c r="BM75" i="1"/>
  <c r="Y79" i="1"/>
  <c r="BM79" i="1"/>
  <c r="X88" i="1"/>
  <c r="Y87" i="1"/>
  <c r="BM87" i="1"/>
  <c r="X99" i="1"/>
  <c r="Y93" i="1"/>
  <c r="BM93" i="1"/>
  <c r="Y97" i="1"/>
  <c r="BM97" i="1"/>
  <c r="X117" i="1"/>
  <c r="Y103" i="1"/>
  <c r="BM103" i="1"/>
  <c r="Y107" i="1"/>
  <c r="BM107" i="1"/>
  <c r="Y112" i="1"/>
  <c r="BM112" i="1"/>
  <c r="Y120" i="1"/>
  <c r="BM120" i="1"/>
  <c r="Y124" i="1"/>
  <c r="BM124" i="1"/>
  <c r="Y131" i="1"/>
  <c r="BM131" i="1"/>
  <c r="Y139" i="1"/>
  <c r="BM139" i="1"/>
  <c r="Y140" i="1"/>
  <c r="BM140" i="1"/>
  <c r="Y141" i="1"/>
  <c r="BM141" i="1"/>
  <c r="X145" i="1"/>
  <c r="Y144" i="1"/>
  <c r="BM144" i="1"/>
  <c r="Y151" i="1"/>
  <c r="BM151" i="1"/>
  <c r="BO162" i="1"/>
  <c r="BM162" i="1"/>
  <c r="Y162" i="1"/>
  <c r="BO178" i="1"/>
  <c r="BM178" i="1"/>
  <c r="Y178" i="1"/>
  <c r="BO185" i="1"/>
  <c r="BM185" i="1"/>
  <c r="Y185" i="1"/>
  <c r="BO189" i="1"/>
  <c r="BM189" i="1"/>
  <c r="Y189" i="1"/>
  <c r="BO194" i="1"/>
  <c r="BM194" i="1"/>
  <c r="Y194" i="1"/>
  <c r="BO196" i="1"/>
  <c r="BM196" i="1"/>
  <c r="Y196" i="1"/>
  <c r="BO213" i="1"/>
  <c r="BM213" i="1"/>
  <c r="Y213" i="1"/>
  <c r="BO220" i="1"/>
  <c r="BM220" i="1"/>
  <c r="Y220" i="1"/>
  <c r="BO241" i="1"/>
  <c r="BM241" i="1"/>
  <c r="Y241" i="1"/>
  <c r="BO253" i="1"/>
  <c r="BM253" i="1"/>
  <c r="Y253" i="1"/>
  <c r="BO263" i="1"/>
  <c r="BM263" i="1"/>
  <c r="Y263" i="1"/>
  <c r="BO274" i="1"/>
  <c r="BM274" i="1"/>
  <c r="Y274" i="1"/>
  <c r="O566" i="1"/>
  <c r="BO292" i="1"/>
  <c r="BM292" i="1"/>
  <c r="Y292" i="1"/>
  <c r="BO155" i="1"/>
  <c r="BM155" i="1"/>
  <c r="Y155" i="1"/>
  <c r="X181" i="1"/>
  <c r="BO172" i="1"/>
  <c r="BM172" i="1"/>
  <c r="Y172" i="1"/>
  <c r="BO179" i="1"/>
  <c r="BM179" i="1"/>
  <c r="Y179" i="1"/>
  <c r="BO186" i="1"/>
  <c r="BM186" i="1"/>
  <c r="Y186" i="1"/>
  <c r="BO193" i="1"/>
  <c r="BM193" i="1"/>
  <c r="Y193" i="1"/>
  <c r="BO195" i="1"/>
  <c r="BM195" i="1"/>
  <c r="Y195" i="1"/>
  <c r="BO209" i="1"/>
  <c r="BM209" i="1"/>
  <c r="Y209" i="1"/>
  <c r="BO219" i="1"/>
  <c r="BM219" i="1"/>
  <c r="Y219" i="1"/>
  <c r="BO229" i="1"/>
  <c r="BM229" i="1"/>
  <c r="Y229" i="1"/>
  <c r="BO245" i="1"/>
  <c r="BM245" i="1"/>
  <c r="Y245" i="1"/>
  <c r="BO259" i="1"/>
  <c r="BM259" i="1"/>
  <c r="Y259" i="1"/>
  <c r="BO267" i="1"/>
  <c r="BM267" i="1"/>
  <c r="Y267" i="1"/>
  <c r="BO285" i="1"/>
  <c r="BM285" i="1"/>
  <c r="Y285" i="1"/>
  <c r="BO296" i="1"/>
  <c r="BM296" i="1"/>
  <c r="Y296" i="1"/>
  <c r="BO338" i="1"/>
  <c r="BM338" i="1"/>
  <c r="Y338" i="1"/>
  <c r="BO351" i="1"/>
  <c r="BM351" i="1"/>
  <c r="Y351" i="1"/>
  <c r="BO357" i="1"/>
  <c r="BM357" i="1"/>
  <c r="Y357" i="1"/>
  <c r="BO362" i="1"/>
  <c r="BM362" i="1"/>
  <c r="Y362" i="1"/>
  <c r="X198" i="1"/>
  <c r="X232" i="1"/>
  <c r="X288" i="1"/>
  <c r="BO302" i="1"/>
  <c r="BM302" i="1"/>
  <c r="Y302" i="1"/>
  <c r="BO344" i="1"/>
  <c r="BM344" i="1"/>
  <c r="Y344" i="1"/>
  <c r="BO352" i="1"/>
  <c r="BM352" i="1"/>
  <c r="Y352" i="1"/>
  <c r="X372" i="1"/>
  <c r="BO368" i="1"/>
  <c r="BM368" i="1"/>
  <c r="Y368" i="1"/>
  <c r="BO379" i="1"/>
  <c r="BM379" i="1"/>
  <c r="Y379" i="1"/>
  <c r="BO400" i="1"/>
  <c r="BM400" i="1"/>
  <c r="Y400" i="1"/>
  <c r="BO412" i="1"/>
  <c r="BM412" i="1"/>
  <c r="Y412" i="1"/>
  <c r="BO434" i="1"/>
  <c r="BM434" i="1"/>
  <c r="Y434" i="1"/>
  <c r="BO457" i="1"/>
  <c r="BM457" i="1"/>
  <c r="Y457" i="1"/>
  <c r="BO477" i="1"/>
  <c r="BM477" i="1"/>
  <c r="Y477" i="1"/>
  <c r="BO489" i="1"/>
  <c r="BM489" i="1"/>
  <c r="Y489" i="1"/>
  <c r="BO493" i="1"/>
  <c r="BM493" i="1"/>
  <c r="Y493" i="1"/>
  <c r="BO369" i="1"/>
  <c r="BM369" i="1"/>
  <c r="Y369" i="1"/>
  <c r="BO396" i="1"/>
  <c r="BM396" i="1"/>
  <c r="Y396" i="1"/>
  <c r="BO404" i="1"/>
  <c r="BM404" i="1"/>
  <c r="Y404" i="1"/>
  <c r="BO423" i="1"/>
  <c r="BM423" i="1"/>
  <c r="Y423" i="1"/>
  <c r="BO438" i="1"/>
  <c r="BM438" i="1"/>
  <c r="Y438" i="1"/>
  <c r="X469" i="1"/>
  <c r="X468" i="1"/>
  <c r="BO467" i="1"/>
  <c r="BM467" i="1"/>
  <c r="Y467" i="1"/>
  <c r="Y468" i="1" s="1"/>
  <c r="BO473" i="1"/>
  <c r="BM473" i="1"/>
  <c r="Y473" i="1"/>
  <c r="BO481" i="1"/>
  <c r="BM481" i="1"/>
  <c r="Y481" i="1"/>
  <c r="BO497" i="1"/>
  <c r="BM497" i="1"/>
  <c r="Y497" i="1"/>
  <c r="X316" i="1"/>
  <c r="X365" i="1"/>
  <c r="X392" i="1"/>
  <c r="X566" i="1"/>
  <c r="H9" i="1"/>
  <c r="A10" i="1"/>
  <c r="B566" i="1"/>
  <c r="W557" i="1"/>
  <c r="W558" i="1"/>
  <c r="Y23" i="1"/>
  <c r="Y24" i="1" s="1"/>
  <c r="BM23" i="1"/>
  <c r="BO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7" i="1"/>
  <c r="Y49" i="1" s="1"/>
  <c r="BM47" i="1"/>
  <c r="BO47" i="1"/>
  <c r="X50" i="1"/>
  <c r="D566" i="1"/>
  <c r="Y54" i="1"/>
  <c r="BM54" i="1"/>
  <c r="BO54" i="1"/>
  <c r="X58" i="1"/>
  <c r="E566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BM84" i="1"/>
  <c r="BO84" i="1"/>
  <c r="Y86" i="1"/>
  <c r="BM86" i="1"/>
  <c r="X89" i="1"/>
  <c r="Y92" i="1"/>
  <c r="BM92" i="1"/>
  <c r="BO92" i="1"/>
  <c r="Y94" i="1"/>
  <c r="BM94" i="1"/>
  <c r="Y96" i="1"/>
  <c r="BM96" i="1"/>
  <c r="Y102" i="1"/>
  <c r="BM102" i="1"/>
  <c r="Y104" i="1"/>
  <c r="BM104" i="1"/>
  <c r="Y106" i="1"/>
  <c r="BM106" i="1"/>
  <c r="Y108" i="1"/>
  <c r="BM108" i="1"/>
  <c r="Y111" i="1"/>
  <c r="BM111" i="1"/>
  <c r="Y113" i="1"/>
  <c r="BM113" i="1"/>
  <c r="Y115" i="1"/>
  <c r="BM115" i="1"/>
  <c r="X116" i="1"/>
  <c r="Y119" i="1"/>
  <c r="BM119" i="1"/>
  <c r="BO119" i="1"/>
  <c r="Y121" i="1"/>
  <c r="BM121" i="1"/>
  <c r="Y123" i="1"/>
  <c r="BM123" i="1"/>
  <c r="X126" i="1"/>
  <c r="F566" i="1"/>
  <c r="Y130" i="1"/>
  <c r="BM130" i="1"/>
  <c r="BO130" i="1"/>
  <c r="Y132" i="1"/>
  <c r="BM132" i="1"/>
  <c r="X135" i="1"/>
  <c r="G566" i="1"/>
  <c r="Y142" i="1"/>
  <c r="BM142" i="1"/>
  <c r="BO142" i="1"/>
  <c r="Y143" i="1"/>
  <c r="BM143" i="1"/>
  <c r="X146" i="1"/>
  <c r="H566" i="1"/>
  <c r="Y150" i="1"/>
  <c r="BM150" i="1"/>
  <c r="Y152" i="1"/>
  <c r="BM152" i="1"/>
  <c r="Y154" i="1"/>
  <c r="BM154" i="1"/>
  <c r="Y156" i="1"/>
  <c r="BM156" i="1"/>
  <c r="X159" i="1"/>
  <c r="I566" i="1"/>
  <c r="X164" i="1"/>
  <c r="Y163" i="1"/>
  <c r="Y164" i="1" s="1"/>
  <c r="BM163" i="1"/>
  <c r="BO173" i="1"/>
  <c r="BM173" i="1"/>
  <c r="Y173" i="1"/>
  <c r="BO176" i="1"/>
  <c r="BM176" i="1"/>
  <c r="Y176" i="1"/>
  <c r="X180" i="1"/>
  <c r="BO184" i="1"/>
  <c r="BM184" i="1"/>
  <c r="Y184" i="1"/>
  <c r="BO188" i="1"/>
  <c r="BM188" i="1"/>
  <c r="Y188" i="1"/>
  <c r="BO192" i="1"/>
  <c r="BM192" i="1"/>
  <c r="Y192" i="1"/>
  <c r="BO210" i="1"/>
  <c r="BM210" i="1"/>
  <c r="Y210" i="1"/>
  <c r="BO214" i="1"/>
  <c r="BM214" i="1"/>
  <c r="Y214" i="1"/>
  <c r="X222" i="1"/>
  <c r="BO228" i="1"/>
  <c r="BM228" i="1"/>
  <c r="Y228" i="1"/>
  <c r="N566" i="1"/>
  <c r="L566" i="1"/>
  <c r="X249" i="1"/>
  <c r="BO236" i="1"/>
  <c r="BM236" i="1"/>
  <c r="Y236" i="1"/>
  <c r="BO238" i="1"/>
  <c r="BM238" i="1"/>
  <c r="Y238" i="1"/>
  <c r="BO242" i="1"/>
  <c r="BM242" i="1"/>
  <c r="Y242" i="1"/>
  <c r="BO246" i="1"/>
  <c r="BM246" i="1"/>
  <c r="Y246" i="1"/>
  <c r="BO254" i="1"/>
  <c r="BM254" i="1"/>
  <c r="Y254" i="1"/>
  <c r="X269" i="1"/>
  <c r="BO262" i="1"/>
  <c r="BM262" i="1"/>
  <c r="Y262" i="1"/>
  <c r="BO266" i="1"/>
  <c r="BM266" i="1"/>
  <c r="Y266" i="1"/>
  <c r="BO273" i="1"/>
  <c r="BM273" i="1"/>
  <c r="Y273" i="1"/>
  <c r="F9" i="1"/>
  <c r="J9" i="1"/>
  <c r="X49" i="1"/>
  <c r="X82" i="1"/>
  <c r="X158" i="1"/>
  <c r="X165" i="1"/>
  <c r="X170" i="1"/>
  <c r="BO167" i="1"/>
  <c r="BM167" i="1"/>
  <c r="Y167" i="1"/>
  <c r="Y169" i="1" s="1"/>
  <c r="BO175" i="1"/>
  <c r="BM175" i="1"/>
  <c r="Y175" i="1"/>
  <c r="BO177" i="1"/>
  <c r="BM177" i="1"/>
  <c r="Y177" i="1"/>
  <c r="BO187" i="1"/>
  <c r="BM187" i="1"/>
  <c r="Y187" i="1"/>
  <c r="BO190" i="1"/>
  <c r="BM190" i="1"/>
  <c r="Y190" i="1"/>
  <c r="BO197" i="1"/>
  <c r="BM197" i="1"/>
  <c r="Y197" i="1"/>
  <c r="X199" i="1"/>
  <c r="X206" i="1"/>
  <c r="BO201" i="1"/>
  <c r="BM201" i="1"/>
  <c r="Y201" i="1"/>
  <c r="Y205" i="1" s="1"/>
  <c r="BO212" i="1"/>
  <c r="BM212" i="1"/>
  <c r="Y212" i="1"/>
  <c r="X216" i="1"/>
  <c r="BO221" i="1"/>
  <c r="BM221" i="1"/>
  <c r="Y221" i="1"/>
  <c r="X223" i="1"/>
  <c r="X233" i="1"/>
  <c r="BO226" i="1"/>
  <c r="BM226" i="1"/>
  <c r="Y226" i="1"/>
  <c r="BO230" i="1"/>
  <c r="BM230" i="1"/>
  <c r="Y230" i="1"/>
  <c r="BO237" i="1"/>
  <c r="BM237" i="1"/>
  <c r="Y237" i="1"/>
  <c r="BO240" i="1"/>
  <c r="BM240" i="1"/>
  <c r="Y240" i="1"/>
  <c r="BO244" i="1"/>
  <c r="BM244" i="1"/>
  <c r="Y244" i="1"/>
  <c r="BO248" i="1"/>
  <c r="BM248" i="1"/>
  <c r="Y248" i="1"/>
  <c r="X250" i="1"/>
  <c r="X257" i="1"/>
  <c r="BO252" i="1"/>
  <c r="BM252" i="1"/>
  <c r="Y252" i="1"/>
  <c r="Y256" i="1" s="1"/>
  <c r="X256" i="1"/>
  <c r="BO260" i="1"/>
  <c r="BM260" i="1"/>
  <c r="Y260" i="1"/>
  <c r="BO264" i="1"/>
  <c r="BM264" i="1"/>
  <c r="Y264" i="1"/>
  <c r="BO268" i="1"/>
  <c r="BM268" i="1"/>
  <c r="Y268" i="1"/>
  <c r="X270" i="1"/>
  <c r="X277" i="1"/>
  <c r="X276" i="1"/>
  <c r="BO272" i="1"/>
  <c r="BM272" i="1"/>
  <c r="Y272" i="1"/>
  <c r="J566" i="1"/>
  <c r="X217" i="1"/>
  <c r="Y275" i="1"/>
  <c r="BM275" i="1"/>
  <c r="BO280" i="1"/>
  <c r="BM280" i="1"/>
  <c r="Y280" i="1"/>
  <c r="X289" i="1"/>
  <c r="BO293" i="1"/>
  <c r="BM293" i="1"/>
  <c r="Y293" i="1"/>
  <c r="BO297" i="1"/>
  <c r="BM297" i="1"/>
  <c r="Y297" i="1"/>
  <c r="X304" i="1"/>
  <c r="BO314" i="1"/>
  <c r="BM314" i="1"/>
  <c r="Y314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BO335" i="1"/>
  <c r="BM335" i="1"/>
  <c r="Y335" i="1"/>
  <c r="BO337" i="1"/>
  <c r="BM337" i="1"/>
  <c r="Y337" i="1"/>
  <c r="X346" i="1"/>
  <c r="BO345" i="1"/>
  <c r="BM345" i="1"/>
  <c r="Y345" i="1"/>
  <c r="X354" i="1"/>
  <c r="BO349" i="1"/>
  <c r="BM349" i="1"/>
  <c r="Y349" i="1"/>
  <c r="X353" i="1"/>
  <c r="X359" i="1"/>
  <c r="BO356" i="1"/>
  <c r="BM356" i="1"/>
  <c r="Y356" i="1"/>
  <c r="Y358" i="1" s="1"/>
  <c r="BO370" i="1"/>
  <c r="BM370" i="1"/>
  <c r="Y370" i="1"/>
  <c r="BO376" i="1"/>
  <c r="BM376" i="1"/>
  <c r="Y376" i="1"/>
  <c r="BO391" i="1"/>
  <c r="BM391" i="1"/>
  <c r="Y391" i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X283" i="1"/>
  <c r="BO279" i="1"/>
  <c r="BM279" i="1"/>
  <c r="Y279" i="1"/>
  <c r="Y282" i="1" s="1"/>
  <c r="X282" i="1"/>
  <c r="BO286" i="1"/>
  <c r="BM286" i="1"/>
  <c r="Y286" i="1"/>
  <c r="Y288" i="1" s="1"/>
  <c r="BO295" i="1"/>
  <c r="BM295" i="1"/>
  <c r="Y295" i="1"/>
  <c r="X299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Y315" i="1" s="1"/>
  <c r="BO334" i="1"/>
  <c r="BM334" i="1"/>
  <c r="Y334" i="1"/>
  <c r="BO336" i="1"/>
  <c r="BM336" i="1"/>
  <c r="Y336" i="1"/>
  <c r="X339" i="1"/>
  <c r="BO343" i="1"/>
  <c r="BM343" i="1"/>
  <c r="Y343" i="1"/>
  <c r="Y346" i="1" s="1"/>
  <c r="BO350" i="1"/>
  <c r="BM350" i="1"/>
  <c r="Y350" i="1"/>
  <c r="BO363" i="1"/>
  <c r="BM363" i="1"/>
  <c r="Y363" i="1"/>
  <c r="Y365" i="1" s="1"/>
  <c r="BO371" i="1"/>
  <c r="BM371" i="1"/>
  <c r="Y371" i="1"/>
  <c r="X373" i="1"/>
  <c r="X381" i="1"/>
  <c r="BO375" i="1"/>
  <c r="BM375" i="1"/>
  <c r="Y375" i="1"/>
  <c r="BO378" i="1"/>
  <c r="BM378" i="1"/>
  <c r="Y378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BO422" i="1"/>
  <c r="BM422" i="1"/>
  <c r="Y422" i="1"/>
  <c r="Y424" i="1" s="1"/>
  <c r="X424" i="1"/>
  <c r="S566" i="1"/>
  <c r="X300" i="1"/>
  <c r="Q566" i="1"/>
  <c r="X340" i="1"/>
  <c r="R566" i="1"/>
  <c r="X366" i="1"/>
  <c r="X425" i="1"/>
  <c r="BO429" i="1"/>
  <c r="BM429" i="1"/>
  <c r="Y429" i="1"/>
  <c r="Y430" i="1" s="1"/>
  <c r="X431" i="1"/>
  <c r="X440" i="1"/>
  <c r="BO433" i="1"/>
  <c r="BM433" i="1"/>
  <c r="Y433" i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BO482" i="1"/>
  <c r="BM482" i="1"/>
  <c r="Y482" i="1"/>
  <c r="BO494" i="1"/>
  <c r="BM494" i="1"/>
  <c r="Y494" i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57" i="1" l="1"/>
  <c r="Y299" i="1"/>
  <c r="Y392" i="1"/>
  <c r="Y222" i="1"/>
  <c r="Y180" i="1"/>
  <c r="Y98" i="1"/>
  <c r="Y499" i="1"/>
  <c r="Y485" i="1"/>
  <c r="Y339" i="1"/>
  <c r="X557" i="1"/>
  <c r="X559" i="1" s="1"/>
  <c r="Y216" i="1"/>
  <c r="Y145" i="1"/>
  <c r="X556" i="1"/>
  <c r="Y439" i="1"/>
  <c r="Y269" i="1"/>
  <c r="Y232" i="1"/>
  <c r="X558" i="1"/>
  <c r="Y198" i="1"/>
  <c r="Y158" i="1"/>
  <c r="Y134" i="1"/>
  <c r="Y116" i="1"/>
  <c r="Y81" i="1"/>
  <c r="Y547" i="1"/>
  <c r="Y505" i="1"/>
  <c r="Y459" i="1"/>
  <c r="Y372" i="1"/>
  <c r="Y353" i="1"/>
  <c r="Y276" i="1"/>
  <c r="Y125" i="1"/>
  <c r="Y88" i="1"/>
  <c r="X560" i="1"/>
  <c r="Y531" i="1"/>
  <c r="Y380" i="1"/>
  <c r="Y414" i="1"/>
  <c r="Y408" i="1"/>
  <c r="Y249" i="1"/>
  <c r="Y34" i="1"/>
  <c r="W559" i="1"/>
  <c r="Y561" i="1" l="1"/>
</calcChain>
</file>

<file path=xl/sharedStrings.xml><?xml version="1.0" encoding="utf-8"?>
<sst xmlns="http://schemas.openxmlformats.org/spreadsheetml/2006/main" count="2458" uniqueCount="830">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</sst>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6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330" sqref="AA330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84" customFormat="1" ht="45" customHeight="1" x14ac:dyDescent="0.2">
      <c r="A1" s="41"/>
      <c r="B1" s="41"/>
      <c r="C1" s="41"/>
      <c r="D1" s="517" t="s">
        <v>0</v>
      </c>
      <c r="E1" s="518"/>
      <c r="F1" s="518"/>
      <c r="G1" s="12" t="s">
        <v>1</v>
      </c>
      <c r="H1" s="517" t="s">
        <v>2</v>
      </c>
      <c r="I1" s="518"/>
      <c r="J1" s="518"/>
      <c r="K1" s="518"/>
      <c r="L1" s="518"/>
      <c r="M1" s="518"/>
      <c r="N1" s="518"/>
      <c r="O1" s="518"/>
      <c r="P1" s="518"/>
      <c r="Q1" s="780" t="s">
        <v>3</v>
      </c>
      <c r="R1" s="518"/>
      <c r="S1" s="51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3"/>
      <c r="Q2" s="403"/>
      <c r="R2" s="403"/>
      <c r="S2" s="403"/>
      <c r="T2" s="403"/>
      <c r="U2" s="403"/>
      <c r="V2" s="403"/>
      <c r="W2" s="16"/>
      <c r="X2" s="16"/>
      <c r="Y2" s="16"/>
      <c r="Z2" s="16"/>
      <c r="AA2" s="51"/>
      <c r="AB2" s="51"/>
      <c r="AC2" s="51"/>
    </row>
    <row r="3" spans="1:30" s="3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3"/>
      <c r="P3" s="403"/>
      <c r="Q3" s="403"/>
      <c r="R3" s="403"/>
      <c r="S3" s="403"/>
      <c r="T3" s="403"/>
      <c r="U3" s="403"/>
      <c r="V3" s="403"/>
      <c r="W3" s="16"/>
      <c r="X3" s="16"/>
      <c r="Y3" s="16"/>
      <c r="Z3" s="16"/>
      <c r="AA3" s="51"/>
      <c r="AB3" s="51"/>
      <c r="AC3" s="51"/>
    </row>
    <row r="4" spans="1:30" s="3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4" customFormat="1" ht="23.45" customHeight="1" x14ac:dyDescent="0.2">
      <c r="A5" s="555" t="s">
        <v>8</v>
      </c>
      <c r="B5" s="551"/>
      <c r="C5" s="552"/>
      <c r="D5" s="434"/>
      <c r="E5" s="436"/>
      <c r="F5" s="736" t="s">
        <v>9</v>
      </c>
      <c r="G5" s="552"/>
      <c r="H5" s="434" t="s">
        <v>829</v>
      </c>
      <c r="I5" s="435"/>
      <c r="J5" s="435"/>
      <c r="K5" s="435"/>
      <c r="L5" s="436"/>
      <c r="M5" s="58"/>
      <c r="O5" s="24" t="s">
        <v>10</v>
      </c>
      <c r="P5" s="770">
        <v>45468</v>
      </c>
      <c r="Q5" s="570"/>
      <c r="S5" s="648" t="s">
        <v>11</v>
      </c>
      <c r="T5" s="450"/>
      <c r="U5" s="651" t="s">
        <v>12</v>
      </c>
      <c r="V5" s="570"/>
      <c r="AA5" s="51"/>
      <c r="AB5" s="51"/>
      <c r="AC5" s="51"/>
    </row>
    <row r="6" spans="1:30" s="384" customFormat="1" ht="24" customHeight="1" x14ac:dyDescent="0.2">
      <c r="A6" s="555" t="s">
        <v>13</v>
      </c>
      <c r="B6" s="551"/>
      <c r="C6" s="552"/>
      <c r="D6" s="703" t="s">
        <v>14</v>
      </c>
      <c r="E6" s="704"/>
      <c r="F6" s="704"/>
      <c r="G6" s="704"/>
      <c r="H6" s="704"/>
      <c r="I6" s="704"/>
      <c r="J6" s="704"/>
      <c r="K6" s="704"/>
      <c r="L6" s="570"/>
      <c r="M6" s="59"/>
      <c r="O6" s="24" t="s">
        <v>15</v>
      </c>
      <c r="P6" s="419" t="str">
        <f>IF(P5=0," ",CHOOSE(WEEKDAY(P5,2),"Понедельник","Вторник","Среда","Четверг","Пятница","Суббота","Воскресенье"))</f>
        <v>Вторник</v>
      </c>
      <c r="Q6" s="394"/>
      <c r="S6" s="449" t="s">
        <v>16</v>
      </c>
      <c r="T6" s="450"/>
      <c r="U6" s="696" t="s">
        <v>17</v>
      </c>
      <c r="V6" s="464"/>
      <c r="AA6" s="51"/>
      <c r="AB6" s="51"/>
      <c r="AC6" s="51"/>
    </row>
    <row r="7" spans="1:30" s="384" customFormat="1" ht="21.75" hidden="1" customHeight="1" x14ac:dyDescent="0.2">
      <c r="A7" s="55"/>
      <c r="B7" s="55"/>
      <c r="C7" s="55"/>
      <c r="D7" s="629" t="str">
        <f>IFERROR(VLOOKUP(DeliveryAddress,Table,3,0),1)</f>
        <v>1</v>
      </c>
      <c r="E7" s="630"/>
      <c r="F7" s="630"/>
      <c r="G7" s="630"/>
      <c r="H7" s="630"/>
      <c r="I7" s="630"/>
      <c r="J7" s="630"/>
      <c r="K7" s="630"/>
      <c r="L7" s="418"/>
      <c r="M7" s="60"/>
      <c r="O7" s="24"/>
      <c r="P7" s="42"/>
      <c r="Q7" s="42"/>
      <c r="S7" s="403"/>
      <c r="T7" s="450"/>
      <c r="U7" s="697"/>
      <c r="V7" s="698"/>
      <c r="AA7" s="51"/>
      <c r="AB7" s="51"/>
      <c r="AC7" s="51"/>
    </row>
    <row r="8" spans="1:30" s="384" customFormat="1" ht="25.5" customHeight="1" x14ac:dyDescent="0.2">
      <c r="A8" s="783" t="s">
        <v>18</v>
      </c>
      <c r="B8" s="406"/>
      <c r="C8" s="407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417">
        <v>0.41666666666666669</v>
      </c>
      <c r="Q8" s="418"/>
      <c r="S8" s="403"/>
      <c r="T8" s="450"/>
      <c r="U8" s="697"/>
      <c r="V8" s="698"/>
      <c r="AA8" s="51"/>
      <c r="AB8" s="51"/>
      <c r="AC8" s="51"/>
    </row>
    <row r="9" spans="1:30" s="384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3"/>
      <c r="C9" s="403"/>
      <c r="D9" s="565"/>
      <c r="E9" s="399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3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86"/>
      <c r="O9" s="26" t="s">
        <v>20</v>
      </c>
      <c r="P9" s="562"/>
      <c r="Q9" s="563"/>
      <c r="S9" s="403"/>
      <c r="T9" s="450"/>
      <c r="U9" s="699"/>
      <c r="V9" s="700"/>
      <c r="W9" s="43"/>
      <c r="X9" s="43"/>
      <c r="Y9" s="43"/>
      <c r="Z9" s="43"/>
      <c r="AA9" s="51"/>
      <c r="AB9" s="51"/>
      <c r="AC9" s="51"/>
    </row>
    <row r="10" spans="1:30" s="384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3"/>
      <c r="C10" s="403"/>
      <c r="D10" s="565"/>
      <c r="E10" s="399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3"/>
      <c r="H10" s="681" t="str">
        <f>IFERROR(VLOOKUP($D$10,Proxy,2,FALSE),"")</f>
        <v/>
      </c>
      <c r="I10" s="403"/>
      <c r="J10" s="403"/>
      <c r="K10" s="403"/>
      <c r="L10" s="403"/>
      <c r="M10" s="383"/>
      <c r="O10" s="26" t="s">
        <v>21</v>
      </c>
      <c r="P10" s="641"/>
      <c r="Q10" s="642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9"/>
      <c r="Q11" s="570"/>
      <c r="T11" s="24" t="s">
        <v>26</v>
      </c>
      <c r="U11" s="640" t="s">
        <v>27</v>
      </c>
      <c r="V11" s="563"/>
      <c r="W11" s="45"/>
      <c r="X11" s="45"/>
      <c r="Y11" s="45"/>
      <c r="Z11" s="45"/>
      <c r="AA11" s="51"/>
      <c r="AB11" s="51"/>
      <c r="AC11" s="51"/>
    </row>
    <row r="12" spans="1:30" s="384" customFormat="1" ht="18.600000000000001" customHeight="1" x14ac:dyDescent="0.2">
      <c r="A12" s="732" t="s">
        <v>28</v>
      </c>
      <c r="B12" s="551"/>
      <c r="C12" s="551"/>
      <c r="D12" s="551"/>
      <c r="E12" s="551"/>
      <c r="F12" s="551"/>
      <c r="G12" s="551"/>
      <c r="H12" s="551"/>
      <c r="I12" s="551"/>
      <c r="J12" s="551"/>
      <c r="K12" s="551"/>
      <c r="L12" s="552"/>
      <c r="M12" s="62"/>
      <c r="O12" s="24" t="s">
        <v>29</v>
      </c>
      <c r="P12" s="417"/>
      <c r="Q12" s="418"/>
      <c r="R12" s="23"/>
      <c r="T12" s="24"/>
      <c r="U12" s="518"/>
      <c r="V12" s="403"/>
      <c r="AA12" s="51"/>
      <c r="AB12" s="51"/>
      <c r="AC12" s="51"/>
    </row>
    <row r="13" spans="1:30" s="384" customFormat="1" ht="23.25" customHeight="1" x14ac:dyDescent="0.2">
      <c r="A13" s="732" t="s">
        <v>30</v>
      </c>
      <c r="B13" s="551"/>
      <c r="C13" s="551"/>
      <c r="D13" s="551"/>
      <c r="E13" s="551"/>
      <c r="F13" s="551"/>
      <c r="G13" s="551"/>
      <c r="H13" s="551"/>
      <c r="I13" s="551"/>
      <c r="J13" s="551"/>
      <c r="K13" s="551"/>
      <c r="L13" s="552"/>
      <c r="M13" s="62"/>
      <c r="N13" s="26"/>
      <c r="O13" s="26" t="s">
        <v>31</v>
      </c>
      <c r="P13" s="640"/>
      <c r="Q13" s="563"/>
      <c r="R13" s="23"/>
      <c r="W13" s="49"/>
      <c r="X13" s="49"/>
      <c r="Y13" s="49"/>
      <c r="Z13" s="49"/>
      <c r="AA13" s="51"/>
      <c r="AB13" s="51"/>
      <c r="AC13" s="51"/>
    </row>
    <row r="14" spans="1:30" s="384" customFormat="1" ht="18.600000000000001" customHeight="1" x14ac:dyDescent="0.2">
      <c r="A14" s="732" t="s">
        <v>32</v>
      </c>
      <c r="B14" s="551"/>
      <c r="C14" s="551"/>
      <c r="D14" s="551"/>
      <c r="E14" s="551"/>
      <c r="F14" s="551"/>
      <c r="G14" s="551"/>
      <c r="H14" s="551"/>
      <c r="I14" s="551"/>
      <c r="J14" s="551"/>
      <c r="K14" s="551"/>
      <c r="L14" s="552"/>
      <c r="M14" s="62"/>
      <c r="W14" s="50"/>
      <c r="X14" s="50"/>
      <c r="Y14" s="50"/>
      <c r="Z14" s="50"/>
      <c r="AA14" s="51"/>
      <c r="AB14" s="51"/>
      <c r="AC14" s="51"/>
    </row>
    <row r="15" spans="1:30" s="384" customFormat="1" ht="22.5" customHeight="1" x14ac:dyDescent="0.2">
      <c r="A15" s="763" t="s">
        <v>33</v>
      </c>
      <c r="B15" s="551"/>
      <c r="C15" s="551"/>
      <c r="D15" s="551"/>
      <c r="E15" s="551"/>
      <c r="F15" s="551"/>
      <c r="G15" s="551"/>
      <c r="H15" s="551"/>
      <c r="I15" s="551"/>
      <c r="J15" s="551"/>
      <c r="K15" s="551"/>
      <c r="L15" s="552"/>
      <c r="M15" s="63"/>
      <c r="O15" s="544" t="s">
        <v>34</v>
      </c>
      <c r="P15" s="518"/>
      <c r="Q15" s="518"/>
      <c r="R15" s="518"/>
      <c r="S15" s="51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0" t="s">
        <v>35</v>
      </c>
      <c r="B17" s="410" t="s">
        <v>36</v>
      </c>
      <c r="C17" s="576" t="s">
        <v>37</v>
      </c>
      <c r="D17" s="410" t="s">
        <v>38</v>
      </c>
      <c r="E17" s="412"/>
      <c r="F17" s="410" t="s">
        <v>39</v>
      </c>
      <c r="G17" s="410" t="s">
        <v>40</v>
      </c>
      <c r="H17" s="410" t="s">
        <v>41</v>
      </c>
      <c r="I17" s="410" t="s">
        <v>42</v>
      </c>
      <c r="J17" s="410" t="s">
        <v>43</v>
      </c>
      <c r="K17" s="410" t="s">
        <v>44</v>
      </c>
      <c r="L17" s="410" t="s">
        <v>45</v>
      </c>
      <c r="M17" s="410" t="s">
        <v>46</v>
      </c>
      <c r="N17" s="410" t="s">
        <v>47</v>
      </c>
      <c r="O17" s="410" t="s">
        <v>48</v>
      </c>
      <c r="P17" s="411"/>
      <c r="Q17" s="411"/>
      <c r="R17" s="411"/>
      <c r="S17" s="412"/>
      <c r="T17" s="758" t="s">
        <v>49</v>
      </c>
      <c r="U17" s="552"/>
      <c r="V17" s="410" t="s">
        <v>50</v>
      </c>
      <c r="W17" s="410" t="s">
        <v>51</v>
      </c>
      <c r="X17" s="785" t="s">
        <v>52</v>
      </c>
      <c r="Y17" s="410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7"/>
      <c r="BB17" s="756" t="s">
        <v>57</v>
      </c>
    </row>
    <row r="18" spans="1:67" ht="14.25" customHeight="1" x14ac:dyDescent="0.2">
      <c r="A18" s="416"/>
      <c r="B18" s="416"/>
      <c r="C18" s="416"/>
      <c r="D18" s="413"/>
      <c r="E18" s="415"/>
      <c r="F18" s="416"/>
      <c r="G18" s="416"/>
      <c r="H18" s="416"/>
      <c r="I18" s="416"/>
      <c r="J18" s="416"/>
      <c r="K18" s="416"/>
      <c r="L18" s="416"/>
      <c r="M18" s="416"/>
      <c r="N18" s="416"/>
      <c r="O18" s="413"/>
      <c r="P18" s="414"/>
      <c r="Q18" s="414"/>
      <c r="R18" s="414"/>
      <c r="S18" s="415"/>
      <c r="T18" s="385" t="s">
        <v>58</v>
      </c>
      <c r="U18" s="385" t="s">
        <v>59</v>
      </c>
      <c r="V18" s="416"/>
      <c r="W18" s="416"/>
      <c r="X18" s="786"/>
      <c r="Y18" s="416"/>
      <c r="Z18" s="670"/>
      <c r="AA18" s="670"/>
      <c r="AB18" s="494"/>
      <c r="AC18" s="495"/>
      <c r="AD18" s="496"/>
      <c r="AE18" s="508"/>
      <c r="BB18" s="403"/>
    </row>
    <row r="19" spans="1:67" ht="27.75" hidden="1" customHeight="1" x14ac:dyDescent="0.2">
      <c r="A19" s="432" t="s">
        <v>60</v>
      </c>
      <c r="B19" s="433"/>
      <c r="C19" s="433"/>
      <c r="D19" s="433"/>
      <c r="E19" s="433"/>
      <c r="F19" s="433"/>
      <c r="G19" s="433"/>
      <c r="H19" s="433"/>
      <c r="I19" s="433"/>
      <c r="J19" s="433"/>
      <c r="K19" s="433"/>
      <c r="L19" s="433"/>
      <c r="M19" s="433"/>
      <c r="N19" s="433"/>
      <c r="O19" s="433"/>
      <c r="P19" s="433"/>
      <c r="Q19" s="433"/>
      <c r="R19" s="433"/>
      <c r="S19" s="433"/>
      <c r="T19" s="433"/>
      <c r="U19" s="433"/>
      <c r="V19" s="433"/>
      <c r="W19" s="433"/>
      <c r="X19" s="433"/>
      <c r="Y19" s="433"/>
      <c r="Z19" s="48"/>
      <c r="AA19" s="48"/>
    </row>
    <row r="20" spans="1:67" ht="16.5" hidden="1" customHeight="1" x14ac:dyDescent="0.25">
      <c r="A20" s="409" t="s">
        <v>60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382"/>
      <c r="AA20" s="382"/>
    </row>
    <row r="21" spans="1:67" ht="14.25" hidden="1" customHeight="1" x14ac:dyDescent="0.25">
      <c r="A21" s="402" t="s">
        <v>61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381"/>
      <c r="AA21" s="381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00">
        <v>4607091389258</v>
      </c>
      <c r="E22" s="394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3"/>
      <c r="Q22" s="393"/>
      <c r="R22" s="393"/>
      <c r="S22" s="394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00">
        <v>4680115885004</v>
      </c>
      <c r="E23" s="394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3"/>
      <c r="Q23" s="393"/>
      <c r="R23" s="393"/>
      <c r="S23" s="394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43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44"/>
      <c r="O24" s="405" t="s">
        <v>70</v>
      </c>
      <c r="P24" s="406"/>
      <c r="Q24" s="406"/>
      <c r="R24" s="406"/>
      <c r="S24" s="406"/>
      <c r="T24" s="406"/>
      <c r="U24" s="407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403"/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44"/>
      <c r="O25" s="405" t="s">
        <v>70</v>
      </c>
      <c r="P25" s="406"/>
      <c r="Q25" s="406"/>
      <c r="R25" s="406"/>
      <c r="S25" s="406"/>
      <c r="T25" s="406"/>
      <c r="U25" s="407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402" t="s">
        <v>72</v>
      </c>
      <c r="B26" s="403"/>
      <c r="C26" s="403"/>
      <c r="D26" s="403"/>
      <c r="E26" s="403"/>
      <c r="F26" s="403"/>
      <c r="G26" s="403"/>
      <c r="H26" s="403"/>
      <c r="I26" s="403"/>
      <c r="J26" s="403"/>
      <c r="K26" s="403"/>
      <c r="L26" s="403"/>
      <c r="M26" s="403"/>
      <c r="N26" s="403"/>
      <c r="O26" s="403"/>
      <c r="P26" s="403"/>
      <c r="Q26" s="403"/>
      <c r="R26" s="403"/>
      <c r="S26" s="403"/>
      <c r="T26" s="403"/>
      <c r="U26" s="403"/>
      <c r="V26" s="403"/>
      <c r="W26" s="403"/>
      <c r="X26" s="403"/>
      <c r="Y26" s="403"/>
      <c r="Z26" s="381"/>
      <c r="AA26" s="381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00">
        <v>4607091383881</v>
      </c>
      <c r="E27" s="394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3"/>
      <c r="Q27" s="393"/>
      <c r="R27" s="393"/>
      <c r="S27" s="394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00">
        <v>4607091388237</v>
      </c>
      <c r="E28" s="394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3"/>
      <c r="Q28" s="393"/>
      <c r="R28" s="393"/>
      <c r="S28" s="394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400">
        <v>4607091383935</v>
      </c>
      <c r="E29" s="394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2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3"/>
      <c r="Q29" s="393"/>
      <c r="R29" s="393"/>
      <c r="S29" s="394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400">
        <v>4607091383935</v>
      </c>
      <c r="E30" s="394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3"/>
      <c r="Q30" s="393"/>
      <c r="R30" s="393"/>
      <c r="S30" s="394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400">
        <v>4680115881853</v>
      </c>
      <c r="E31" s="394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3"/>
      <c r="Q31" s="393"/>
      <c r="R31" s="393"/>
      <c r="S31" s="394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400">
        <v>4607091383911</v>
      </c>
      <c r="E32" s="394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3"/>
      <c r="Q32" s="393"/>
      <c r="R32" s="393"/>
      <c r="S32" s="394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400">
        <v>4607091388244</v>
      </c>
      <c r="E33" s="394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3"/>
      <c r="Q33" s="393"/>
      <c r="R33" s="393"/>
      <c r="S33" s="394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43"/>
      <c r="B34" s="403"/>
      <c r="C34" s="403"/>
      <c r="D34" s="403"/>
      <c r="E34" s="403"/>
      <c r="F34" s="403"/>
      <c r="G34" s="403"/>
      <c r="H34" s="403"/>
      <c r="I34" s="403"/>
      <c r="J34" s="403"/>
      <c r="K34" s="403"/>
      <c r="L34" s="403"/>
      <c r="M34" s="403"/>
      <c r="N34" s="444"/>
      <c r="O34" s="405" t="s">
        <v>70</v>
      </c>
      <c r="P34" s="406"/>
      <c r="Q34" s="406"/>
      <c r="R34" s="406"/>
      <c r="S34" s="406"/>
      <c r="T34" s="406"/>
      <c r="U34" s="407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403"/>
      <c r="B35" s="403"/>
      <c r="C35" s="403"/>
      <c r="D35" s="403"/>
      <c r="E35" s="403"/>
      <c r="F35" s="403"/>
      <c r="G35" s="403"/>
      <c r="H35" s="403"/>
      <c r="I35" s="403"/>
      <c r="J35" s="403"/>
      <c r="K35" s="403"/>
      <c r="L35" s="403"/>
      <c r="M35" s="403"/>
      <c r="N35" s="444"/>
      <c r="O35" s="405" t="s">
        <v>70</v>
      </c>
      <c r="P35" s="406"/>
      <c r="Q35" s="406"/>
      <c r="R35" s="406"/>
      <c r="S35" s="406"/>
      <c r="T35" s="406"/>
      <c r="U35" s="407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402" t="s">
        <v>86</v>
      </c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03"/>
      <c r="P36" s="403"/>
      <c r="Q36" s="403"/>
      <c r="R36" s="403"/>
      <c r="S36" s="403"/>
      <c r="T36" s="403"/>
      <c r="U36" s="403"/>
      <c r="V36" s="403"/>
      <c r="W36" s="403"/>
      <c r="X36" s="403"/>
      <c r="Y36" s="403"/>
      <c r="Z36" s="381"/>
      <c r="AA36" s="381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400">
        <v>4607091388503</v>
      </c>
      <c r="E37" s="394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3"/>
      <c r="Q37" s="393"/>
      <c r="R37" s="393"/>
      <c r="S37" s="394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43"/>
      <c r="B38" s="403"/>
      <c r="C38" s="403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44"/>
      <c r="O38" s="405" t="s">
        <v>70</v>
      </c>
      <c r="P38" s="406"/>
      <c r="Q38" s="406"/>
      <c r="R38" s="406"/>
      <c r="S38" s="406"/>
      <c r="T38" s="406"/>
      <c r="U38" s="407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403"/>
      <c r="B39" s="403"/>
      <c r="C39" s="403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44"/>
      <c r="O39" s="405" t="s">
        <v>70</v>
      </c>
      <c r="P39" s="406"/>
      <c r="Q39" s="406"/>
      <c r="R39" s="406"/>
      <c r="S39" s="406"/>
      <c r="T39" s="406"/>
      <c r="U39" s="407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402" t="s">
        <v>91</v>
      </c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381"/>
      <c r="AA40" s="381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400">
        <v>4607091388282</v>
      </c>
      <c r="E41" s="394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3"/>
      <c r="Q41" s="393"/>
      <c r="R41" s="393"/>
      <c r="S41" s="394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43"/>
      <c r="B42" s="403"/>
      <c r="C42" s="403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44"/>
      <c r="O42" s="405" t="s">
        <v>70</v>
      </c>
      <c r="P42" s="406"/>
      <c r="Q42" s="406"/>
      <c r="R42" s="406"/>
      <c r="S42" s="406"/>
      <c r="T42" s="406"/>
      <c r="U42" s="407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403"/>
      <c r="B43" s="403"/>
      <c r="C43" s="403"/>
      <c r="D43" s="403"/>
      <c r="E43" s="403"/>
      <c r="F43" s="403"/>
      <c r="G43" s="403"/>
      <c r="H43" s="403"/>
      <c r="I43" s="403"/>
      <c r="J43" s="403"/>
      <c r="K43" s="403"/>
      <c r="L43" s="403"/>
      <c r="M43" s="403"/>
      <c r="N43" s="444"/>
      <c r="O43" s="405" t="s">
        <v>70</v>
      </c>
      <c r="P43" s="406"/>
      <c r="Q43" s="406"/>
      <c r="R43" s="406"/>
      <c r="S43" s="406"/>
      <c r="T43" s="406"/>
      <c r="U43" s="407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32" t="s">
        <v>95</v>
      </c>
      <c r="B44" s="433"/>
      <c r="C44" s="433"/>
      <c r="D44" s="433"/>
      <c r="E44" s="433"/>
      <c r="F44" s="433"/>
      <c r="G44" s="433"/>
      <c r="H44" s="433"/>
      <c r="I44" s="433"/>
      <c r="J44" s="433"/>
      <c r="K44" s="433"/>
      <c r="L44" s="433"/>
      <c r="M44" s="433"/>
      <c r="N44" s="433"/>
      <c r="O44" s="433"/>
      <c r="P44" s="433"/>
      <c r="Q44" s="433"/>
      <c r="R44" s="433"/>
      <c r="S44" s="433"/>
      <c r="T44" s="433"/>
      <c r="U44" s="433"/>
      <c r="V44" s="433"/>
      <c r="W44" s="433"/>
      <c r="X44" s="433"/>
      <c r="Y44" s="433"/>
      <c r="Z44" s="48"/>
      <c r="AA44" s="48"/>
    </row>
    <row r="45" spans="1:67" ht="16.5" hidden="1" customHeight="1" x14ac:dyDescent="0.25">
      <c r="A45" s="409" t="s">
        <v>96</v>
      </c>
      <c r="B45" s="403"/>
      <c r="C45" s="403"/>
      <c r="D45" s="403"/>
      <c r="E45" s="403"/>
      <c r="F45" s="403"/>
      <c r="G45" s="403"/>
      <c r="H45" s="403"/>
      <c r="I45" s="403"/>
      <c r="J45" s="403"/>
      <c r="K45" s="403"/>
      <c r="L45" s="403"/>
      <c r="M45" s="403"/>
      <c r="N45" s="403"/>
      <c r="O45" s="403"/>
      <c r="P45" s="403"/>
      <c r="Q45" s="403"/>
      <c r="R45" s="403"/>
      <c r="S45" s="403"/>
      <c r="T45" s="403"/>
      <c r="U45" s="403"/>
      <c r="V45" s="403"/>
      <c r="W45" s="403"/>
      <c r="X45" s="403"/>
      <c r="Y45" s="403"/>
      <c r="Z45" s="382"/>
      <c r="AA45" s="382"/>
    </row>
    <row r="46" spans="1:67" ht="14.25" hidden="1" customHeight="1" x14ac:dyDescent="0.25">
      <c r="A46" s="402" t="s">
        <v>97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03"/>
      <c r="Z46" s="381"/>
      <c r="AA46" s="381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400">
        <v>4680115881440</v>
      </c>
      <c r="E47" s="394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3"/>
      <c r="Q47" s="393"/>
      <c r="R47" s="393"/>
      <c r="S47" s="394"/>
      <c r="T47" s="34"/>
      <c r="U47" s="34"/>
      <c r="V47" s="35" t="s">
        <v>66</v>
      </c>
      <c r="W47" s="388">
        <v>0</v>
      </c>
      <c r="X47" s="389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400">
        <v>4680115881433</v>
      </c>
      <c r="E48" s="394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3"/>
      <c r="Q48" s="393"/>
      <c r="R48" s="393"/>
      <c r="S48" s="394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443"/>
      <c r="B49" s="403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03"/>
      <c r="N49" s="444"/>
      <c r="O49" s="405" t="s">
        <v>70</v>
      </c>
      <c r="P49" s="406"/>
      <c r="Q49" s="406"/>
      <c r="R49" s="406"/>
      <c r="S49" s="406"/>
      <c r="T49" s="406"/>
      <c r="U49" s="407"/>
      <c r="V49" s="37" t="s">
        <v>71</v>
      </c>
      <c r="W49" s="390">
        <f>IFERROR(W47/H47,"0")+IFERROR(W48/H48,"0")</f>
        <v>0</v>
      </c>
      <c r="X49" s="390">
        <f>IFERROR(X47/H47,"0")+IFERROR(X48/H48,"0")</f>
        <v>0</v>
      </c>
      <c r="Y49" s="390">
        <f>IFERROR(IF(Y47="",0,Y47),"0")+IFERROR(IF(Y48="",0,Y48),"0")</f>
        <v>0</v>
      </c>
      <c r="Z49" s="391"/>
      <c r="AA49" s="391"/>
    </row>
    <row r="50" spans="1:67" hidden="1" x14ac:dyDescent="0.2">
      <c r="A50" s="403"/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44"/>
      <c r="O50" s="405" t="s">
        <v>70</v>
      </c>
      <c r="P50" s="406"/>
      <c r="Q50" s="406"/>
      <c r="R50" s="406"/>
      <c r="S50" s="406"/>
      <c r="T50" s="406"/>
      <c r="U50" s="407"/>
      <c r="V50" s="37" t="s">
        <v>66</v>
      </c>
      <c r="W50" s="390">
        <f>IFERROR(SUM(W47:W48),"0")</f>
        <v>0</v>
      </c>
      <c r="X50" s="390">
        <f>IFERROR(SUM(X47:X48),"0")</f>
        <v>0</v>
      </c>
      <c r="Y50" s="37"/>
      <c r="Z50" s="391"/>
      <c r="AA50" s="391"/>
    </row>
    <row r="51" spans="1:67" ht="16.5" hidden="1" customHeight="1" x14ac:dyDescent="0.25">
      <c r="A51" s="409" t="s">
        <v>104</v>
      </c>
      <c r="B51" s="403"/>
      <c r="C51" s="403"/>
      <c r="D51" s="403"/>
      <c r="E51" s="403"/>
      <c r="F51" s="403"/>
      <c r="G51" s="403"/>
      <c r="H51" s="403"/>
      <c r="I51" s="403"/>
      <c r="J51" s="403"/>
      <c r="K51" s="403"/>
      <c r="L51" s="403"/>
      <c r="M51" s="403"/>
      <c r="N51" s="403"/>
      <c r="O51" s="403"/>
      <c r="P51" s="403"/>
      <c r="Q51" s="403"/>
      <c r="R51" s="403"/>
      <c r="S51" s="403"/>
      <c r="T51" s="403"/>
      <c r="U51" s="403"/>
      <c r="V51" s="403"/>
      <c r="W51" s="403"/>
      <c r="X51" s="403"/>
      <c r="Y51" s="403"/>
      <c r="Z51" s="382"/>
      <c r="AA51" s="382"/>
    </row>
    <row r="52" spans="1:67" ht="14.25" hidden="1" customHeight="1" x14ac:dyDescent="0.25">
      <c r="A52" s="402" t="s">
        <v>105</v>
      </c>
      <c r="B52" s="403"/>
      <c r="C52" s="403"/>
      <c r="D52" s="403"/>
      <c r="E52" s="403"/>
      <c r="F52" s="403"/>
      <c r="G52" s="403"/>
      <c r="H52" s="403"/>
      <c r="I52" s="403"/>
      <c r="J52" s="403"/>
      <c r="K52" s="403"/>
      <c r="L52" s="403"/>
      <c r="M52" s="403"/>
      <c r="N52" s="403"/>
      <c r="O52" s="403"/>
      <c r="P52" s="403"/>
      <c r="Q52" s="403"/>
      <c r="R52" s="403"/>
      <c r="S52" s="403"/>
      <c r="T52" s="403"/>
      <c r="U52" s="403"/>
      <c r="V52" s="403"/>
      <c r="W52" s="403"/>
      <c r="X52" s="403"/>
      <c r="Y52" s="403"/>
      <c r="Z52" s="381"/>
      <c r="AA52" s="381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400">
        <v>4680115881426</v>
      </c>
      <c r="E53" s="394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3"/>
      <c r="Q53" s="393"/>
      <c r="R53" s="393"/>
      <c r="S53" s="394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400">
        <v>4680115881426</v>
      </c>
      <c r="E54" s="394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3"/>
      <c r="Q54" s="393"/>
      <c r="R54" s="393"/>
      <c r="S54" s="394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400">
        <v>4680115881419</v>
      </c>
      <c r="E55" s="394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3"/>
      <c r="Q55" s="393"/>
      <c r="R55" s="393"/>
      <c r="S55" s="394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400">
        <v>4680115881525</v>
      </c>
      <c r="E56" s="394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7" t="s">
        <v>114</v>
      </c>
      <c r="P56" s="393"/>
      <c r="Q56" s="393"/>
      <c r="R56" s="393"/>
      <c r="S56" s="394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443"/>
      <c r="B57" s="403"/>
      <c r="C57" s="403"/>
      <c r="D57" s="403"/>
      <c r="E57" s="403"/>
      <c r="F57" s="403"/>
      <c r="G57" s="403"/>
      <c r="H57" s="403"/>
      <c r="I57" s="403"/>
      <c r="J57" s="403"/>
      <c r="K57" s="403"/>
      <c r="L57" s="403"/>
      <c r="M57" s="403"/>
      <c r="N57" s="444"/>
      <c r="O57" s="405" t="s">
        <v>70</v>
      </c>
      <c r="P57" s="406"/>
      <c r="Q57" s="406"/>
      <c r="R57" s="406"/>
      <c r="S57" s="406"/>
      <c r="T57" s="406"/>
      <c r="U57" s="407"/>
      <c r="V57" s="37" t="s">
        <v>71</v>
      </c>
      <c r="W57" s="390">
        <f>IFERROR(W53/H53,"0")+IFERROR(W54/H54,"0")+IFERROR(W55/H55,"0")+IFERROR(W56/H56,"0")</f>
        <v>0</v>
      </c>
      <c r="X57" s="390">
        <f>IFERROR(X53/H53,"0")+IFERROR(X54/H54,"0")+IFERROR(X55/H55,"0")+IFERROR(X56/H56,"0")</f>
        <v>0</v>
      </c>
      <c r="Y57" s="390">
        <f>IFERROR(IF(Y53="",0,Y53),"0")+IFERROR(IF(Y54="",0,Y54),"0")+IFERROR(IF(Y55="",0,Y55),"0")+IFERROR(IF(Y56="",0,Y56),"0")</f>
        <v>0</v>
      </c>
      <c r="Z57" s="391"/>
      <c r="AA57" s="391"/>
    </row>
    <row r="58" spans="1:67" hidden="1" x14ac:dyDescent="0.2">
      <c r="A58" s="403"/>
      <c r="B58" s="403"/>
      <c r="C58" s="403"/>
      <c r="D58" s="403"/>
      <c r="E58" s="403"/>
      <c r="F58" s="403"/>
      <c r="G58" s="403"/>
      <c r="H58" s="403"/>
      <c r="I58" s="403"/>
      <c r="J58" s="403"/>
      <c r="K58" s="403"/>
      <c r="L58" s="403"/>
      <c r="M58" s="403"/>
      <c r="N58" s="444"/>
      <c r="O58" s="405" t="s">
        <v>70</v>
      </c>
      <c r="P58" s="406"/>
      <c r="Q58" s="406"/>
      <c r="R58" s="406"/>
      <c r="S58" s="406"/>
      <c r="T58" s="406"/>
      <c r="U58" s="407"/>
      <c r="V58" s="37" t="s">
        <v>66</v>
      </c>
      <c r="W58" s="390">
        <f>IFERROR(SUM(W53:W56),"0")</f>
        <v>0</v>
      </c>
      <c r="X58" s="390">
        <f>IFERROR(SUM(X53:X56),"0")</f>
        <v>0</v>
      </c>
      <c r="Y58" s="37"/>
      <c r="Z58" s="391"/>
      <c r="AA58" s="391"/>
    </row>
    <row r="59" spans="1:67" ht="16.5" hidden="1" customHeight="1" x14ac:dyDescent="0.25">
      <c r="A59" s="409" t="s">
        <v>95</v>
      </c>
      <c r="B59" s="403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03"/>
      <c r="P59" s="403"/>
      <c r="Q59" s="403"/>
      <c r="R59" s="403"/>
      <c r="S59" s="403"/>
      <c r="T59" s="403"/>
      <c r="U59" s="403"/>
      <c r="V59" s="403"/>
      <c r="W59" s="403"/>
      <c r="X59" s="403"/>
      <c r="Y59" s="403"/>
      <c r="Z59" s="382"/>
      <c r="AA59" s="382"/>
    </row>
    <row r="60" spans="1:67" ht="14.25" hidden="1" customHeight="1" x14ac:dyDescent="0.25">
      <c r="A60" s="402" t="s">
        <v>105</v>
      </c>
      <c r="B60" s="403"/>
      <c r="C60" s="403"/>
      <c r="D60" s="403"/>
      <c r="E60" s="403"/>
      <c r="F60" s="403"/>
      <c r="G60" s="403"/>
      <c r="H60" s="403"/>
      <c r="I60" s="403"/>
      <c r="J60" s="403"/>
      <c r="K60" s="403"/>
      <c r="L60" s="403"/>
      <c r="M60" s="403"/>
      <c r="N60" s="403"/>
      <c r="O60" s="403"/>
      <c r="P60" s="403"/>
      <c r="Q60" s="403"/>
      <c r="R60" s="403"/>
      <c r="S60" s="403"/>
      <c r="T60" s="403"/>
      <c r="U60" s="403"/>
      <c r="V60" s="403"/>
      <c r="W60" s="403"/>
      <c r="X60" s="403"/>
      <c r="Y60" s="403"/>
      <c r="Z60" s="381"/>
      <c r="AA60" s="381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400">
        <v>4607091382945</v>
      </c>
      <c r="E61" s="394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3"/>
      <c r="Q61" s="393"/>
      <c r="R61" s="393"/>
      <c r="S61" s="394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400">
        <v>4607091385670</v>
      </c>
      <c r="E62" s="394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3"/>
      <c r="Q62" s="393"/>
      <c r="R62" s="393"/>
      <c r="S62" s="394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119</v>
      </c>
      <c r="C63" s="31">
        <v>4301011540</v>
      </c>
      <c r="D63" s="400">
        <v>4607091385670</v>
      </c>
      <c r="E63" s="394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3"/>
      <c r="Q63" s="393"/>
      <c r="R63" s="393"/>
      <c r="S63" s="394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400">
        <v>4680115883956</v>
      </c>
      <c r="E64" s="394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3"/>
      <c r="Q64" s="393"/>
      <c r="R64" s="393"/>
      <c r="S64" s="394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400">
        <v>4680115881327</v>
      </c>
      <c r="E65" s="394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3"/>
      <c r="Q65" s="393"/>
      <c r="R65" s="393"/>
      <c r="S65" s="394"/>
      <c r="T65" s="34"/>
      <c r="U65" s="34"/>
      <c r="V65" s="35" t="s">
        <v>66</v>
      </c>
      <c r="W65" s="388">
        <v>0</v>
      </c>
      <c r="X65" s="389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4301011703</v>
      </c>
      <c r="D66" s="400">
        <v>4680115882133</v>
      </c>
      <c r="E66" s="394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3"/>
      <c r="Q66" s="393"/>
      <c r="R66" s="393"/>
      <c r="S66" s="394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400">
        <v>4680115882133</v>
      </c>
      <c r="E67" s="394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3"/>
      <c r="Q67" s="393"/>
      <c r="R67" s="393"/>
      <c r="S67" s="394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400">
        <v>4607091382952</v>
      </c>
      <c r="E68" s="394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3"/>
      <c r="Q68" s="393"/>
      <c r="R68" s="393"/>
      <c r="S68" s="394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400">
        <v>4607091385687</v>
      </c>
      <c r="E69" s="394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3"/>
      <c r="Q69" s="393"/>
      <c r="R69" s="393"/>
      <c r="S69" s="394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400">
        <v>4680115882539</v>
      </c>
      <c r="E70" s="394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3"/>
      <c r="Q70" s="393"/>
      <c r="R70" s="393"/>
      <c r="S70" s="394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400">
        <v>4607091384604</v>
      </c>
      <c r="E71" s="394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3"/>
      <c r="Q71" s="393"/>
      <c r="R71" s="393"/>
      <c r="S71" s="394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400">
        <v>4680115880283</v>
      </c>
      <c r="E72" s="394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3"/>
      <c r="Q72" s="393"/>
      <c r="R72" s="393"/>
      <c r="S72" s="394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400">
        <v>4680115883949</v>
      </c>
      <c r="E73" s="394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3"/>
      <c r="Q73" s="393"/>
      <c r="R73" s="393"/>
      <c r="S73" s="394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400">
        <v>4680115881303</v>
      </c>
      <c r="E74" s="394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3"/>
      <c r="Q74" s="393"/>
      <c r="R74" s="393"/>
      <c r="S74" s="394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400">
        <v>4680115882577</v>
      </c>
      <c r="E75" s="394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3"/>
      <c r="Q75" s="393"/>
      <c r="R75" s="393"/>
      <c r="S75" s="394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400">
        <v>4680115882577</v>
      </c>
      <c r="E76" s="394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3"/>
      <c r="Q76" s="393"/>
      <c r="R76" s="393"/>
      <c r="S76" s="394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400">
        <v>4680115882720</v>
      </c>
      <c r="E77" s="394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5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3"/>
      <c r="Q77" s="393"/>
      <c r="R77" s="393"/>
      <c r="S77" s="394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400">
        <v>4680115880269</v>
      </c>
      <c r="E78" s="394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5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3"/>
      <c r="Q78" s="393"/>
      <c r="R78" s="393"/>
      <c r="S78" s="394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400">
        <v>4680115880429</v>
      </c>
      <c r="E79" s="394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3"/>
      <c r="Q79" s="393"/>
      <c r="R79" s="393"/>
      <c r="S79" s="394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400">
        <v>4680115881457</v>
      </c>
      <c r="E80" s="394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3"/>
      <c r="Q80" s="393"/>
      <c r="R80" s="393"/>
      <c r="S80" s="394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idden="1" x14ac:dyDescent="0.2">
      <c r="A81" s="44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44"/>
      <c r="O81" s="405" t="s">
        <v>70</v>
      </c>
      <c r="P81" s="406"/>
      <c r="Q81" s="406"/>
      <c r="R81" s="406"/>
      <c r="S81" s="406"/>
      <c r="T81" s="406"/>
      <c r="U81" s="407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91"/>
      <c r="AA81" s="391"/>
    </row>
    <row r="82" spans="1:67" hidden="1" x14ac:dyDescent="0.2">
      <c r="A82" s="403"/>
      <c r="B82" s="403"/>
      <c r="C82" s="403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44"/>
      <c r="O82" s="405" t="s">
        <v>70</v>
      </c>
      <c r="P82" s="406"/>
      <c r="Q82" s="406"/>
      <c r="R82" s="406"/>
      <c r="S82" s="406"/>
      <c r="T82" s="406"/>
      <c r="U82" s="407"/>
      <c r="V82" s="37" t="s">
        <v>66</v>
      </c>
      <c r="W82" s="390">
        <f>IFERROR(SUM(W61:W80),"0")</f>
        <v>0</v>
      </c>
      <c r="X82" s="390">
        <f>IFERROR(SUM(X61:X80),"0")</f>
        <v>0</v>
      </c>
      <c r="Y82" s="37"/>
      <c r="Z82" s="391"/>
      <c r="AA82" s="391"/>
    </row>
    <row r="83" spans="1:67" ht="14.25" hidden="1" customHeight="1" x14ac:dyDescent="0.25">
      <c r="A83" s="402" t="s">
        <v>97</v>
      </c>
      <c r="B83" s="403"/>
      <c r="C83" s="403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03"/>
      <c r="V83" s="403"/>
      <c r="W83" s="403"/>
      <c r="X83" s="403"/>
      <c r="Y83" s="403"/>
      <c r="Z83" s="381"/>
      <c r="AA83" s="381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400">
        <v>4680115881488</v>
      </c>
      <c r="E84" s="394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3"/>
      <c r="Q84" s="393"/>
      <c r="R84" s="393"/>
      <c r="S84" s="394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400">
        <v>4680115882751</v>
      </c>
      <c r="E85" s="394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3"/>
      <c r="Q85" s="393"/>
      <c r="R85" s="393"/>
      <c r="S85" s="394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400">
        <v>4680115882775</v>
      </c>
      <c r="E86" s="394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3"/>
      <c r="Q86" s="393"/>
      <c r="R86" s="393"/>
      <c r="S86" s="394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400">
        <v>4680115880658</v>
      </c>
      <c r="E87" s="394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3"/>
      <c r="Q87" s="393"/>
      <c r="R87" s="393"/>
      <c r="S87" s="394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443"/>
      <c r="B88" s="403"/>
      <c r="C88" s="403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44"/>
      <c r="O88" s="405" t="s">
        <v>70</v>
      </c>
      <c r="P88" s="406"/>
      <c r="Q88" s="406"/>
      <c r="R88" s="406"/>
      <c r="S88" s="406"/>
      <c r="T88" s="406"/>
      <c r="U88" s="407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hidden="1" x14ac:dyDescent="0.2">
      <c r="A89" s="403"/>
      <c r="B89" s="403"/>
      <c r="C89" s="403"/>
      <c r="D89" s="403"/>
      <c r="E89" s="403"/>
      <c r="F89" s="403"/>
      <c r="G89" s="403"/>
      <c r="H89" s="403"/>
      <c r="I89" s="403"/>
      <c r="J89" s="403"/>
      <c r="K89" s="403"/>
      <c r="L89" s="403"/>
      <c r="M89" s="403"/>
      <c r="N89" s="444"/>
      <c r="O89" s="405" t="s">
        <v>70</v>
      </c>
      <c r="P89" s="406"/>
      <c r="Q89" s="406"/>
      <c r="R89" s="406"/>
      <c r="S89" s="406"/>
      <c r="T89" s="406"/>
      <c r="U89" s="407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hidden="1" customHeight="1" x14ac:dyDescent="0.25">
      <c r="A90" s="402" t="s">
        <v>61</v>
      </c>
      <c r="B90" s="403"/>
      <c r="C90" s="403"/>
      <c r="D90" s="403"/>
      <c r="E90" s="403"/>
      <c r="F90" s="403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381"/>
      <c r="AA90" s="381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400">
        <v>4607091387667</v>
      </c>
      <c r="E91" s="394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3"/>
      <c r="Q91" s="393"/>
      <c r="R91" s="393"/>
      <c r="S91" s="394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400">
        <v>4607091387636</v>
      </c>
      <c r="E92" s="394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3"/>
      <c r="Q92" s="393"/>
      <c r="R92" s="393"/>
      <c r="S92" s="394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400">
        <v>4607091382426</v>
      </c>
      <c r="E93" s="394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3"/>
      <c r="Q93" s="393"/>
      <c r="R93" s="393"/>
      <c r="S93" s="394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400">
        <v>4607091386547</v>
      </c>
      <c r="E94" s="394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3"/>
      <c r="Q94" s="393"/>
      <c r="R94" s="393"/>
      <c r="S94" s="394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400">
        <v>4607091382464</v>
      </c>
      <c r="E95" s="394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3"/>
      <c r="Q95" s="393"/>
      <c r="R95" s="393"/>
      <c r="S95" s="394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4301031235</v>
      </c>
      <c r="D96" s="400">
        <v>4680115883444</v>
      </c>
      <c r="E96" s="394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8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3"/>
      <c r="Q96" s="393"/>
      <c r="R96" s="393"/>
      <c r="S96" s="394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4301031234</v>
      </c>
      <c r="D97" s="400">
        <v>4680115883444</v>
      </c>
      <c r="E97" s="394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3"/>
      <c r="Q97" s="393"/>
      <c r="R97" s="393"/>
      <c r="S97" s="394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443"/>
      <c r="B98" s="403"/>
      <c r="C98" s="403"/>
      <c r="D98" s="403"/>
      <c r="E98" s="403"/>
      <c r="F98" s="403"/>
      <c r="G98" s="403"/>
      <c r="H98" s="403"/>
      <c r="I98" s="403"/>
      <c r="J98" s="403"/>
      <c r="K98" s="403"/>
      <c r="L98" s="403"/>
      <c r="M98" s="403"/>
      <c r="N98" s="444"/>
      <c r="O98" s="405" t="s">
        <v>70</v>
      </c>
      <c r="P98" s="406"/>
      <c r="Q98" s="406"/>
      <c r="R98" s="406"/>
      <c r="S98" s="406"/>
      <c r="T98" s="406"/>
      <c r="U98" s="407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hidden="1" x14ac:dyDescent="0.2">
      <c r="A99" s="403"/>
      <c r="B99" s="403"/>
      <c r="C99" s="403"/>
      <c r="D99" s="403"/>
      <c r="E99" s="403"/>
      <c r="F99" s="403"/>
      <c r="G99" s="403"/>
      <c r="H99" s="403"/>
      <c r="I99" s="403"/>
      <c r="J99" s="403"/>
      <c r="K99" s="403"/>
      <c r="L99" s="403"/>
      <c r="M99" s="403"/>
      <c r="N99" s="444"/>
      <c r="O99" s="405" t="s">
        <v>70</v>
      </c>
      <c r="P99" s="406"/>
      <c r="Q99" s="406"/>
      <c r="R99" s="406"/>
      <c r="S99" s="406"/>
      <c r="T99" s="406"/>
      <c r="U99" s="407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hidden="1" customHeight="1" x14ac:dyDescent="0.25">
      <c r="A100" s="402" t="s">
        <v>72</v>
      </c>
      <c r="B100" s="403"/>
      <c r="C100" s="403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3"/>
      <c r="P100" s="403"/>
      <c r="Q100" s="403"/>
      <c r="R100" s="403"/>
      <c r="S100" s="403"/>
      <c r="T100" s="403"/>
      <c r="U100" s="403"/>
      <c r="V100" s="403"/>
      <c r="W100" s="403"/>
      <c r="X100" s="403"/>
      <c r="Y100" s="403"/>
      <c r="Z100" s="381"/>
      <c r="AA100" s="381"/>
    </row>
    <row r="101" spans="1:67" ht="27" hidden="1" customHeight="1" x14ac:dyDescent="0.25">
      <c r="A101" s="54" t="s">
        <v>175</v>
      </c>
      <c r="B101" s="54" t="s">
        <v>176</v>
      </c>
      <c r="C101" s="31">
        <v>4301051543</v>
      </c>
      <c r="D101" s="400">
        <v>4607091386967</v>
      </c>
      <c r="E101" s="394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3"/>
      <c r="Q101" s="393"/>
      <c r="R101" s="393"/>
      <c r="S101" s="394"/>
      <c r="T101" s="34"/>
      <c r="U101" s="34"/>
      <c r="V101" s="35" t="s">
        <v>66</v>
      </c>
      <c r="W101" s="388">
        <v>0</v>
      </c>
      <c r="X101" s="389">
        <f t="shared" ref="X101:X115" si="18">IFERROR(IF(W101="",0,CEILING((W101/$H101),1)*$H101),"")</f>
        <v>0</v>
      </c>
      <c r="Y101" s="36" t="str">
        <f>IFERROR(IF(X101=0,"",ROUNDUP(X101/H101,0)*0.02175),"")</f>
        <v/>
      </c>
      <c r="Z101" s="56"/>
      <c r="AA101" s="57"/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hidden="1" customHeight="1" x14ac:dyDescent="0.25">
      <c r="A102" s="54" t="s">
        <v>175</v>
      </c>
      <c r="B102" s="54" t="s">
        <v>177</v>
      </c>
      <c r="C102" s="31">
        <v>4301051437</v>
      </c>
      <c r="D102" s="400">
        <v>4607091386967</v>
      </c>
      <c r="E102" s="394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3"/>
      <c r="Q102" s="393"/>
      <c r="R102" s="393"/>
      <c r="S102" s="394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hidden="1" customHeight="1" x14ac:dyDescent="0.25">
      <c r="A103" s="54" t="s">
        <v>178</v>
      </c>
      <c r="B103" s="54" t="s">
        <v>179</v>
      </c>
      <c r="C103" s="31">
        <v>4301051611</v>
      </c>
      <c r="D103" s="400">
        <v>4607091385304</v>
      </c>
      <c r="E103" s="394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3"/>
      <c r="Q103" s="393"/>
      <c r="R103" s="393"/>
      <c r="S103" s="394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4301051648</v>
      </c>
      <c r="D104" s="400">
        <v>4607091386264</v>
      </c>
      <c r="E104" s="394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3"/>
      <c r="Q104" s="393"/>
      <c r="R104" s="393"/>
      <c r="S104" s="394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4301051477</v>
      </c>
      <c r="D105" s="400">
        <v>4680115882584</v>
      </c>
      <c r="E105" s="394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3"/>
      <c r="Q105" s="393"/>
      <c r="R105" s="393"/>
      <c r="S105" s="394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182</v>
      </c>
      <c r="B106" s="54" t="s">
        <v>184</v>
      </c>
      <c r="C106" s="31">
        <v>4301051476</v>
      </c>
      <c r="D106" s="400">
        <v>4680115882584</v>
      </c>
      <c r="E106" s="394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3"/>
      <c r="Q106" s="393"/>
      <c r="R106" s="393"/>
      <c r="S106" s="394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hidden="1" customHeight="1" x14ac:dyDescent="0.25">
      <c r="A107" s="54" t="s">
        <v>185</v>
      </c>
      <c r="B107" s="54" t="s">
        <v>186</v>
      </c>
      <c r="C107" s="31">
        <v>4301051436</v>
      </c>
      <c r="D107" s="400">
        <v>4607091385731</v>
      </c>
      <c r="E107" s="394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3"/>
      <c r="Q107" s="393"/>
      <c r="R107" s="393"/>
      <c r="S107" s="394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187</v>
      </c>
      <c r="B108" s="54" t="s">
        <v>188</v>
      </c>
      <c r="C108" s="31">
        <v>4301051439</v>
      </c>
      <c r="D108" s="400">
        <v>4680115880214</v>
      </c>
      <c r="E108" s="394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5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3"/>
      <c r="Q108" s="393"/>
      <c r="R108" s="393"/>
      <c r="S108" s="394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4301051438</v>
      </c>
      <c r="D109" s="400">
        <v>4680115880894</v>
      </c>
      <c r="E109" s="394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3"/>
      <c r="Q109" s="393"/>
      <c r="R109" s="393"/>
      <c r="S109" s="394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4301051787</v>
      </c>
      <c r="D110" s="400">
        <v>4680115885233</v>
      </c>
      <c r="E110" s="394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6" t="s">
        <v>193</v>
      </c>
      <c r="P110" s="393"/>
      <c r="Q110" s="393"/>
      <c r="R110" s="393"/>
      <c r="S110" s="394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194</v>
      </c>
      <c r="B111" s="54" t="s">
        <v>195</v>
      </c>
      <c r="C111" s="31">
        <v>4301051693</v>
      </c>
      <c r="D111" s="400">
        <v>4680115884915</v>
      </c>
      <c r="E111" s="394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6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3"/>
      <c r="Q111" s="393"/>
      <c r="R111" s="393"/>
      <c r="S111" s="394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4301051313</v>
      </c>
      <c r="D112" s="400">
        <v>4607091385427</v>
      </c>
      <c r="E112" s="394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3"/>
      <c r="Q112" s="393"/>
      <c r="R112" s="393"/>
      <c r="S112" s="394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4301051480</v>
      </c>
      <c r="D113" s="400">
        <v>4680115882645</v>
      </c>
      <c r="E113" s="394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3"/>
      <c r="Q113" s="393"/>
      <c r="R113" s="393"/>
      <c r="S113" s="394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4301051395</v>
      </c>
      <c r="D114" s="400">
        <v>4680115884311</v>
      </c>
      <c r="E114" s="394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3"/>
      <c r="Q114" s="393"/>
      <c r="R114" s="393"/>
      <c r="S114" s="394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4301051641</v>
      </c>
      <c r="D115" s="400">
        <v>4680115884403</v>
      </c>
      <c r="E115" s="394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3"/>
      <c r="Q115" s="393"/>
      <c r="R115" s="393"/>
      <c r="S115" s="394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idden="1" x14ac:dyDescent="0.2">
      <c r="A116" s="443"/>
      <c r="B116" s="403"/>
      <c r="C116" s="403"/>
      <c r="D116" s="403"/>
      <c r="E116" s="403"/>
      <c r="F116" s="403"/>
      <c r="G116" s="403"/>
      <c r="H116" s="403"/>
      <c r="I116" s="403"/>
      <c r="J116" s="403"/>
      <c r="K116" s="403"/>
      <c r="L116" s="403"/>
      <c r="M116" s="403"/>
      <c r="N116" s="444"/>
      <c r="O116" s="405" t="s">
        <v>70</v>
      </c>
      <c r="P116" s="406"/>
      <c r="Q116" s="406"/>
      <c r="R116" s="406"/>
      <c r="S116" s="406"/>
      <c r="T116" s="406"/>
      <c r="U116" s="407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391"/>
      <c r="AA116" s="391"/>
    </row>
    <row r="117" spans="1:67" hidden="1" x14ac:dyDescent="0.2">
      <c r="A117" s="403"/>
      <c r="B117" s="403"/>
      <c r="C117" s="403"/>
      <c r="D117" s="403"/>
      <c r="E117" s="403"/>
      <c r="F117" s="403"/>
      <c r="G117" s="403"/>
      <c r="H117" s="403"/>
      <c r="I117" s="403"/>
      <c r="J117" s="403"/>
      <c r="K117" s="403"/>
      <c r="L117" s="403"/>
      <c r="M117" s="403"/>
      <c r="N117" s="444"/>
      <c r="O117" s="405" t="s">
        <v>70</v>
      </c>
      <c r="P117" s="406"/>
      <c r="Q117" s="406"/>
      <c r="R117" s="406"/>
      <c r="S117" s="406"/>
      <c r="T117" s="406"/>
      <c r="U117" s="407"/>
      <c r="V117" s="37" t="s">
        <v>66</v>
      </c>
      <c r="W117" s="390">
        <f>IFERROR(SUM(W101:W115),"0")</f>
        <v>0</v>
      </c>
      <c r="X117" s="390">
        <f>IFERROR(SUM(X101:X115),"0")</f>
        <v>0</v>
      </c>
      <c r="Y117" s="37"/>
      <c r="Z117" s="391"/>
      <c r="AA117" s="391"/>
    </row>
    <row r="118" spans="1:67" ht="14.25" hidden="1" customHeight="1" x14ac:dyDescent="0.25">
      <c r="A118" s="402" t="s">
        <v>204</v>
      </c>
      <c r="B118" s="403"/>
      <c r="C118" s="403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381"/>
      <c r="AA118" s="381"/>
    </row>
    <row r="119" spans="1:67" ht="27" hidden="1" customHeight="1" x14ac:dyDescent="0.25">
      <c r="A119" s="54" t="s">
        <v>205</v>
      </c>
      <c r="B119" s="54" t="s">
        <v>206</v>
      </c>
      <c r="C119" s="31">
        <v>4301060296</v>
      </c>
      <c r="D119" s="400">
        <v>4607091383065</v>
      </c>
      <c r="E119" s="394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2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3"/>
      <c r="Q119" s="393"/>
      <c r="R119" s="393"/>
      <c r="S119" s="394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hidden="1" customHeight="1" x14ac:dyDescent="0.25">
      <c r="A120" s="54" t="s">
        <v>207</v>
      </c>
      <c r="B120" s="54" t="s">
        <v>208</v>
      </c>
      <c r="C120" s="31">
        <v>4301060366</v>
      </c>
      <c r="D120" s="400">
        <v>4680115881532</v>
      </c>
      <c r="E120" s="394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3"/>
      <c r="Q120" s="393"/>
      <c r="R120" s="393"/>
      <c r="S120" s="394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hidden="1" customHeight="1" x14ac:dyDescent="0.25">
      <c r="A121" s="54" t="s">
        <v>207</v>
      </c>
      <c r="B121" s="54" t="s">
        <v>209</v>
      </c>
      <c r="C121" s="31">
        <v>4301060371</v>
      </c>
      <c r="D121" s="400">
        <v>4680115881532</v>
      </c>
      <c r="E121" s="394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3"/>
      <c r="Q121" s="393"/>
      <c r="R121" s="393"/>
      <c r="S121" s="394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210</v>
      </c>
      <c r="B122" s="54" t="s">
        <v>211</v>
      </c>
      <c r="C122" s="31">
        <v>4301060356</v>
      </c>
      <c r="D122" s="400">
        <v>4680115882652</v>
      </c>
      <c r="E122" s="394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6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3"/>
      <c r="Q122" s="393"/>
      <c r="R122" s="393"/>
      <c r="S122" s="394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hidden="1" customHeight="1" x14ac:dyDescent="0.25">
      <c r="A123" s="54" t="s">
        <v>212</v>
      </c>
      <c r="B123" s="54" t="s">
        <v>213</v>
      </c>
      <c r="C123" s="31">
        <v>4301060309</v>
      </c>
      <c r="D123" s="400">
        <v>4680115880238</v>
      </c>
      <c r="E123" s="394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3"/>
      <c r="Q123" s="393"/>
      <c r="R123" s="393"/>
      <c r="S123" s="394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4301060351</v>
      </c>
      <c r="D124" s="400">
        <v>4680115881464</v>
      </c>
      <c r="E124" s="394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1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3"/>
      <c r="Q124" s="393"/>
      <c r="R124" s="393"/>
      <c r="S124" s="394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idden="1" x14ac:dyDescent="0.2">
      <c r="A125" s="443"/>
      <c r="B125" s="403"/>
      <c r="C125" s="403"/>
      <c r="D125" s="403"/>
      <c r="E125" s="403"/>
      <c r="F125" s="403"/>
      <c r="G125" s="403"/>
      <c r="H125" s="403"/>
      <c r="I125" s="403"/>
      <c r="J125" s="403"/>
      <c r="K125" s="403"/>
      <c r="L125" s="403"/>
      <c r="M125" s="403"/>
      <c r="N125" s="444"/>
      <c r="O125" s="405" t="s">
        <v>70</v>
      </c>
      <c r="P125" s="406"/>
      <c r="Q125" s="406"/>
      <c r="R125" s="406"/>
      <c r="S125" s="406"/>
      <c r="T125" s="406"/>
      <c r="U125" s="407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hidden="1" x14ac:dyDescent="0.2">
      <c r="A126" s="403"/>
      <c r="B126" s="403"/>
      <c r="C126" s="403"/>
      <c r="D126" s="403"/>
      <c r="E126" s="403"/>
      <c r="F126" s="403"/>
      <c r="G126" s="403"/>
      <c r="H126" s="403"/>
      <c r="I126" s="403"/>
      <c r="J126" s="403"/>
      <c r="K126" s="403"/>
      <c r="L126" s="403"/>
      <c r="M126" s="403"/>
      <c r="N126" s="444"/>
      <c r="O126" s="405" t="s">
        <v>70</v>
      </c>
      <c r="P126" s="406"/>
      <c r="Q126" s="406"/>
      <c r="R126" s="406"/>
      <c r="S126" s="406"/>
      <c r="T126" s="406"/>
      <c r="U126" s="407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hidden="1" customHeight="1" x14ac:dyDescent="0.25">
      <c r="A127" s="409" t="s">
        <v>216</v>
      </c>
      <c r="B127" s="403"/>
      <c r="C127" s="403"/>
      <c r="D127" s="403"/>
      <c r="E127" s="403"/>
      <c r="F127" s="403"/>
      <c r="G127" s="403"/>
      <c r="H127" s="403"/>
      <c r="I127" s="403"/>
      <c r="J127" s="403"/>
      <c r="K127" s="403"/>
      <c r="L127" s="403"/>
      <c r="M127" s="403"/>
      <c r="N127" s="403"/>
      <c r="O127" s="403"/>
      <c r="P127" s="403"/>
      <c r="Q127" s="403"/>
      <c r="R127" s="403"/>
      <c r="S127" s="403"/>
      <c r="T127" s="403"/>
      <c r="U127" s="403"/>
      <c r="V127" s="403"/>
      <c r="W127" s="403"/>
      <c r="X127" s="403"/>
      <c r="Y127" s="403"/>
      <c r="Z127" s="382"/>
      <c r="AA127" s="382"/>
    </row>
    <row r="128" spans="1:67" ht="14.25" hidden="1" customHeight="1" x14ac:dyDescent="0.25">
      <c r="A128" s="402" t="s">
        <v>72</v>
      </c>
      <c r="B128" s="403"/>
      <c r="C128" s="403"/>
      <c r="D128" s="403"/>
      <c r="E128" s="403"/>
      <c r="F128" s="403"/>
      <c r="G128" s="403"/>
      <c r="H128" s="403"/>
      <c r="I128" s="403"/>
      <c r="J128" s="403"/>
      <c r="K128" s="403"/>
      <c r="L128" s="403"/>
      <c r="M128" s="403"/>
      <c r="N128" s="403"/>
      <c r="O128" s="403"/>
      <c r="P128" s="403"/>
      <c r="Q128" s="403"/>
      <c r="R128" s="403"/>
      <c r="S128" s="403"/>
      <c r="T128" s="403"/>
      <c r="U128" s="403"/>
      <c r="V128" s="403"/>
      <c r="W128" s="403"/>
      <c r="X128" s="403"/>
      <c r="Y128" s="403"/>
      <c r="Z128" s="381"/>
      <c r="AA128" s="381"/>
    </row>
    <row r="129" spans="1:67" ht="27" hidden="1" customHeight="1" x14ac:dyDescent="0.25">
      <c r="A129" s="54" t="s">
        <v>217</v>
      </c>
      <c r="B129" s="54" t="s">
        <v>218</v>
      </c>
      <c r="C129" s="31">
        <v>4301051612</v>
      </c>
      <c r="D129" s="400">
        <v>4607091385168</v>
      </c>
      <c r="E129" s="394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3"/>
      <c r="Q129" s="393"/>
      <c r="R129" s="393"/>
      <c r="S129" s="394"/>
      <c r="T129" s="34"/>
      <c r="U129" s="34"/>
      <c r="V129" s="35" t="s">
        <v>66</v>
      </c>
      <c r="W129" s="388">
        <v>0</v>
      </c>
      <c r="X129" s="389">
        <f>IFERROR(IF(W129="",0,CEILING((W129/$H129),1)*$H129),"")</f>
        <v>0</v>
      </c>
      <c r="Y129" s="36" t="str">
        <f>IFERROR(IF(X129=0,"",ROUNDUP(X129/H129,0)*0.02175),"")</f>
        <v/>
      </c>
      <c r="Z129" s="56"/>
      <c r="AA129" s="57"/>
      <c r="AE129" s="64"/>
      <c r="BB129" s="134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t="27" hidden="1" customHeight="1" x14ac:dyDescent="0.25">
      <c r="A130" s="54" t="s">
        <v>217</v>
      </c>
      <c r="B130" s="54" t="s">
        <v>219</v>
      </c>
      <c r="C130" s="31">
        <v>4301051360</v>
      </c>
      <c r="D130" s="400">
        <v>4607091385168</v>
      </c>
      <c r="E130" s="394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3"/>
      <c r="Q130" s="393"/>
      <c r="R130" s="393"/>
      <c r="S130" s="394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hidden="1" customHeight="1" x14ac:dyDescent="0.25">
      <c r="A131" s="54" t="s">
        <v>220</v>
      </c>
      <c r="B131" s="54" t="s">
        <v>221</v>
      </c>
      <c r="C131" s="31">
        <v>4301051362</v>
      </c>
      <c r="D131" s="400">
        <v>4607091383256</v>
      </c>
      <c r="E131" s="394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3"/>
      <c r="Q131" s="393"/>
      <c r="R131" s="393"/>
      <c r="S131" s="394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4301051358</v>
      </c>
      <c r="D132" s="400">
        <v>4607091385748</v>
      </c>
      <c r="E132" s="394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3"/>
      <c r="Q132" s="393"/>
      <c r="R132" s="393"/>
      <c r="S132" s="394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4301051738</v>
      </c>
      <c r="D133" s="400">
        <v>4680115884533</v>
      </c>
      <c r="E133" s="394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3"/>
      <c r="Q133" s="393"/>
      <c r="R133" s="393"/>
      <c r="S133" s="394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idden="1" x14ac:dyDescent="0.2">
      <c r="A134" s="443"/>
      <c r="B134" s="403"/>
      <c r="C134" s="403"/>
      <c r="D134" s="403"/>
      <c r="E134" s="403"/>
      <c r="F134" s="403"/>
      <c r="G134" s="403"/>
      <c r="H134" s="403"/>
      <c r="I134" s="403"/>
      <c r="J134" s="403"/>
      <c r="K134" s="403"/>
      <c r="L134" s="403"/>
      <c r="M134" s="403"/>
      <c r="N134" s="444"/>
      <c r="O134" s="405" t="s">
        <v>70</v>
      </c>
      <c r="P134" s="406"/>
      <c r="Q134" s="406"/>
      <c r="R134" s="406"/>
      <c r="S134" s="406"/>
      <c r="T134" s="406"/>
      <c r="U134" s="407"/>
      <c r="V134" s="37" t="s">
        <v>71</v>
      </c>
      <c r="W134" s="390">
        <f>IFERROR(W129/H129,"0")+IFERROR(W130/H130,"0")+IFERROR(W131/H131,"0")+IFERROR(W132/H132,"0")+IFERROR(W133/H133,"0")</f>
        <v>0</v>
      </c>
      <c r="X134" s="390">
        <f>IFERROR(X129/H129,"0")+IFERROR(X130/H130,"0")+IFERROR(X131/H131,"0")+IFERROR(X132/H132,"0")+IFERROR(X133/H133,"0")</f>
        <v>0</v>
      </c>
      <c r="Y134" s="390">
        <f>IFERROR(IF(Y129="",0,Y129),"0")+IFERROR(IF(Y130="",0,Y130),"0")+IFERROR(IF(Y131="",0,Y131),"0")+IFERROR(IF(Y132="",0,Y132),"0")+IFERROR(IF(Y133="",0,Y133),"0")</f>
        <v>0</v>
      </c>
      <c r="Z134" s="391"/>
      <c r="AA134" s="391"/>
    </row>
    <row r="135" spans="1:67" hidden="1" x14ac:dyDescent="0.2">
      <c r="A135" s="403"/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44"/>
      <c r="O135" s="405" t="s">
        <v>70</v>
      </c>
      <c r="P135" s="406"/>
      <c r="Q135" s="406"/>
      <c r="R135" s="406"/>
      <c r="S135" s="406"/>
      <c r="T135" s="406"/>
      <c r="U135" s="407"/>
      <c r="V135" s="37" t="s">
        <v>66</v>
      </c>
      <c r="W135" s="390">
        <f>IFERROR(SUM(W129:W133),"0")</f>
        <v>0</v>
      </c>
      <c r="X135" s="390">
        <f>IFERROR(SUM(X129:X133),"0")</f>
        <v>0</v>
      </c>
      <c r="Y135" s="37"/>
      <c r="Z135" s="391"/>
      <c r="AA135" s="391"/>
    </row>
    <row r="136" spans="1:67" ht="27.75" hidden="1" customHeight="1" x14ac:dyDescent="0.2">
      <c r="A136" s="432" t="s">
        <v>226</v>
      </c>
      <c r="B136" s="433"/>
      <c r="C136" s="433"/>
      <c r="D136" s="433"/>
      <c r="E136" s="433"/>
      <c r="F136" s="433"/>
      <c r="G136" s="433"/>
      <c r="H136" s="433"/>
      <c r="I136" s="433"/>
      <c r="J136" s="433"/>
      <c r="K136" s="433"/>
      <c r="L136" s="433"/>
      <c r="M136" s="433"/>
      <c r="N136" s="433"/>
      <c r="O136" s="433"/>
      <c r="P136" s="433"/>
      <c r="Q136" s="433"/>
      <c r="R136" s="433"/>
      <c r="S136" s="433"/>
      <c r="T136" s="433"/>
      <c r="U136" s="433"/>
      <c r="V136" s="433"/>
      <c r="W136" s="433"/>
      <c r="X136" s="433"/>
      <c r="Y136" s="433"/>
      <c r="Z136" s="48"/>
      <c r="AA136" s="48"/>
    </row>
    <row r="137" spans="1:67" ht="16.5" hidden="1" customHeight="1" x14ac:dyDescent="0.25">
      <c r="A137" s="409" t="s">
        <v>227</v>
      </c>
      <c r="B137" s="403"/>
      <c r="C137" s="403"/>
      <c r="D137" s="403"/>
      <c r="E137" s="403"/>
      <c r="F137" s="403"/>
      <c r="G137" s="403"/>
      <c r="H137" s="403"/>
      <c r="I137" s="403"/>
      <c r="J137" s="403"/>
      <c r="K137" s="403"/>
      <c r="L137" s="403"/>
      <c r="M137" s="403"/>
      <c r="N137" s="403"/>
      <c r="O137" s="403"/>
      <c r="P137" s="403"/>
      <c r="Q137" s="403"/>
      <c r="R137" s="403"/>
      <c r="S137" s="403"/>
      <c r="T137" s="403"/>
      <c r="U137" s="403"/>
      <c r="V137" s="403"/>
      <c r="W137" s="403"/>
      <c r="X137" s="403"/>
      <c r="Y137" s="403"/>
      <c r="Z137" s="382"/>
      <c r="AA137" s="382"/>
    </row>
    <row r="138" spans="1:67" ht="14.25" hidden="1" customHeight="1" x14ac:dyDescent="0.25">
      <c r="A138" s="402" t="s">
        <v>105</v>
      </c>
      <c r="B138" s="403"/>
      <c r="C138" s="403"/>
      <c r="D138" s="403"/>
      <c r="E138" s="403"/>
      <c r="F138" s="403"/>
      <c r="G138" s="403"/>
      <c r="H138" s="403"/>
      <c r="I138" s="403"/>
      <c r="J138" s="403"/>
      <c r="K138" s="403"/>
      <c r="L138" s="403"/>
      <c r="M138" s="403"/>
      <c r="N138" s="403"/>
      <c r="O138" s="403"/>
      <c r="P138" s="403"/>
      <c r="Q138" s="403"/>
      <c r="R138" s="403"/>
      <c r="S138" s="403"/>
      <c r="T138" s="403"/>
      <c r="U138" s="403"/>
      <c r="V138" s="403"/>
      <c r="W138" s="403"/>
      <c r="X138" s="403"/>
      <c r="Y138" s="403"/>
      <c r="Z138" s="381"/>
      <c r="AA138" s="381"/>
    </row>
    <row r="139" spans="1:67" ht="27" hidden="1" customHeight="1" x14ac:dyDescent="0.25">
      <c r="A139" s="54" t="s">
        <v>228</v>
      </c>
      <c r="B139" s="54" t="s">
        <v>229</v>
      </c>
      <c r="C139" s="31">
        <v>4301011223</v>
      </c>
      <c r="D139" s="400">
        <v>4607091383423</v>
      </c>
      <c r="E139" s="394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1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3"/>
      <c r="Q139" s="393"/>
      <c r="R139" s="393"/>
      <c r="S139" s="394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hidden="1" customHeight="1" x14ac:dyDescent="0.25">
      <c r="A140" s="54" t="s">
        <v>230</v>
      </c>
      <c r="B140" s="54" t="s">
        <v>231</v>
      </c>
      <c r="C140" s="31">
        <v>4301011876</v>
      </c>
      <c r="D140" s="400">
        <v>4680115885707</v>
      </c>
      <c r="E140" s="394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3" t="s">
        <v>232</v>
      </c>
      <c r="P140" s="393"/>
      <c r="Q140" s="393"/>
      <c r="R140" s="393"/>
      <c r="S140" s="394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hidden="1" customHeight="1" x14ac:dyDescent="0.25">
      <c r="A141" s="54" t="s">
        <v>233</v>
      </c>
      <c r="B141" s="54" t="s">
        <v>234</v>
      </c>
      <c r="C141" s="31">
        <v>4301011878</v>
      </c>
      <c r="D141" s="400">
        <v>4680115885660</v>
      </c>
      <c r="E141" s="394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3" t="s">
        <v>235</v>
      </c>
      <c r="P141" s="393"/>
      <c r="Q141" s="393"/>
      <c r="R141" s="393"/>
      <c r="S141" s="394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237</v>
      </c>
      <c r="B142" s="54" t="s">
        <v>238</v>
      </c>
      <c r="C142" s="31">
        <v>4301011338</v>
      </c>
      <c r="D142" s="400">
        <v>4607091381405</v>
      </c>
      <c r="E142" s="394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3"/>
      <c r="Q142" s="393"/>
      <c r="R142" s="393"/>
      <c r="S142" s="394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hidden="1" customHeight="1" x14ac:dyDescent="0.25">
      <c r="A143" s="54" t="s">
        <v>239</v>
      </c>
      <c r="B143" s="54" t="s">
        <v>240</v>
      </c>
      <c r="C143" s="31">
        <v>4301011879</v>
      </c>
      <c r="D143" s="400">
        <v>4680115885691</v>
      </c>
      <c r="E143" s="394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75" t="s">
        <v>241</v>
      </c>
      <c r="P143" s="393"/>
      <c r="Q143" s="393"/>
      <c r="R143" s="393"/>
      <c r="S143" s="394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242</v>
      </c>
      <c r="B144" s="54" t="s">
        <v>243</v>
      </c>
      <c r="C144" s="31">
        <v>4301011333</v>
      </c>
      <c r="D144" s="400">
        <v>4607091386516</v>
      </c>
      <c r="E144" s="394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7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3"/>
      <c r="Q144" s="393"/>
      <c r="R144" s="393"/>
      <c r="S144" s="394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idden="1" x14ac:dyDescent="0.2">
      <c r="A145" s="443"/>
      <c r="B145" s="403"/>
      <c r="C145" s="403"/>
      <c r="D145" s="403"/>
      <c r="E145" s="403"/>
      <c r="F145" s="403"/>
      <c r="G145" s="403"/>
      <c r="H145" s="403"/>
      <c r="I145" s="403"/>
      <c r="J145" s="403"/>
      <c r="K145" s="403"/>
      <c r="L145" s="403"/>
      <c r="M145" s="403"/>
      <c r="N145" s="444"/>
      <c r="O145" s="405" t="s">
        <v>70</v>
      </c>
      <c r="P145" s="406"/>
      <c r="Q145" s="406"/>
      <c r="R145" s="406"/>
      <c r="S145" s="406"/>
      <c r="T145" s="406"/>
      <c r="U145" s="407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403"/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44"/>
      <c r="O146" s="405" t="s">
        <v>70</v>
      </c>
      <c r="P146" s="406"/>
      <c r="Q146" s="406"/>
      <c r="R146" s="406"/>
      <c r="S146" s="406"/>
      <c r="T146" s="406"/>
      <c r="U146" s="407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hidden="1" customHeight="1" x14ac:dyDescent="0.25">
      <c r="A147" s="409" t="s">
        <v>244</v>
      </c>
      <c r="B147" s="403"/>
      <c r="C147" s="403"/>
      <c r="D147" s="403"/>
      <c r="E147" s="403"/>
      <c r="F147" s="403"/>
      <c r="G147" s="403"/>
      <c r="H147" s="403"/>
      <c r="I147" s="403"/>
      <c r="J147" s="403"/>
      <c r="K147" s="403"/>
      <c r="L147" s="403"/>
      <c r="M147" s="403"/>
      <c r="N147" s="403"/>
      <c r="O147" s="403"/>
      <c r="P147" s="403"/>
      <c r="Q147" s="403"/>
      <c r="R147" s="403"/>
      <c r="S147" s="403"/>
      <c r="T147" s="403"/>
      <c r="U147" s="403"/>
      <c r="V147" s="403"/>
      <c r="W147" s="403"/>
      <c r="X147" s="403"/>
      <c r="Y147" s="403"/>
      <c r="Z147" s="382"/>
      <c r="AA147" s="382"/>
    </row>
    <row r="148" spans="1:67" ht="14.25" hidden="1" customHeight="1" x14ac:dyDescent="0.25">
      <c r="A148" s="402" t="s">
        <v>61</v>
      </c>
      <c r="B148" s="403"/>
      <c r="C148" s="403"/>
      <c r="D148" s="403"/>
      <c r="E148" s="403"/>
      <c r="F148" s="403"/>
      <c r="G148" s="403"/>
      <c r="H148" s="403"/>
      <c r="I148" s="403"/>
      <c r="J148" s="403"/>
      <c r="K148" s="403"/>
      <c r="L148" s="403"/>
      <c r="M148" s="403"/>
      <c r="N148" s="403"/>
      <c r="O148" s="403"/>
      <c r="P148" s="403"/>
      <c r="Q148" s="403"/>
      <c r="R148" s="403"/>
      <c r="S148" s="403"/>
      <c r="T148" s="403"/>
      <c r="U148" s="403"/>
      <c r="V148" s="403"/>
      <c r="W148" s="403"/>
      <c r="X148" s="403"/>
      <c r="Y148" s="403"/>
      <c r="Z148" s="381"/>
      <c r="AA148" s="381"/>
    </row>
    <row r="149" spans="1:67" ht="27" hidden="1" customHeight="1" x14ac:dyDescent="0.25">
      <c r="A149" s="54" t="s">
        <v>245</v>
      </c>
      <c r="B149" s="54" t="s">
        <v>246</v>
      </c>
      <c r="C149" s="31">
        <v>4301031191</v>
      </c>
      <c r="D149" s="400">
        <v>4680115880993</v>
      </c>
      <c r="E149" s="394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3"/>
      <c r="Q149" s="393"/>
      <c r="R149" s="393"/>
      <c r="S149" s="394"/>
      <c r="T149" s="34"/>
      <c r="U149" s="34"/>
      <c r="V149" s="35" t="s">
        <v>66</v>
      </c>
      <c r="W149" s="388">
        <v>0</v>
      </c>
      <c r="X149" s="389">
        <f t="shared" ref="X149:X157" si="34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5">IFERROR(W149*I149/H149,"0")</f>
        <v>0</v>
      </c>
      <c r="BM149" s="64">
        <f t="shared" ref="BM149:BM157" si="36">IFERROR(X149*I149/H149,"0")</f>
        <v>0</v>
      </c>
      <c r="BN149" s="64">
        <f t="shared" ref="BN149:BN157" si="37">IFERROR(1/J149*(W149/H149),"0")</f>
        <v>0</v>
      </c>
      <c r="BO149" s="64">
        <f t="shared" ref="BO149:BO157" si="38">IFERROR(1/J149*(X149/H149),"0")</f>
        <v>0</v>
      </c>
    </row>
    <row r="150" spans="1:67" ht="27" hidden="1" customHeight="1" x14ac:dyDescent="0.25">
      <c r="A150" s="54" t="s">
        <v>247</v>
      </c>
      <c r="B150" s="54" t="s">
        <v>248</v>
      </c>
      <c r="C150" s="31">
        <v>4301031204</v>
      </c>
      <c r="D150" s="400">
        <v>4680115881761</v>
      </c>
      <c r="E150" s="394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3"/>
      <c r="Q150" s="393"/>
      <c r="R150" s="393"/>
      <c r="S150" s="394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hidden="1" customHeight="1" x14ac:dyDescent="0.25">
      <c r="A151" s="54" t="s">
        <v>249</v>
      </c>
      <c r="B151" s="54" t="s">
        <v>250</v>
      </c>
      <c r="C151" s="31">
        <v>4301031201</v>
      </c>
      <c r="D151" s="400">
        <v>4680115881563</v>
      </c>
      <c r="E151" s="394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3"/>
      <c r="Q151" s="393"/>
      <c r="R151" s="393"/>
      <c r="S151" s="394"/>
      <c r="T151" s="34"/>
      <c r="U151" s="34"/>
      <c r="V151" s="35" t="s">
        <v>66</v>
      </c>
      <c r="W151" s="388">
        <v>0</v>
      </c>
      <c r="X151" s="389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hidden="1" customHeight="1" x14ac:dyDescent="0.25">
      <c r="A152" s="54" t="s">
        <v>251</v>
      </c>
      <c r="B152" s="54" t="s">
        <v>252</v>
      </c>
      <c r="C152" s="31">
        <v>4301031199</v>
      </c>
      <c r="D152" s="400">
        <v>4680115880986</v>
      </c>
      <c r="E152" s="394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3"/>
      <c r="Q152" s="393"/>
      <c r="R152" s="393"/>
      <c r="S152" s="394"/>
      <c r="T152" s="34"/>
      <c r="U152" s="34"/>
      <c r="V152" s="35" t="s">
        <v>66</v>
      </c>
      <c r="W152" s="388">
        <v>0</v>
      </c>
      <c r="X152" s="389">
        <f t="shared" si="34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4301031190</v>
      </c>
      <c r="D153" s="400">
        <v>4680115880207</v>
      </c>
      <c r="E153" s="394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3"/>
      <c r="Q153" s="393"/>
      <c r="R153" s="393"/>
      <c r="S153" s="394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4301031205</v>
      </c>
      <c r="D154" s="400">
        <v>4680115881785</v>
      </c>
      <c r="E154" s="394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3"/>
      <c r="Q154" s="393"/>
      <c r="R154" s="393"/>
      <c r="S154" s="394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4301031202</v>
      </c>
      <c r="D155" s="400">
        <v>4680115881679</v>
      </c>
      <c r="E155" s="394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3"/>
      <c r="Q155" s="393"/>
      <c r="R155" s="393"/>
      <c r="S155" s="394"/>
      <c r="T155" s="34"/>
      <c r="U155" s="34"/>
      <c r="V155" s="35" t="s">
        <v>66</v>
      </c>
      <c r="W155" s="388">
        <v>0</v>
      </c>
      <c r="X155" s="389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4301031158</v>
      </c>
      <c r="D156" s="400">
        <v>4680115880191</v>
      </c>
      <c r="E156" s="394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3"/>
      <c r="Q156" s="393"/>
      <c r="R156" s="393"/>
      <c r="S156" s="394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hidden="1" customHeight="1" x14ac:dyDescent="0.25">
      <c r="A157" s="54" t="s">
        <v>261</v>
      </c>
      <c r="B157" s="54" t="s">
        <v>262</v>
      </c>
      <c r="C157" s="31">
        <v>4301031245</v>
      </c>
      <c r="D157" s="400">
        <v>4680115883963</v>
      </c>
      <c r="E157" s="394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3"/>
      <c r="Q157" s="393"/>
      <c r="R157" s="393"/>
      <c r="S157" s="394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idden="1" x14ac:dyDescent="0.2">
      <c r="A158" s="443"/>
      <c r="B158" s="403"/>
      <c r="C158" s="403"/>
      <c r="D158" s="403"/>
      <c r="E158" s="403"/>
      <c r="F158" s="403"/>
      <c r="G158" s="403"/>
      <c r="H158" s="403"/>
      <c r="I158" s="403"/>
      <c r="J158" s="403"/>
      <c r="K158" s="403"/>
      <c r="L158" s="403"/>
      <c r="M158" s="403"/>
      <c r="N158" s="444"/>
      <c r="O158" s="405" t="s">
        <v>70</v>
      </c>
      <c r="P158" s="406"/>
      <c r="Q158" s="406"/>
      <c r="R158" s="406"/>
      <c r="S158" s="406"/>
      <c r="T158" s="406"/>
      <c r="U158" s="407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0</v>
      </c>
      <c r="X158" s="390">
        <f>IFERROR(X149/H149,"0")+IFERROR(X150/H150,"0")+IFERROR(X151/H151,"0")+IFERROR(X152/H152,"0")+IFERROR(X153/H153,"0")+IFERROR(X154/H154,"0")+IFERROR(X155/H155,"0")+IFERROR(X156/H156,"0")+IFERROR(X157/H157,"0")</f>
        <v>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91"/>
      <c r="AA158" s="391"/>
    </row>
    <row r="159" spans="1:67" hidden="1" x14ac:dyDescent="0.2">
      <c r="A159" s="403"/>
      <c r="B159" s="403"/>
      <c r="C159" s="403"/>
      <c r="D159" s="403"/>
      <c r="E159" s="403"/>
      <c r="F159" s="403"/>
      <c r="G159" s="403"/>
      <c r="H159" s="403"/>
      <c r="I159" s="403"/>
      <c r="J159" s="403"/>
      <c r="K159" s="403"/>
      <c r="L159" s="403"/>
      <c r="M159" s="403"/>
      <c r="N159" s="444"/>
      <c r="O159" s="405" t="s">
        <v>70</v>
      </c>
      <c r="P159" s="406"/>
      <c r="Q159" s="406"/>
      <c r="R159" s="406"/>
      <c r="S159" s="406"/>
      <c r="T159" s="406"/>
      <c r="U159" s="407"/>
      <c r="V159" s="37" t="s">
        <v>66</v>
      </c>
      <c r="W159" s="390">
        <f>IFERROR(SUM(W149:W157),"0")</f>
        <v>0</v>
      </c>
      <c r="X159" s="390">
        <f>IFERROR(SUM(X149:X157),"0")</f>
        <v>0</v>
      </c>
      <c r="Y159" s="37"/>
      <c r="Z159" s="391"/>
      <c r="AA159" s="391"/>
    </row>
    <row r="160" spans="1:67" ht="16.5" hidden="1" customHeight="1" x14ac:dyDescent="0.25">
      <c r="A160" s="409" t="s">
        <v>263</v>
      </c>
      <c r="B160" s="403"/>
      <c r="C160" s="403"/>
      <c r="D160" s="403"/>
      <c r="E160" s="403"/>
      <c r="F160" s="403"/>
      <c r="G160" s="403"/>
      <c r="H160" s="403"/>
      <c r="I160" s="403"/>
      <c r="J160" s="403"/>
      <c r="K160" s="403"/>
      <c r="L160" s="403"/>
      <c r="M160" s="403"/>
      <c r="N160" s="403"/>
      <c r="O160" s="403"/>
      <c r="P160" s="403"/>
      <c r="Q160" s="403"/>
      <c r="R160" s="403"/>
      <c r="S160" s="403"/>
      <c r="T160" s="403"/>
      <c r="U160" s="403"/>
      <c r="V160" s="403"/>
      <c r="W160" s="403"/>
      <c r="X160" s="403"/>
      <c r="Y160" s="403"/>
      <c r="Z160" s="382"/>
      <c r="AA160" s="382"/>
    </row>
    <row r="161" spans="1:67" ht="14.25" hidden="1" customHeight="1" x14ac:dyDescent="0.25">
      <c r="A161" s="402" t="s">
        <v>105</v>
      </c>
      <c r="B161" s="403"/>
      <c r="C161" s="403"/>
      <c r="D161" s="403"/>
      <c r="E161" s="403"/>
      <c r="F161" s="403"/>
      <c r="G161" s="403"/>
      <c r="H161" s="403"/>
      <c r="I161" s="403"/>
      <c r="J161" s="403"/>
      <c r="K161" s="403"/>
      <c r="L161" s="403"/>
      <c r="M161" s="403"/>
      <c r="N161" s="403"/>
      <c r="O161" s="403"/>
      <c r="P161" s="403"/>
      <c r="Q161" s="403"/>
      <c r="R161" s="403"/>
      <c r="S161" s="403"/>
      <c r="T161" s="403"/>
      <c r="U161" s="403"/>
      <c r="V161" s="403"/>
      <c r="W161" s="403"/>
      <c r="X161" s="403"/>
      <c r="Y161" s="403"/>
      <c r="Z161" s="381"/>
      <c r="AA161" s="381"/>
    </row>
    <row r="162" spans="1:67" ht="16.5" hidden="1" customHeight="1" x14ac:dyDescent="0.25">
      <c r="A162" s="54" t="s">
        <v>264</v>
      </c>
      <c r="B162" s="54" t="s">
        <v>265</v>
      </c>
      <c r="C162" s="31">
        <v>4301011450</v>
      </c>
      <c r="D162" s="400">
        <v>4680115881402</v>
      </c>
      <c r="E162" s="394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7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3"/>
      <c r="Q162" s="393"/>
      <c r="R162" s="393"/>
      <c r="S162" s="394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266</v>
      </c>
      <c r="B163" s="54" t="s">
        <v>267</v>
      </c>
      <c r="C163" s="31">
        <v>4301011454</v>
      </c>
      <c r="D163" s="400">
        <v>4680115881396</v>
      </c>
      <c r="E163" s="394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3"/>
      <c r="Q163" s="393"/>
      <c r="R163" s="393"/>
      <c r="S163" s="394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43"/>
      <c r="B164" s="403"/>
      <c r="C164" s="403"/>
      <c r="D164" s="403"/>
      <c r="E164" s="403"/>
      <c r="F164" s="403"/>
      <c r="G164" s="403"/>
      <c r="H164" s="403"/>
      <c r="I164" s="403"/>
      <c r="J164" s="403"/>
      <c r="K164" s="403"/>
      <c r="L164" s="403"/>
      <c r="M164" s="403"/>
      <c r="N164" s="444"/>
      <c r="O164" s="405" t="s">
        <v>70</v>
      </c>
      <c r="P164" s="406"/>
      <c r="Q164" s="406"/>
      <c r="R164" s="406"/>
      <c r="S164" s="406"/>
      <c r="T164" s="406"/>
      <c r="U164" s="407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403"/>
      <c r="B165" s="403"/>
      <c r="C165" s="403"/>
      <c r="D165" s="403"/>
      <c r="E165" s="403"/>
      <c r="F165" s="403"/>
      <c r="G165" s="403"/>
      <c r="H165" s="403"/>
      <c r="I165" s="403"/>
      <c r="J165" s="403"/>
      <c r="K165" s="403"/>
      <c r="L165" s="403"/>
      <c r="M165" s="403"/>
      <c r="N165" s="444"/>
      <c r="O165" s="405" t="s">
        <v>70</v>
      </c>
      <c r="P165" s="406"/>
      <c r="Q165" s="406"/>
      <c r="R165" s="406"/>
      <c r="S165" s="406"/>
      <c r="T165" s="406"/>
      <c r="U165" s="407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402" t="s">
        <v>97</v>
      </c>
      <c r="B166" s="403"/>
      <c r="C166" s="403"/>
      <c r="D166" s="403"/>
      <c r="E166" s="403"/>
      <c r="F166" s="403"/>
      <c r="G166" s="403"/>
      <c r="H166" s="403"/>
      <c r="I166" s="403"/>
      <c r="J166" s="403"/>
      <c r="K166" s="403"/>
      <c r="L166" s="403"/>
      <c r="M166" s="403"/>
      <c r="N166" s="403"/>
      <c r="O166" s="403"/>
      <c r="P166" s="403"/>
      <c r="Q166" s="403"/>
      <c r="R166" s="403"/>
      <c r="S166" s="403"/>
      <c r="T166" s="403"/>
      <c r="U166" s="403"/>
      <c r="V166" s="403"/>
      <c r="W166" s="403"/>
      <c r="X166" s="403"/>
      <c r="Y166" s="403"/>
      <c r="Z166" s="381"/>
      <c r="AA166" s="381"/>
    </row>
    <row r="167" spans="1:67" ht="16.5" hidden="1" customHeight="1" x14ac:dyDescent="0.25">
      <c r="A167" s="54" t="s">
        <v>268</v>
      </c>
      <c r="B167" s="54" t="s">
        <v>269</v>
      </c>
      <c r="C167" s="31">
        <v>4301020262</v>
      </c>
      <c r="D167" s="400">
        <v>4680115882935</v>
      </c>
      <c r="E167" s="394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3"/>
      <c r="Q167" s="393"/>
      <c r="R167" s="393"/>
      <c r="S167" s="394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270</v>
      </c>
      <c r="B168" s="54" t="s">
        <v>271</v>
      </c>
      <c r="C168" s="31">
        <v>4301020220</v>
      </c>
      <c r="D168" s="400">
        <v>4680115880764</v>
      </c>
      <c r="E168" s="394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3"/>
      <c r="Q168" s="393"/>
      <c r="R168" s="393"/>
      <c r="S168" s="394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43"/>
      <c r="B169" s="403"/>
      <c r="C169" s="403"/>
      <c r="D169" s="403"/>
      <c r="E169" s="403"/>
      <c r="F169" s="403"/>
      <c r="G169" s="403"/>
      <c r="H169" s="403"/>
      <c r="I169" s="403"/>
      <c r="J169" s="403"/>
      <c r="K169" s="403"/>
      <c r="L169" s="403"/>
      <c r="M169" s="403"/>
      <c r="N169" s="444"/>
      <c r="O169" s="405" t="s">
        <v>70</v>
      </c>
      <c r="P169" s="406"/>
      <c r="Q169" s="406"/>
      <c r="R169" s="406"/>
      <c r="S169" s="406"/>
      <c r="T169" s="406"/>
      <c r="U169" s="407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403"/>
      <c r="B170" s="403"/>
      <c r="C170" s="403"/>
      <c r="D170" s="403"/>
      <c r="E170" s="403"/>
      <c r="F170" s="403"/>
      <c r="G170" s="403"/>
      <c r="H170" s="403"/>
      <c r="I170" s="403"/>
      <c r="J170" s="403"/>
      <c r="K170" s="403"/>
      <c r="L170" s="403"/>
      <c r="M170" s="403"/>
      <c r="N170" s="444"/>
      <c r="O170" s="405" t="s">
        <v>70</v>
      </c>
      <c r="P170" s="406"/>
      <c r="Q170" s="406"/>
      <c r="R170" s="406"/>
      <c r="S170" s="406"/>
      <c r="T170" s="406"/>
      <c r="U170" s="407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402" t="s">
        <v>61</v>
      </c>
      <c r="B171" s="403"/>
      <c r="C171" s="403"/>
      <c r="D171" s="403"/>
      <c r="E171" s="403"/>
      <c r="F171" s="403"/>
      <c r="G171" s="403"/>
      <c r="H171" s="403"/>
      <c r="I171" s="403"/>
      <c r="J171" s="403"/>
      <c r="K171" s="403"/>
      <c r="L171" s="403"/>
      <c r="M171" s="403"/>
      <c r="N171" s="403"/>
      <c r="O171" s="403"/>
      <c r="P171" s="403"/>
      <c r="Q171" s="403"/>
      <c r="R171" s="403"/>
      <c r="S171" s="403"/>
      <c r="T171" s="403"/>
      <c r="U171" s="403"/>
      <c r="V171" s="403"/>
      <c r="W171" s="403"/>
      <c r="X171" s="403"/>
      <c r="Y171" s="403"/>
      <c r="Z171" s="381"/>
      <c r="AA171" s="381"/>
    </row>
    <row r="172" spans="1:67" ht="27" hidden="1" customHeight="1" x14ac:dyDescent="0.25">
      <c r="A172" s="54" t="s">
        <v>272</v>
      </c>
      <c r="B172" s="54" t="s">
        <v>273</v>
      </c>
      <c r="C172" s="31">
        <v>4301031224</v>
      </c>
      <c r="D172" s="400">
        <v>4680115882683</v>
      </c>
      <c r="E172" s="394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3"/>
      <c r="Q172" s="393"/>
      <c r="R172" s="393"/>
      <c r="S172" s="394"/>
      <c r="T172" s="34"/>
      <c r="U172" s="34"/>
      <c r="V172" s="35" t="s">
        <v>66</v>
      </c>
      <c r="W172" s="388">
        <v>0</v>
      </c>
      <c r="X172" s="389">
        <f t="shared" ref="X172:X179" si="39"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8" t="s">
        <v>1</v>
      </c>
      <c r="BL172" s="64">
        <f t="shared" ref="BL172:BL179" si="40">IFERROR(W172*I172/H172,"0")</f>
        <v>0</v>
      </c>
      <c r="BM172" s="64">
        <f t="shared" ref="BM172:BM179" si="41">IFERROR(X172*I172/H172,"0")</f>
        <v>0</v>
      </c>
      <c r="BN172" s="64">
        <f t="shared" ref="BN172:BN179" si="42">IFERROR(1/J172*(W172/H172),"0")</f>
        <v>0</v>
      </c>
      <c r="BO172" s="64">
        <f t="shared" ref="BO172:BO179" si="43">IFERROR(1/J172*(X172/H172),"0")</f>
        <v>0</v>
      </c>
    </row>
    <row r="173" spans="1:67" ht="27" hidden="1" customHeight="1" x14ac:dyDescent="0.25">
      <c r="A173" s="54" t="s">
        <v>274</v>
      </c>
      <c r="B173" s="54" t="s">
        <v>275</v>
      </c>
      <c r="C173" s="31">
        <v>4301031230</v>
      </c>
      <c r="D173" s="400">
        <v>4680115882690</v>
      </c>
      <c r="E173" s="394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3"/>
      <c r="Q173" s="393"/>
      <c r="R173" s="393"/>
      <c r="S173" s="394"/>
      <c r="T173" s="34"/>
      <c r="U173" s="34"/>
      <c r="V173" s="35" t="s">
        <v>66</v>
      </c>
      <c r="W173" s="388">
        <v>0</v>
      </c>
      <c r="X173" s="389">
        <f t="shared" si="39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40"/>
        <v>0</v>
      </c>
      <c r="BM173" s="64">
        <f t="shared" si="41"/>
        <v>0</v>
      </c>
      <c r="BN173" s="64">
        <f t="shared" si="42"/>
        <v>0</v>
      </c>
      <c r="BO173" s="64">
        <f t="shared" si="43"/>
        <v>0</v>
      </c>
    </row>
    <row r="174" spans="1:67" ht="27" hidden="1" customHeight="1" x14ac:dyDescent="0.25">
      <c r="A174" s="54" t="s">
        <v>276</v>
      </c>
      <c r="B174" s="54" t="s">
        <v>277</v>
      </c>
      <c r="C174" s="31">
        <v>4301031220</v>
      </c>
      <c r="D174" s="400">
        <v>4680115882669</v>
      </c>
      <c r="E174" s="394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3"/>
      <c r="Q174" s="393"/>
      <c r="R174" s="393"/>
      <c r="S174" s="394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hidden="1" customHeight="1" x14ac:dyDescent="0.25">
      <c r="A175" s="54" t="s">
        <v>278</v>
      </c>
      <c r="B175" s="54" t="s">
        <v>279</v>
      </c>
      <c r="C175" s="31">
        <v>4301031221</v>
      </c>
      <c r="D175" s="400">
        <v>4680115882676</v>
      </c>
      <c r="E175" s="394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3"/>
      <c r="Q175" s="393"/>
      <c r="R175" s="393"/>
      <c r="S175" s="394"/>
      <c r="T175" s="34"/>
      <c r="U175" s="34"/>
      <c r="V175" s="35" t="s">
        <v>66</v>
      </c>
      <c r="W175" s="388">
        <v>0</v>
      </c>
      <c r="X175" s="389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hidden="1" customHeight="1" x14ac:dyDescent="0.25">
      <c r="A176" s="54" t="s">
        <v>280</v>
      </c>
      <c r="B176" s="54" t="s">
        <v>281</v>
      </c>
      <c r="C176" s="31">
        <v>4301031223</v>
      </c>
      <c r="D176" s="400">
        <v>4680115884014</v>
      </c>
      <c r="E176" s="394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4" t="s">
        <v>282</v>
      </c>
      <c r="P176" s="393"/>
      <c r="Q176" s="393"/>
      <c r="R176" s="393"/>
      <c r="S176" s="394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hidden="1" customHeight="1" x14ac:dyDescent="0.25">
      <c r="A177" s="54" t="s">
        <v>283</v>
      </c>
      <c r="B177" s="54" t="s">
        <v>284</v>
      </c>
      <c r="C177" s="31">
        <v>4301031222</v>
      </c>
      <c r="D177" s="400">
        <v>4680115884007</v>
      </c>
      <c r="E177" s="394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9" t="s">
        <v>285</v>
      </c>
      <c r="P177" s="393"/>
      <c r="Q177" s="393"/>
      <c r="R177" s="393"/>
      <c r="S177" s="394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286</v>
      </c>
      <c r="B178" s="54" t="s">
        <v>287</v>
      </c>
      <c r="C178" s="31">
        <v>4301031229</v>
      </c>
      <c r="D178" s="400">
        <v>4680115884038</v>
      </c>
      <c r="E178" s="394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3"/>
      <c r="Q178" s="393"/>
      <c r="R178" s="393"/>
      <c r="S178" s="394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4301031225</v>
      </c>
      <c r="D179" s="400">
        <v>4680115884021</v>
      </c>
      <c r="E179" s="394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1" t="s">
        <v>290</v>
      </c>
      <c r="P179" s="393"/>
      <c r="Q179" s="393"/>
      <c r="R179" s="393"/>
      <c r="S179" s="394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idden="1" x14ac:dyDescent="0.2">
      <c r="A180" s="443"/>
      <c r="B180" s="403"/>
      <c r="C180" s="403"/>
      <c r="D180" s="403"/>
      <c r="E180" s="403"/>
      <c r="F180" s="403"/>
      <c r="G180" s="403"/>
      <c r="H180" s="403"/>
      <c r="I180" s="403"/>
      <c r="J180" s="403"/>
      <c r="K180" s="403"/>
      <c r="L180" s="403"/>
      <c r="M180" s="403"/>
      <c r="N180" s="444"/>
      <c r="O180" s="405" t="s">
        <v>70</v>
      </c>
      <c r="P180" s="406"/>
      <c r="Q180" s="406"/>
      <c r="R180" s="406"/>
      <c r="S180" s="406"/>
      <c r="T180" s="406"/>
      <c r="U180" s="407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0</v>
      </c>
      <c r="X180" s="390">
        <f>IFERROR(X172/H172,"0")+IFERROR(X173/H173,"0")+IFERROR(X174/H174,"0")+IFERROR(X175/H175,"0")+IFERROR(X176/H176,"0")+IFERROR(X177/H177,"0")+IFERROR(X178/H178,"0")+IFERROR(X179/H179,"0")</f>
        <v>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91"/>
      <c r="AA180" s="391"/>
    </row>
    <row r="181" spans="1:67" hidden="1" x14ac:dyDescent="0.2">
      <c r="A181" s="403"/>
      <c r="B181" s="403"/>
      <c r="C181" s="403"/>
      <c r="D181" s="403"/>
      <c r="E181" s="403"/>
      <c r="F181" s="403"/>
      <c r="G181" s="403"/>
      <c r="H181" s="403"/>
      <c r="I181" s="403"/>
      <c r="J181" s="403"/>
      <c r="K181" s="403"/>
      <c r="L181" s="403"/>
      <c r="M181" s="403"/>
      <c r="N181" s="444"/>
      <c r="O181" s="405" t="s">
        <v>70</v>
      </c>
      <c r="P181" s="406"/>
      <c r="Q181" s="406"/>
      <c r="R181" s="406"/>
      <c r="S181" s="406"/>
      <c r="T181" s="406"/>
      <c r="U181" s="407"/>
      <c r="V181" s="37" t="s">
        <v>66</v>
      </c>
      <c r="W181" s="390">
        <f>IFERROR(SUM(W172:W179),"0")</f>
        <v>0</v>
      </c>
      <c r="X181" s="390">
        <f>IFERROR(SUM(X172:X179),"0")</f>
        <v>0</v>
      </c>
      <c r="Y181" s="37"/>
      <c r="Z181" s="391"/>
      <c r="AA181" s="391"/>
    </row>
    <row r="182" spans="1:67" ht="14.25" hidden="1" customHeight="1" x14ac:dyDescent="0.25">
      <c r="A182" s="402" t="s">
        <v>72</v>
      </c>
      <c r="B182" s="403"/>
      <c r="C182" s="403"/>
      <c r="D182" s="403"/>
      <c r="E182" s="403"/>
      <c r="F182" s="403"/>
      <c r="G182" s="403"/>
      <c r="H182" s="403"/>
      <c r="I182" s="403"/>
      <c r="J182" s="403"/>
      <c r="K182" s="403"/>
      <c r="L182" s="403"/>
      <c r="M182" s="403"/>
      <c r="N182" s="403"/>
      <c r="O182" s="403"/>
      <c r="P182" s="403"/>
      <c r="Q182" s="403"/>
      <c r="R182" s="403"/>
      <c r="S182" s="403"/>
      <c r="T182" s="403"/>
      <c r="U182" s="403"/>
      <c r="V182" s="403"/>
      <c r="W182" s="403"/>
      <c r="X182" s="403"/>
      <c r="Y182" s="403"/>
      <c r="Z182" s="381"/>
      <c r="AA182" s="381"/>
    </row>
    <row r="183" spans="1:67" ht="27" hidden="1" customHeight="1" x14ac:dyDescent="0.25">
      <c r="A183" s="54" t="s">
        <v>291</v>
      </c>
      <c r="B183" s="54" t="s">
        <v>292</v>
      </c>
      <c r="C183" s="31">
        <v>4301051409</v>
      </c>
      <c r="D183" s="400">
        <v>4680115881556</v>
      </c>
      <c r="E183" s="394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3"/>
      <c r="Q183" s="393"/>
      <c r="R183" s="393"/>
      <c r="S183" s="394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hidden="1" customHeight="1" x14ac:dyDescent="0.25">
      <c r="A184" s="54" t="s">
        <v>293</v>
      </c>
      <c r="B184" s="54" t="s">
        <v>294</v>
      </c>
      <c r="C184" s="31">
        <v>4301051408</v>
      </c>
      <c r="D184" s="400">
        <v>4680115881594</v>
      </c>
      <c r="E184" s="394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3"/>
      <c r="Q184" s="393"/>
      <c r="R184" s="393"/>
      <c r="S184" s="394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4301051505</v>
      </c>
      <c r="D185" s="400">
        <v>4680115881587</v>
      </c>
      <c r="E185" s="394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2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3"/>
      <c r="Q185" s="393"/>
      <c r="R185" s="393"/>
      <c r="S185" s="394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hidden="1" customHeight="1" x14ac:dyDescent="0.25">
      <c r="A186" s="54" t="s">
        <v>297</v>
      </c>
      <c r="B186" s="54" t="s">
        <v>298</v>
      </c>
      <c r="C186" s="31">
        <v>4301051754</v>
      </c>
      <c r="D186" s="400">
        <v>4680115880962</v>
      </c>
      <c r="E186" s="394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0" t="s">
        <v>299</v>
      </c>
      <c r="P186" s="393"/>
      <c r="Q186" s="393"/>
      <c r="R186" s="393"/>
      <c r="S186" s="394"/>
      <c r="T186" s="34"/>
      <c r="U186" s="34"/>
      <c r="V186" s="35" t="s">
        <v>66</v>
      </c>
      <c r="W186" s="388">
        <v>0</v>
      </c>
      <c r="X186" s="389">
        <f t="shared" si="44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27" hidden="1" customHeight="1" x14ac:dyDescent="0.25">
      <c r="A187" s="54" t="s">
        <v>300</v>
      </c>
      <c r="B187" s="54" t="s">
        <v>301</v>
      </c>
      <c r="C187" s="31">
        <v>4301051411</v>
      </c>
      <c r="D187" s="400">
        <v>4680115881617</v>
      </c>
      <c r="E187" s="394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3"/>
      <c r="Q187" s="393"/>
      <c r="R187" s="393"/>
      <c r="S187" s="394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hidden="1" customHeight="1" x14ac:dyDescent="0.25">
      <c r="A188" s="54" t="s">
        <v>302</v>
      </c>
      <c r="B188" s="54" t="s">
        <v>303</v>
      </c>
      <c r="C188" s="31">
        <v>4301051632</v>
      </c>
      <c r="D188" s="400">
        <v>4680115880573</v>
      </c>
      <c r="E188" s="394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98" t="s">
        <v>304</v>
      </c>
      <c r="P188" s="393"/>
      <c r="Q188" s="393"/>
      <c r="R188" s="393"/>
      <c r="S188" s="394"/>
      <c r="T188" s="34"/>
      <c r="U188" s="34"/>
      <c r="V188" s="35" t="s">
        <v>66</v>
      </c>
      <c r="W188" s="388">
        <v>0</v>
      </c>
      <c r="X188" s="389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27" hidden="1" customHeight="1" x14ac:dyDescent="0.25">
      <c r="A189" s="54" t="s">
        <v>305</v>
      </c>
      <c r="B189" s="54" t="s">
        <v>306</v>
      </c>
      <c r="C189" s="31">
        <v>4301051487</v>
      </c>
      <c r="D189" s="400">
        <v>4680115881228</v>
      </c>
      <c r="E189" s="394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3"/>
      <c r="Q189" s="393"/>
      <c r="R189" s="393"/>
      <c r="S189" s="394"/>
      <c r="T189" s="34"/>
      <c r="U189" s="34"/>
      <c r="V189" s="35" t="s">
        <v>66</v>
      </c>
      <c r="W189" s="388">
        <v>0</v>
      </c>
      <c r="X189" s="389">
        <f t="shared" si="44"/>
        <v>0</v>
      </c>
      <c r="Y189" s="36" t="str">
        <f>IFERROR(IF(X189=0,"",ROUNDUP(X189/H189,0)*0.00753),"")</f>
        <v/>
      </c>
      <c r="Z189" s="56"/>
      <c r="AA189" s="57"/>
      <c r="AE189" s="64"/>
      <c r="BB189" s="172" t="s">
        <v>1</v>
      </c>
      <c r="BL189" s="64">
        <f t="shared" si="45"/>
        <v>0</v>
      </c>
      <c r="BM189" s="64">
        <f t="shared" si="46"/>
        <v>0</v>
      </c>
      <c r="BN189" s="64">
        <f t="shared" si="47"/>
        <v>0</v>
      </c>
      <c r="BO189" s="64">
        <f t="shared" si="48"/>
        <v>0</v>
      </c>
    </row>
    <row r="190" spans="1:67" ht="27" hidden="1" customHeight="1" x14ac:dyDescent="0.25">
      <c r="A190" s="54" t="s">
        <v>307</v>
      </c>
      <c r="B190" s="54" t="s">
        <v>308</v>
      </c>
      <c r="C190" s="31">
        <v>4301051506</v>
      </c>
      <c r="D190" s="400">
        <v>4680115881037</v>
      </c>
      <c r="E190" s="394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3"/>
      <c r="Q190" s="393"/>
      <c r="R190" s="393"/>
      <c r="S190" s="394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hidden="1" customHeight="1" x14ac:dyDescent="0.25">
      <c r="A191" s="54" t="s">
        <v>309</v>
      </c>
      <c r="B191" s="54" t="s">
        <v>310</v>
      </c>
      <c r="C191" s="31">
        <v>4301051384</v>
      </c>
      <c r="D191" s="400">
        <v>4680115881211</v>
      </c>
      <c r="E191" s="394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4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3"/>
      <c r="Q191" s="393"/>
      <c r="R191" s="393"/>
      <c r="S191" s="394"/>
      <c r="T191" s="34"/>
      <c r="U191" s="34"/>
      <c r="V191" s="35" t="s">
        <v>66</v>
      </c>
      <c r="W191" s="388">
        <v>0</v>
      </c>
      <c r="X191" s="389">
        <f t="shared" si="44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hidden="1" customHeight="1" x14ac:dyDescent="0.25">
      <c r="A192" s="54" t="s">
        <v>311</v>
      </c>
      <c r="B192" s="54" t="s">
        <v>312</v>
      </c>
      <c r="C192" s="31">
        <v>4301051378</v>
      </c>
      <c r="D192" s="400">
        <v>4680115881020</v>
      </c>
      <c r="E192" s="394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3"/>
      <c r="Q192" s="393"/>
      <c r="R192" s="393"/>
      <c r="S192" s="394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4301051407</v>
      </c>
      <c r="D193" s="400">
        <v>4680115882195</v>
      </c>
      <c r="E193" s="394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3"/>
      <c r="Q193" s="393"/>
      <c r="R193" s="393"/>
      <c r="S193" s="394"/>
      <c r="T193" s="34"/>
      <c r="U193" s="34"/>
      <c r="V193" s="35" t="s">
        <v>66</v>
      </c>
      <c r="W193" s="388">
        <v>0</v>
      </c>
      <c r="X193" s="389">
        <f t="shared" si="44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hidden="1" customHeight="1" x14ac:dyDescent="0.25">
      <c r="A194" s="54" t="s">
        <v>315</v>
      </c>
      <c r="B194" s="54" t="s">
        <v>316</v>
      </c>
      <c r="C194" s="31">
        <v>4301051630</v>
      </c>
      <c r="D194" s="400">
        <v>4680115880092</v>
      </c>
      <c r="E194" s="394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9" t="s">
        <v>317</v>
      </c>
      <c r="P194" s="393"/>
      <c r="Q194" s="393"/>
      <c r="R194" s="393"/>
      <c r="S194" s="394"/>
      <c r="T194" s="34"/>
      <c r="U194" s="34"/>
      <c r="V194" s="35" t="s">
        <v>66</v>
      </c>
      <c r="W194" s="388">
        <v>0</v>
      </c>
      <c r="X194" s="389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hidden="1" customHeight="1" x14ac:dyDescent="0.25">
      <c r="A195" s="54" t="s">
        <v>318</v>
      </c>
      <c r="B195" s="54" t="s">
        <v>319</v>
      </c>
      <c r="C195" s="31">
        <v>4301051631</v>
      </c>
      <c r="D195" s="400">
        <v>4680115880221</v>
      </c>
      <c r="E195" s="394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42" t="s">
        <v>320</v>
      </c>
      <c r="P195" s="393"/>
      <c r="Q195" s="393"/>
      <c r="R195" s="393"/>
      <c r="S195" s="394"/>
      <c r="T195" s="34"/>
      <c r="U195" s="34"/>
      <c r="V195" s="35" t="s">
        <v>66</v>
      </c>
      <c r="W195" s="388">
        <v>0</v>
      </c>
      <c r="X195" s="389">
        <f t="shared" si="44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5"/>
        <v>0</v>
      </c>
      <c r="BM195" s="64">
        <f t="shared" si="46"/>
        <v>0</v>
      </c>
      <c r="BN195" s="64">
        <f t="shared" si="47"/>
        <v>0</v>
      </c>
      <c r="BO195" s="64">
        <f t="shared" si="48"/>
        <v>0</v>
      </c>
    </row>
    <row r="196" spans="1:67" ht="16.5" hidden="1" customHeight="1" x14ac:dyDescent="0.25">
      <c r="A196" s="54" t="s">
        <v>321</v>
      </c>
      <c r="B196" s="54" t="s">
        <v>322</v>
      </c>
      <c r="C196" s="31">
        <v>4301051753</v>
      </c>
      <c r="D196" s="400">
        <v>4680115880504</v>
      </c>
      <c r="E196" s="394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43" t="s">
        <v>323</v>
      </c>
      <c r="P196" s="393"/>
      <c r="Q196" s="393"/>
      <c r="R196" s="393"/>
      <c r="S196" s="394"/>
      <c r="T196" s="34"/>
      <c r="U196" s="34"/>
      <c r="V196" s="35" t="s">
        <v>66</v>
      </c>
      <c r="W196" s="388">
        <v>0</v>
      </c>
      <c r="X196" s="389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27" hidden="1" customHeight="1" x14ac:dyDescent="0.25">
      <c r="A197" s="54" t="s">
        <v>324</v>
      </c>
      <c r="B197" s="54" t="s">
        <v>325</v>
      </c>
      <c r="C197" s="31">
        <v>4301051410</v>
      </c>
      <c r="D197" s="400">
        <v>4680115882164</v>
      </c>
      <c r="E197" s="394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3"/>
      <c r="Q197" s="393"/>
      <c r="R197" s="393"/>
      <c r="S197" s="394"/>
      <c r="T197" s="34"/>
      <c r="U197" s="34"/>
      <c r="V197" s="35" t="s">
        <v>66</v>
      </c>
      <c r="W197" s="388">
        <v>0</v>
      </c>
      <c r="X197" s="389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hidden="1" x14ac:dyDescent="0.2">
      <c r="A198" s="443"/>
      <c r="B198" s="403"/>
      <c r="C198" s="403"/>
      <c r="D198" s="403"/>
      <c r="E198" s="403"/>
      <c r="F198" s="403"/>
      <c r="G198" s="403"/>
      <c r="H198" s="403"/>
      <c r="I198" s="403"/>
      <c r="J198" s="403"/>
      <c r="K198" s="403"/>
      <c r="L198" s="403"/>
      <c r="M198" s="403"/>
      <c r="N198" s="444"/>
      <c r="O198" s="405" t="s">
        <v>70</v>
      </c>
      <c r="P198" s="406"/>
      <c r="Q198" s="406"/>
      <c r="R198" s="406"/>
      <c r="S198" s="406"/>
      <c r="T198" s="406"/>
      <c r="U198" s="407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91"/>
      <c r="AA198" s="391"/>
    </row>
    <row r="199" spans="1:67" hidden="1" x14ac:dyDescent="0.2">
      <c r="A199" s="403"/>
      <c r="B199" s="403"/>
      <c r="C199" s="403"/>
      <c r="D199" s="403"/>
      <c r="E199" s="403"/>
      <c r="F199" s="403"/>
      <c r="G199" s="403"/>
      <c r="H199" s="403"/>
      <c r="I199" s="403"/>
      <c r="J199" s="403"/>
      <c r="K199" s="403"/>
      <c r="L199" s="403"/>
      <c r="M199" s="403"/>
      <c r="N199" s="444"/>
      <c r="O199" s="405" t="s">
        <v>70</v>
      </c>
      <c r="P199" s="406"/>
      <c r="Q199" s="406"/>
      <c r="R199" s="406"/>
      <c r="S199" s="406"/>
      <c r="T199" s="406"/>
      <c r="U199" s="407"/>
      <c r="V199" s="37" t="s">
        <v>66</v>
      </c>
      <c r="W199" s="390">
        <f>IFERROR(SUM(W183:W197),"0")</f>
        <v>0</v>
      </c>
      <c r="X199" s="390">
        <f>IFERROR(SUM(X183:X197),"0")</f>
        <v>0</v>
      </c>
      <c r="Y199" s="37"/>
      <c r="Z199" s="391"/>
      <c r="AA199" s="391"/>
    </row>
    <row r="200" spans="1:67" ht="14.25" hidden="1" customHeight="1" x14ac:dyDescent="0.25">
      <c r="A200" s="402" t="s">
        <v>204</v>
      </c>
      <c r="B200" s="403"/>
      <c r="C200" s="403"/>
      <c r="D200" s="403"/>
      <c r="E200" s="403"/>
      <c r="F200" s="403"/>
      <c r="G200" s="403"/>
      <c r="H200" s="403"/>
      <c r="I200" s="403"/>
      <c r="J200" s="403"/>
      <c r="K200" s="403"/>
      <c r="L200" s="403"/>
      <c r="M200" s="403"/>
      <c r="N200" s="403"/>
      <c r="O200" s="403"/>
      <c r="P200" s="403"/>
      <c r="Q200" s="403"/>
      <c r="R200" s="403"/>
      <c r="S200" s="403"/>
      <c r="T200" s="403"/>
      <c r="U200" s="403"/>
      <c r="V200" s="403"/>
      <c r="W200" s="403"/>
      <c r="X200" s="403"/>
      <c r="Y200" s="403"/>
      <c r="Z200" s="381"/>
      <c r="AA200" s="381"/>
    </row>
    <row r="201" spans="1:67" ht="16.5" hidden="1" customHeight="1" x14ac:dyDescent="0.25">
      <c r="A201" s="54" t="s">
        <v>326</v>
      </c>
      <c r="B201" s="54" t="s">
        <v>327</v>
      </c>
      <c r="C201" s="31">
        <v>4301060360</v>
      </c>
      <c r="D201" s="400">
        <v>4680115882874</v>
      </c>
      <c r="E201" s="394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3"/>
      <c r="Q201" s="393"/>
      <c r="R201" s="393"/>
      <c r="S201" s="394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4301060359</v>
      </c>
      <c r="D202" s="400">
        <v>4680115884434</v>
      </c>
      <c r="E202" s="394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3"/>
      <c r="Q202" s="393"/>
      <c r="R202" s="393"/>
      <c r="S202" s="394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330</v>
      </c>
      <c r="B203" s="54" t="s">
        <v>331</v>
      </c>
      <c r="C203" s="31">
        <v>4301060375</v>
      </c>
      <c r="D203" s="400">
        <v>4680115880818</v>
      </c>
      <c r="E203" s="394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52" t="s">
        <v>332</v>
      </c>
      <c r="P203" s="393"/>
      <c r="Q203" s="393"/>
      <c r="R203" s="393"/>
      <c r="S203" s="394"/>
      <c r="T203" s="34"/>
      <c r="U203" s="34"/>
      <c r="V203" s="35" t="s">
        <v>66</v>
      </c>
      <c r="W203" s="388">
        <v>0</v>
      </c>
      <c r="X203" s="389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333</v>
      </c>
      <c r="B204" s="54" t="s">
        <v>334</v>
      </c>
      <c r="C204" s="31">
        <v>4301060389</v>
      </c>
      <c r="D204" s="400">
        <v>4680115880801</v>
      </c>
      <c r="E204" s="394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44" t="s">
        <v>335</v>
      </c>
      <c r="P204" s="393"/>
      <c r="Q204" s="393"/>
      <c r="R204" s="393"/>
      <c r="S204" s="394"/>
      <c r="T204" s="34"/>
      <c r="U204" s="34"/>
      <c r="V204" s="35" t="s">
        <v>66</v>
      </c>
      <c r="W204" s="388">
        <v>0</v>
      </c>
      <c r="X204" s="389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443"/>
      <c r="B205" s="403"/>
      <c r="C205" s="403"/>
      <c r="D205" s="403"/>
      <c r="E205" s="403"/>
      <c r="F205" s="403"/>
      <c r="G205" s="403"/>
      <c r="H205" s="403"/>
      <c r="I205" s="403"/>
      <c r="J205" s="403"/>
      <c r="K205" s="403"/>
      <c r="L205" s="403"/>
      <c r="M205" s="403"/>
      <c r="N205" s="444"/>
      <c r="O205" s="405" t="s">
        <v>70</v>
      </c>
      <c r="P205" s="406"/>
      <c r="Q205" s="406"/>
      <c r="R205" s="406"/>
      <c r="S205" s="406"/>
      <c r="T205" s="406"/>
      <c r="U205" s="407"/>
      <c r="V205" s="37" t="s">
        <v>71</v>
      </c>
      <c r="W205" s="390">
        <f>IFERROR(W201/H201,"0")+IFERROR(W202/H202,"0")+IFERROR(W203/H203,"0")+IFERROR(W204/H204,"0")</f>
        <v>0</v>
      </c>
      <c r="X205" s="390">
        <f>IFERROR(X201/H201,"0")+IFERROR(X202/H202,"0")+IFERROR(X203/H203,"0")+IFERROR(X204/H204,"0")</f>
        <v>0</v>
      </c>
      <c r="Y205" s="390">
        <f>IFERROR(IF(Y201="",0,Y201),"0")+IFERROR(IF(Y202="",0,Y202),"0")+IFERROR(IF(Y203="",0,Y203),"0")+IFERROR(IF(Y204="",0,Y204),"0")</f>
        <v>0</v>
      </c>
      <c r="Z205" s="391"/>
      <c r="AA205" s="391"/>
    </row>
    <row r="206" spans="1:67" hidden="1" x14ac:dyDescent="0.2">
      <c r="A206" s="403"/>
      <c r="B206" s="403"/>
      <c r="C206" s="403"/>
      <c r="D206" s="403"/>
      <c r="E206" s="403"/>
      <c r="F206" s="403"/>
      <c r="G206" s="403"/>
      <c r="H206" s="403"/>
      <c r="I206" s="403"/>
      <c r="J206" s="403"/>
      <c r="K206" s="403"/>
      <c r="L206" s="403"/>
      <c r="M206" s="403"/>
      <c r="N206" s="444"/>
      <c r="O206" s="405" t="s">
        <v>70</v>
      </c>
      <c r="P206" s="406"/>
      <c r="Q206" s="406"/>
      <c r="R206" s="406"/>
      <c r="S206" s="406"/>
      <c r="T206" s="406"/>
      <c r="U206" s="407"/>
      <c r="V206" s="37" t="s">
        <v>66</v>
      </c>
      <c r="W206" s="390">
        <f>IFERROR(SUM(W201:W204),"0")</f>
        <v>0</v>
      </c>
      <c r="X206" s="390">
        <f>IFERROR(SUM(X201:X204),"0")</f>
        <v>0</v>
      </c>
      <c r="Y206" s="37"/>
      <c r="Z206" s="391"/>
      <c r="AA206" s="391"/>
    </row>
    <row r="207" spans="1:67" ht="16.5" hidden="1" customHeight="1" x14ac:dyDescent="0.25">
      <c r="A207" s="409" t="s">
        <v>336</v>
      </c>
      <c r="B207" s="403"/>
      <c r="C207" s="403"/>
      <c r="D207" s="403"/>
      <c r="E207" s="403"/>
      <c r="F207" s="403"/>
      <c r="G207" s="403"/>
      <c r="H207" s="403"/>
      <c r="I207" s="403"/>
      <c r="J207" s="403"/>
      <c r="K207" s="403"/>
      <c r="L207" s="403"/>
      <c r="M207" s="403"/>
      <c r="N207" s="403"/>
      <c r="O207" s="403"/>
      <c r="P207" s="403"/>
      <c r="Q207" s="403"/>
      <c r="R207" s="403"/>
      <c r="S207" s="403"/>
      <c r="T207" s="403"/>
      <c r="U207" s="403"/>
      <c r="V207" s="403"/>
      <c r="W207" s="403"/>
      <c r="X207" s="403"/>
      <c r="Y207" s="403"/>
      <c r="Z207" s="382"/>
      <c r="AA207" s="382"/>
    </row>
    <row r="208" spans="1:67" ht="14.25" hidden="1" customHeight="1" x14ac:dyDescent="0.25">
      <c r="A208" s="402" t="s">
        <v>105</v>
      </c>
      <c r="B208" s="403"/>
      <c r="C208" s="403"/>
      <c r="D208" s="403"/>
      <c r="E208" s="403"/>
      <c r="F208" s="403"/>
      <c r="G208" s="403"/>
      <c r="H208" s="403"/>
      <c r="I208" s="403"/>
      <c r="J208" s="403"/>
      <c r="K208" s="403"/>
      <c r="L208" s="403"/>
      <c r="M208" s="403"/>
      <c r="N208" s="403"/>
      <c r="O208" s="403"/>
      <c r="P208" s="403"/>
      <c r="Q208" s="403"/>
      <c r="R208" s="403"/>
      <c r="S208" s="403"/>
      <c r="T208" s="403"/>
      <c r="U208" s="403"/>
      <c r="V208" s="403"/>
      <c r="W208" s="403"/>
      <c r="X208" s="403"/>
      <c r="Y208" s="403"/>
      <c r="Z208" s="381"/>
      <c r="AA208" s="381"/>
    </row>
    <row r="209" spans="1:67" ht="27" hidden="1" customHeight="1" x14ac:dyDescent="0.25">
      <c r="A209" s="54" t="s">
        <v>337</v>
      </c>
      <c r="B209" s="54" t="s">
        <v>338</v>
      </c>
      <c r="C209" s="31">
        <v>4301011717</v>
      </c>
      <c r="D209" s="400">
        <v>4680115884274</v>
      </c>
      <c r="E209" s="394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5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3"/>
      <c r="Q209" s="393"/>
      <c r="R209" s="393"/>
      <c r="S209" s="394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hidden="1" customHeight="1" x14ac:dyDescent="0.25">
      <c r="A210" s="54" t="s">
        <v>339</v>
      </c>
      <c r="B210" s="54" t="s">
        <v>340</v>
      </c>
      <c r="C210" s="31">
        <v>4301011719</v>
      </c>
      <c r="D210" s="400">
        <v>4680115884298</v>
      </c>
      <c r="E210" s="394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3"/>
      <c r="Q210" s="393"/>
      <c r="R210" s="393"/>
      <c r="S210" s="394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4301011733</v>
      </c>
      <c r="D211" s="400">
        <v>4680115884250</v>
      </c>
      <c r="E211" s="394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3"/>
      <c r="Q211" s="393"/>
      <c r="R211" s="393"/>
      <c r="S211" s="394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4301011718</v>
      </c>
      <c r="D212" s="400">
        <v>4680115884281</v>
      </c>
      <c r="E212" s="394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3"/>
      <c r="Q212" s="393"/>
      <c r="R212" s="393"/>
      <c r="S212" s="394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4301011720</v>
      </c>
      <c r="D213" s="400">
        <v>4680115884199</v>
      </c>
      <c r="E213" s="394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3"/>
      <c r="Q213" s="393"/>
      <c r="R213" s="393"/>
      <c r="S213" s="394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4301011716</v>
      </c>
      <c r="D214" s="400">
        <v>4680115884267</v>
      </c>
      <c r="E214" s="394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3"/>
      <c r="Q214" s="393"/>
      <c r="R214" s="393"/>
      <c r="S214" s="394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4301011593</v>
      </c>
      <c r="D215" s="400">
        <v>4680115882973</v>
      </c>
      <c r="E215" s="394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3"/>
      <c r="Q215" s="393"/>
      <c r="R215" s="393"/>
      <c r="S215" s="394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idden="1" x14ac:dyDescent="0.2">
      <c r="A216" s="443"/>
      <c r="B216" s="403"/>
      <c r="C216" s="403"/>
      <c r="D216" s="403"/>
      <c r="E216" s="403"/>
      <c r="F216" s="403"/>
      <c r="G216" s="403"/>
      <c r="H216" s="403"/>
      <c r="I216" s="403"/>
      <c r="J216" s="403"/>
      <c r="K216" s="403"/>
      <c r="L216" s="403"/>
      <c r="M216" s="403"/>
      <c r="N216" s="444"/>
      <c r="O216" s="405" t="s">
        <v>70</v>
      </c>
      <c r="P216" s="406"/>
      <c r="Q216" s="406"/>
      <c r="R216" s="406"/>
      <c r="S216" s="406"/>
      <c r="T216" s="406"/>
      <c r="U216" s="407"/>
      <c r="V216" s="37" t="s">
        <v>71</v>
      </c>
      <c r="W216" s="390">
        <f>IFERROR(W209/H209,"0")+IFERROR(W210/H210,"0")+IFERROR(W211/H211,"0")+IFERROR(W212/H212,"0")+IFERROR(W213/H213,"0")+IFERROR(W214/H214,"0")+IFERROR(W215/H215,"0")</f>
        <v>0</v>
      </c>
      <c r="X216" s="390">
        <f>IFERROR(X209/H209,"0")+IFERROR(X210/H210,"0")+IFERROR(X211/H211,"0")+IFERROR(X212/H212,"0")+IFERROR(X213/H213,"0")+IFERROR(X214/H214,"0")+IFERROR(X215/H215,"0")</f>
        <v>0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91"/>
      <c r="AA216" s="391"/>
    </row>
    <row r="217" spans="1:67" hidden="1" x14ac:dyDescent="0.2">
      <c r="A217" s="403"/>
      <c r="B217" s="403"/>
      <c r="C217" s="403"/>
      <c r="D217" s="403"/>
      <c r="E217" s="403"/>
      <c r="F217" s="403"/>
      <c r="G217" s="403"/>
      <c r="H217" s="403"/>
      <c r="I217" s="403"/>
      <c r="J217" s="403"/>
      <c r="K217" s="403"/>
      <c r="L217" s="403"/>
      <c r="M217" s="403"/>
      <c r="N217" s="444"/>
      <c r="O217" s="405" t="s">
        <v>70</v>
      </c>
      <c r="P217" s="406"/>
      <c r="Q217" s="406"/>
      <c r="R217" s="406"/>
      <c r="S217" s="406"/>
      <c r="T217" s="406"/>
      <c r="U217" s="407"/>
      <c r="V217" s="37" t="s">
        <v>66</v>
      </c>
      <c r="W217" s="390">
        <f>IFERROR(SUM(W209:W215),"0")</f>
        <v>0</v>
      </c>
      <c r="X217" s="390">
        <f>IFERROR(SUM(X209:X215),"0")</f>
        <v>0</v>
      </c>
      <c r="Y217" s="37"/>
      <c r="Z217" s="391"/>
      <c r="AA217" s="391"/>
    </row>
    <row r="218" spans="1:67" ht="14.25" hidden="1" customHeight="1" x14ac:dyDescent="0.25">
      <c r="A218" s="402" t="s">
        <v>61</v>
      </c>
      <c r="B218" s="403"/>
      <c r="C218" s="403"/>
      <c r="D218" s="403"/>
      <c r="E218" s="403"/>
      <c r="F218" s="403"/>
      <c r="G218" s="403"/>
      <c r="H218" s="403"/>
      <c r="I218" s="403"/>
      <c r="J218" s="403"/>
      <c r="K218" s="403"/>
      <c r="L218" s="403"/>
      <c r="M218" s="403"/>
      <c r="N218" s="403"/>
      <c r="O218" s="403"/>
      <c r="P218" s="403"/>
      <c r="Q218" s="403"/>
      <c r="R218" s="403"/>
      <c r="S218" s="403"/>
      <c r="T218" s="403"/>
      <c r="U218" s="403"/>
      <c r="V218" s="403"/>
      <c r="W218" s="403"/>
      <c r="X218" s="403"/>
      <c r="Y218" s="403"/>
      <c r="Z218" s="381"/>
      <c r="AA218" s="381"/>
    </row>
    <row r="219" spans="1:67" ht="27" hidden="1" customHeight="1" x14ac:dyDescent="0.25">
      <c r="A219" s="54" t="s">
        <v>351</v>
      </c>
      <c r="B219" s="54" t="s">
        <v>352</v>
      </c>
      <c r="C219" s="31">
        <v>4301031151</v>
      </c>
      <c r="D219" s="400">
        <v>4607091389845</v>
      </c>
      <c r="E219" s="394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3"/>
      <c r="Q219" s="393"/>
      <c r="R219" s="393"/>
      <c r="S219" s="394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351</v>
      </c>
      <c r="B220" s="54" t="s">
        <v>353</v>
      </c>
      <c r="C220" s="31">
        <v>4301031305</v>
      </c>
      <c r="D220" s="400">
        <v>4607091389845</v>
      </c>
      <c r="E220" s="394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9" t="s">
        <v>354</v>
      </c>
      <c r="P220" s="393"/>
      <c r="Q220" s="393"/>
      <c r="R220" s="393"/>
      <c r="S220" s="394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355</v>
      </c>
      <c r="B221" s="54" t="s">
        <v>356</v>
      </c>
      <c r="C221" s="31">
        <v>4301031259</v>
      </c>
      <c r="D221" s="400">
        <v>4680115882881</v>
      </c>
      <c r="E221" s="394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3"/>
      <c r="Q221" s="393"/>
      <c r="R221" s="393"/>
      <c r="S221" s="394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idden="1" x14ac:dyDescent="0.2">
      <c r="A222" s="443"/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44"/>
      <c r="O222" s="405" t="s">
        <v>70</v>
      </c>
      <c r="P222" s="406"/>
      <c r="Q222" s="406"/>
      <c r="R222" s="406"/>
      <c r="S222" s="406"/>
      <c r="T222" s="406"/>
      <c r="U222" s="407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hidden="1" x14ac:dyDescent="0.2">
      <c r="A223" s="403"/>
      <c r="B223" s="403"/>
      <c r="C223" s="403"/>
      <c r="D223" s="403"/>
      <c r="E223" s="403"/>
      <c r="F223" s="403"/>
      <c r="G223" s="403"/>
      <c r="H223" s="403"/>
      <c r="I223" s="403"/>
      <c r="J223" s="403"/>
      <c r="K223" s="403"/>
      <c r="L223" s="403"/>
      <c r="M223" s="403"/>
      <c r="N223" s="444"/>
      <c r="O223" s="405" t="s">
        <v>70</v>
      </c>
      <c r="P223" s="406"/>
      <c r="Q223" s="406"/>
      <c r="R223" s="406"/>
      <c r="S223" s="406"/>
      <c r="T223" s="406"/>
      <c r="U223" s="407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hidden="1" customHeight="1" x14ac:dyDescent="0.25">
      <c r="A224" s="409" t="s">
        <v>357</v>
      </c>
      <c r="B224" s="403"/>
      <c r="C224" s="403"/>
      <c r="D224" s="403"/>
      <c r="E224" s="403"/>
      <c r="F224" s="403"/>
      <c r="G224" s="403"/>
      <c r="H224" s="403"/>
      <c r="I224" s="403"/>
      <c r="J224" s="403"/>
      <c r="K224" s="403"/>
      <c r="L224" s="403"/>
      <c r="M224" s="403"/>
      <c r="N224" s="403"/>
      <c r="O224" s="403"/>
      <c r="P224" s="403"/>
      <c r="Q224" s="403"/>
      <c r="R224" s="403"/>
      <c r="S224" s="403"/>
      <c r="T224" s="403"/>
      <c r="U224" s="403"/>
      <c r="V224" s="403"/>
      <c r="W224" s="403"/>
      <c r="X224" s="403"/>
      <c r="Y224" s="403"/>
      <c r="Z224" s="382"/>
      <c r="AA224" s="382"/>
    </row>
    <row r="225" spans="1:67" ht="14.25" hidden="1" customHeight="1" x14ac:dyDescent="0.25">
      <c r="A225" s="402" t="s">
        <v>105</v>
      </c>
      <c r="B225" s="403"/>
      <c r="C225" s="403"/>
      <c r="D225" s="403"/>
      <c r="E225" s="403"/>
      <c r="F225" s="403"/>
      <c r="G225" s="403"/>
      <c r="H225" s="403"/>
      <c r="I225" s="403"/>
      <c r="J225" s="403"/>
      <c r="K225" s="403"/>
      <c r="L225" s="403"/>
      <c r="M225" s="403"/>
      <c r="N225" s="403"/>
      <c r="O225" s="403"/>
      <c r="P225" s="403"/>
      <c r="Q225" s="403"/>
      <c r="R225" s="403"/>
      <c r="S225" s="403"/>
      <c r="T225" s="403"/>
      <c r="U225" s="403"/>
      <c r="V225" s="403"/>
      <c r="W225" s="403"/>
      <c r="X225" s="403"/>
      <c r="Y225" s="403"/>
      <c r="Z225" s="381"/>
      <c r="AA225" s="381"/>
    </row>
    <row r="226" spans="1:67" ht="27" hidden="1" customHeight="1" x14ac:dyDescent="0.25">
      <c r="A226" s="54" t="s">
        <v>358</v>
      </c>
      <c r="B226" s="54" t="s">
        <v>359</v>
      </c>
      <c r="C226" s="31">
        <v>4301011826</v>
      </c>
      <c r="D226" s="400">
        <v>4680115884137</v>
      </c>
      <c r="E226" s="394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3"/>
      <c r="Q226" s="393"/>
      <c r="R226" s="393"/>
      <c r="S226" s="394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hidden="1" customHeight="1" x14ac:dyDescent="0.25">
      <c r="A227" s="54" t="s">
        <v>360</v>
      </c>
      <c r="B227" s="54" t="s">
        <v>361</v>
      </c>
      <c r="C227" s="31">
        <v>4301011724</v>
      </c>
      <c r="D227" s="400">
        <v>4680115884236</v>
      </c>
      <c r="E227" s="394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3"/>
      <c r="Q227" s="393"/>
      <c r="R227" s="393"/>
      <c r="S227" s="394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4301011721</v>
      </c>
      <c r="D228" s="400">
        <v>4680115884175</v>
      </c>
      <c r="E228" s="394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3"/>
      <c r="Q228" s="393"/>
      <c r="R228" s="393"/>
      <c r="S228" s="394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hidden="1" customHeight="1" x14ac:dyDescent="0.25">
      <c r="A229" s="54" t="s">
        <v>364</v>
      </c>
      <c r="B229" s="54" t="s">
        <v>365</v>
      </c>
      <c r="C229" s="31">
        <v>4301011824</v>
      </c>
      <c r="D229" s="400">
        <v>4680115884144</v>
      </c>
      <c r="E229" s="394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3"/>
      <c r="Q229" s="393"/>
      <c r="R229" s="393"/>
      <c r="S229" s="394"/>
      <c r="T229" s="34"/>
      <c r="U229" s="34"/>
      <c r="V229" s="35" t="s">
        <v>66</v>
      </c>
      <c r="W229" s="388">
        <v>0</v>
      </c>
      <c r="X229" s="389">
        <f t="shared" si="54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4301011726</v>
      </c>
      <c r="D230" s="400">
        <v>4680115884182</v>
      </c>
      <c r="E230" s="394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3"/>
      <c r="Q230" s="393"/>
      <c r="R230" s="393"/>
      <c r="S230" s="394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4301011722</v>
      </c>
      <c r="D231" s="400">
        <v>4680115884205</v>
      </c>
      <c r="E231" s="394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3"/>
      <c r="Q231" s="393"/>
      <c r="R231" s="393"/>
      <c r="S231" s="394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idden="1" x14ac:dyDescent="0.2">
      <c r="A232" s="443"/>
      <c r="B232" s="403"/>
      <c r="C232" s="403"/>
      <c r="D232" s="403"/>
      <c r="E232" s="403"/>
      <c r="F232" s="403"/>
      <c r="G232" s="403"/>
      <c r="H232" s="403"/>
      <c r="I232" s="403"/>
      <c r="J232" s="403"/>
      <c r="K232" s="403"/>
      <c r="L232" s="403"/>
      <c r="M232" s="403"/>
      <c r="N232" s="444"/>
      <c r="O232" s="405" t="s">
        <v>70</v>
      </c>
      <c r="P232" s="406"/>
      <c r="Q232" s="406"/>
      <c r="R232" s="406"/>
      <c r="S232" s="406"/>
      <c r="T232" s="406"/>
      <c r="U232" s="407"/>
      <c r="V232" s="37" t="s">
        <v>71</v>
      </c>
      <c r="W232" s="390">
        <f>IFERROR(W226/H226,"0")+IFERROR(W227/H227,"0")+IFERROR(W228/H228,"0")+IFERROR(W229/H229,"0")+IFERROR(W230/H230,"0")+IFERROR(W231/H231,"0")</f>
        <v>0</v>
      </c>
      <c r="X232" s="390">
        <f>IFERROR(X226/H226,"0")+IFERROR(X227/H227,"0")+IFERROR(X228/H228,"0")+IFERROR(X229/H229,"0")+IFERROR(X230/H230,"0")+IFERROR(X231/H231,"0")</f>
        <v>0</v>
      </c>
      <c r="Y232" s="390">
        <f>IFERROR(IF(Y226="",0,Y226),"0")+IFERROR(IF(Y227="",0,Y227),"0")+IFERROR(IF(Y228="",0,Y228),"0")+IFERROR(IF(Y229="",0,Y229),"0")+IFERROR(IF(Y230="",0,Y230),"0")+IFERROR(IF(Y231="",0,Y231),"0")</f>
        <v>0</v>
      </c>
      <c r="Z232" s="391"/>
      <c r="AA232" s="391"/>
    </row>
    <row r="233" spans="1:67" hidden="1" x14ac:dyDescent="0.2">
      <c r="A233" s="403"/>
      <c r="B233" s="403"/>
      <c r="C233" s="403"/>
      <c r="D233" s="403"/>
      <c r="E233" s="403"/>
      <c r="F233" s="403"/>
      <c r="G233" s="403"/>
      <c r="H233" s="403"/>
      <c r="I233" s="403"/>
      <c r="J233" s="403"/>
      <c r="K233" s="403"/>
      <c r="L233" s="403"/>
      <c r="M233" s="403"/>
      <c r="N233" s="444"/>
      <c r="O233" s="405" t="s">
        <v>70</v>
      </c>
      <c r="P233" s="406"/>
      <c r="Q233" s="406"/>
      <c r="R233" s="406"/>
      <c r="S233" s="406"/>
      <c r="T233" s="406"/>
      <c r="U233" s="407"/>
      <c r="V233" s="37" t="s">
        <v>66</v>
      </c>
      <c r="W233" s="390">
        <f>IFERROR(SUM(W226:W231),"0")</f>
        <v>0</v>
      </c>
      <c r="X233" s="390">
        <f>IFERROR(SUM(X226:X231),"0")</f>
        <v>0</v>
      </c>
      <c r="Y233" s="37"/>
      <c r="Z233" s="391"/>
      <c r="AA233" s="391"/>
    </row>
    <row r="234" spans="1:67" ht="16.5" hidden="1" customHeight="1" x14ac:dyDescent="0.25">
      <c r="A234" s="409" t="s">
        <v>370</v>
      </c>
      <c r="B234" s="403"/>
      <c r="C234" s="403"/>
      <c r="D234" s="403"/>
      <c r="E234" s="403"/>
      <c r="F234" s="403"/>
      <c r="G234" s="403"/>
      <c r="H234" s="403"/>
      <c r="I234" s="403"/>
      <c r="J234" s="403"/>
      <c r="K234" s="403"/>
      <c r="L234" s="403"/>
      <c r="M234" s="403"/>
      <c r="N234" s="403"/>
      <c r="O234" s="403"/>
      <c r="P234" s="403"/>
      <c r="Q234" s="403"/>
      <c r="R234" s="403"/>
      <c r="S234" s="403"/>
      <c r="T234" s="403"/>
      <c r="U234" s="403"/>
      <c r="V234" s="403"/>
      <c r="W234" s="403"/>
      <c r="X234" s="403"/>
      <c r="Y234" s="403"/>
      <c r="Z234" s="382"/>
      <c r="AA234" s="382"/>
    </row>
    <row r="235" spans="1:67" ht="14.25" hidden="1" customHeight="1" x14ac:dyDescent="0.25">
      <c r="A235" s="402" t="s">
        <v>105</v>
      </c>
      <c r="B235" s="403"/>
      <c r="C235" s="403"/>
      <c r="D235" s="403"/>
      <c r="E235" s="403"/>
      <c r="F235" s="403"/>
      <c r="G235" s="403"/>
      <c r="H235" s="403"/>
      <c r="I235" s="403"/>
      <c r="J235" s="403"/>
      <c r="K235" s="403"/>
      <c r="L235" s="403"/>
      <c r="M235" s="403"/>
      <c r="N235" s="403"/>
      <c r="O235" s="403"/>
      <c r="P235" s="403"/>
      <c r="Q235" s="403"/>
      <c r="R235" s="403"/>
      <c r="S235" s="403"/>
      <c r="T235" s="403"/>
      <c r="U235" s="403"/>
      <c r="V235" s="403"/>
      <c r="W235" s="403"/>
      <c r="X235" s="403"/>
      <c r="Y235" s="403"/>
      <c r="Z235" s="381"/>
      <c r="AA235" s="381"/>
    </row>
    <row r="236" spans="1:67" ht="27" hidden="1" customHeight="1" x14ac:dyDescent="0.25">
      <c r="A236" s="54" t="s">
        <v>371</v>
      </c>
      <c r="B236" s="54" t="s">
        <v>372</v>
      </c>
      <c r="C236" s="31">
        <v>4301012016</v>
      </c>
      <c r="D236" s="400">
        <v>4680115885554</v>
      </c>
      <c r="E236" s="394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4" t="s">
        <v>373</v>
      </c>
      <c r="P236" s="393"/>
      <c r="Q236" s="393"/>
      <c r="R236" s="393"/>
      <c r="S236" s="394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hidden="1" customHeight="1" x14ac:dyDescent="0.25">
      <c r="A237" s="54" t="s">
        <v>375</v>
      </c>
      <c r="B237" s="54" t="s">
        <v>376</v>
      </c>
      <c r="C237" s="31">
        <v>4301012024</v>
      </c>
      <c r="D237" s="400">
        <v>4680115885615</v>
      </c>
      <c r="E237" s="394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5" t="s">
        <v>377</v>
      </c>
      <c r="P237" s="393"/>
      <c r="Q237" s="393"/>
      <c r="R237" s="393"/>
      <c r="S237" s="394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4301011858</v>
      </c>
      <c r="D238" s="400">
        <v>4680115885646</v>
      </c>
      <c r="E238" s="394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4" t="s">
        <v>381</v>
      </c>
      <c r="P238" s="393"/>
      <c r="Q238" s="393"/>
      <c r="R238" s="393"/>
      <c r="S238" s="394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382</v>
      </c>
      <c r="B239" s="54" t="s">
        <v>383</v>
      </c>
      <c r="C239" s="31">
        <v>4301011362</v>
      </c>
      <c r="D239" s="400">
        <v>4607091386004</v>
      </c>
      <c r="E239" s="394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3"/>
      <c r="Q239" s="393"/>
      <c r="R239" s="393"/>
      <c r="S239" s="394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4301011347</v>
      </c>
      <c r="D240" s="400">
        <v>4607091386073</v>
      </c>
      <c r="E240" s="394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5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3"/>
      <c r="Q240" s="393"/>
      <c r="R240" s="393"/>
      <c r="S240" s="394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4301010928</v>
      </c>
      <c r="D241" s="400">
        <v>4607091387322</v>
      </c>
      <c r="E241" s="394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1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3"/>
      <c r="Q241" s="393"/>
      <c r="R241" s="393"/>
      <c r="S241" s="394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389</v>
      </c>
      <c r="B242" s="54" t="s">
        <v>390</v>
      </c>
      <c r="C242" s="31">
        <v>4301010945</v>
      </c>
      <c r="D242" s="400">
        <v>4607091387353</v>
      </c>
      <c r="E242" s="394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3"/>
      <c r="Q242" s="393"/>
      <c r="R242" s="393"/>
      <c r="S242" s="394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4301011328</v>
      </c>
      <c r="D243" s="400">
        <v>4607091386011</v>
      </c>
      <c r="E243" s="394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3"/>
      <c r="Q243" s="393"/>
      <c r="R243" s="393"/>
      <c r="S243" s="394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4301011329</v>
      </c>
      <c r="D244" s="400">
        <v>4607091387308</v>
      </c>
      <c r="E244" s="394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2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3"/>
      <c r="Q244" s="393"/>
      <c r="R244" s="393"/>
      <c r="S244" s="394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4301011049</v>
      </c>
      <c r="D245" s="400">
        <v>4607091387339</v>
      </c>
      <c r="E245" s="394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3"/>
      <c r="Q245" s="393"/>
      <c r="R245" s="393"/>
      <c r="S245" s="394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4301011573</v>
      </c>
      <c r="D246" s="400">
        <v>4680115881938</v>
      </c>
      <c r="E246" s="394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7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3"/>
      <c r="Q246" s="393"/>
      <c r="R246" s="393"/>
      <c r="S246" s="394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4301010944</v>
      </c>
      <c r="D247" s="400">
        <v>4607091387346</v>
      </c>
      <c r="E247" s="394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3"/>
      <c r="Q247" s="393"/>
      <c r="R247" s="393"/>
      <c r="S247" s="394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4301011353</v>
      </c>
      <c r="D248" s="400">
        <v>4607091389807</v>
      </c>
      <c r="E248" s="394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3"/>
      <c r="Q248" s="393"/>
      <c r="R248" s="393"/>
      <c r="S248" s="394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idden="1" x14ac:dyDescent="0.2">
      <c r="A249" s="443"/>
      <c r="B249" s="403"/>
      <c r="C249" s="403"/>
      <c r="D249" s="403"/>
      <c r="E249" s="403"/>
      <c r="F249" s="403"/>
      <c r="G249" s="403"/>
      <c r="H249" s="403"/>
      <c r="I249" s="403"/>
      <c r="J249" s="403"/>
      <c r="K249" s="403"/>
      <c r="L249" s="403"/>
      <c r="M249" s="403"/>
      <c r="N249" s="444"/>
      <c r="O249" s="405" t="s">
        <v>70</v>
      </c>
      <c r="P249" s="406"/>
      <c r="Q249" s="406"/>
      <c r="R249" s="406"/>
      <c r="S249" s="406"/>
      <c r="T249" s="406"/>
      <c r="U249" s="407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hidden="1" x14ac:dyDescent="0.2">
      <c r="A250" s="403"/>
      <c r="B250" s="403"/>
      <c r="C250" s="403"/>
      <c r="D250" s="403"/>
      <c r="E250" s="403"/>
      <c r="F250" s="403"/>
      <c r="G250" s="403"/>
      <c r="H250" s="403"/>
      <c r="I250" s="403"/>
      <c r="J250" s="403"/>
      <c r="K250" s="403"/>
      <c r="L250" s="403"/>
      <c r="M250" s="403"/>
      <c r="N250" s="444"/>
      <c r="O250" s="405" t="s">
        <v>70</v>
      </c>
      <c r="P250" s="406"/>
      <c r="Q250" s="406"/>
      <c r="R250" s="406"/>
      <c r="S250" s="406"/>
      <c r="T250" s="406"/>
      <c r="U250" s="407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hidden="1" customHeight="1" x14ac:dyDescent="0.25">
      <c r="A251" s="402" t="s">
        <v>61</v>
      </c>
      <c r="B251" s="403"/>
      <c r="C251" s="403"/>
      <c r="D251" s="403"/>
      <c r="E251" s="403"/>
      <c r="F251" s="403"/>
      <c r="G251" s="403"/>
      <c r="H251" s="403"/>
      <c r="I251" s="403"/>
      <c r="J251" s="403"/>
      <c r="K251" s="403"/>
      <c r="L251" s="403"/>
      <c r="M251" s="403"/>
      <c r="N251" s="403"/>
      <c r="O251" s="403"/>
      <c r="P251" s="403"/>
      <c r="Q251" s="403"/>
      <c r="R251" s="403"/>
      <c r="S251" s="403"/>
      <c r="T251" s="403"/>
      <c r="U251" s="403"/>
      <c r="V251" s="403"/>
      <c r="W251" s="403"/>
      <c r="X251" s="403"/>
      <c r="Y251" s="403"/>
      <c r="Z251" s="381"/>
      <c r="AA251" s="381"/>
    </row>
    <row r="252" spans="1:67" ht="27" hidden="1" customHeight="1" x14ac:dyDescent="0.25">
      <c r="A252" s="54" t="s">
        <v>403</v>
      </c>
      <c r="B252" s="54" t="s">
        <v>404</v>
      </c>
      <c r="C252" s="31">
        <v>4301030878</v>
      </c>
      <c r="D252" s="400">
        <v>4607091387193</v>
      </c>
      <c r="E252" s="394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3"/>
      <c r="Q252" s="393"/>
      <c r="R252" s="393"/>
      <c r="S252" s="394"/>
      <c r="T252" s="34"/>
      <c r="U252" s="34"/>
      <c r="V252" s="35" t="s">
        <v>66</v>
      </c>
      <c r="W252" s="388">
        <v>0</v>
      </c>
      <c r="X252" s="389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4301031153</v>
      </c>
      <c r="D253" s="400">
        <v>4607091387230</v>
      </c>
      <c r="E253" s="394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7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3"/>
      <c r="Q253" s="393"/>
      <c r="R253" s="393"/>
      <c r="S253" s="394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4301031152</v>
      </c>
      <c r="D254" s="400">
        <v>4607091387285</v>
      </c>
      <c r="E254" s="394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3"/>
      <c r="Q254" s="393"/>
      <c r="R254" s="393"/>
      <c r="S254" s="394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4301031164</v>
      </c>
      <c r="D255" s="400">
        <v>4680115880481</v>
      </c>
      <c r="E255" s="394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3"/>
      <c r="Q255" s="393"/>
      <c r="R255" s="393"/>
      <c r="S255" s="394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443"/>
      <c r="B256" s="403"/>
      <c r="C256" s="403"/>
      <c r="D256" s="403"/>
      <c r="E256" s="403"/>
      <c r="F256" s="403"/>
      <c r="G256" s="403"/>
      <c r="H256" s="403"/>
      <c r="I256" s="403"/>
      <c r="J256" s="403"/>
      <c r="K256" s="403"/>
      <c r="L256" s="403"/>
      <c r="M256" s="403"/>
      <c r="N256" s="444"/>
      <c r="O256" s="405" t="s">
        <v>70</v>
      </c>
      <c r="P256" s="406"/>
      <c r="Q256" s="406"/>
      <c r="R256" s="406"/>
      <c r="S256" s="406"/>
      <c r="T256" s="406"/>
      <c r="U256" s="407"/>
      <c r="V256" s="37" t="s">
        <v>71</v>
      </c>
      <c r="W256" s="390">
        <f>IFERROR(W252/H252,"0")+IFERROR(W253/H253,"0")+IFERROR(W254/H254,"0")+IFERROR(W255/H255,"0")</f>
        <v>0</v>
      </c>
      <c r="X256" s="390">
        <f>IFERROR(X252/H252,"0")+IFERROR(X253/H253,"0")+IFERROR(X254/H254,"0")+IFERROR(X255/H255,"0")</f>
        <v>0</v>
      </c>
      <c r="Y256" s="390">
        <f>IFERROR(IF(Y252="",0,Y252),"0")+IFERROR(IF(Y253="",0,Y253),"0")+IFERROR(IF(Y254="",0,Y254),"0")+IFERROR(IF(Y255="",0,Y255),"0")</f>
        <v>0</v>
      </c>
      <c r="Z256" s="391"/>
      <c r="AA256" s="391"/>
    </row>
    <row r="257" spans="1:67" hidden="1" x14ac:dyDescent="0.2">
      <c r="A257" s="403"/>
      <c r="B257" s="403"/>
      <c r="C257" s="403"/>
      <c r="D257" s="403"/>
      <c r="E257" s="403"/>
      <c r="F257" s="403"/>
      <c r="G257" s="403"/>
      <c r="H257" s="403"/>
      <c r="I257" s="403"/>
      <c r="J257" s="403"/>
      <c r="K257" s="403"/>
      <c r="L257" s="403"/>
      <c r="M257" s="403"/>
      <c r="N257" s="444"/>
      <c r="O257" s="405" t="s">
        <v>70</v>
      </c>
      <c r="P257" s="406"/>
      <c r="Q257" s="406"/>
      <c r="R257" s="406"/>
      <c r="S257" s="406"/>
      <c r="T257" s="406"/>
      <c r="U257" s="407"/>
      <c r="V257" s="37" t="s">
        <v>66</v>
      </c>
      <c r="W257" s="390">
        <f>IFERROR(SUM(W252:W255),"0")</f>
        <v>0</v>
      </c>
      <c r="X257" s="390">
        <f>IFERROR(SUM(X252:X255),"0")</f>
        <v>0</v>
      </c>
      <c r="Y257" s="37"/>
      <c r="Z257" s="391"/>
      <c r="AA257" s="391"/>
    </row>
    <row r="258" spans="1:67" ht="14.25" hidden="1" customHeight="1" x14ac:dyDescent="0.25">
      <c r="A258" s="402" t="s">
        <v>72</v>
      </c>
      <c r="B258" s="403"/>
      <c r="C258" s="403"/>
      <c r="D258" s="403"/>
      <c r="E258" s="403"/>
      <c r="F258" s="403"/>
      <c r="G258" s="403"/>
      <c r="H258" s="403"/>
      <c r="I258" s="403"/>
      <c r="J258" s="403"/>
      <c r="K258" s="403"/>
      <c r="L258" s="403"/>
      <c r="M258" s="403"/>
      <c r="N258" s="403"/>
      <c r="O258" s="403"/>
      <c r="P258" s="403"/>
      <c r="Q258" s="403"/>
      <c r="R258" s="403"/>
      <c r="S258" s="403"/>
      <c r="T258" s="403"/>
      <c r="U258" s="403"/>
      <c r="V258" s="403"/>
      <c r="W258" s="403"/>
      <c r="X258" s="403"/>
      <c r="Y258" s="403"/>
      <c r="Z258" s="381"/>
      <c r="AA258" s="381"/>
    </row>
    <row r="259" spans="1:67" ht="16.5" hidden="1" customHeight="1" x14ac:dyDescent="0.25">
      <c r="A259" s="54" t="s">
        <v>411</v>
      </c>
      <c r="B259" s="54" t="s">
        <v>412</v>
      </c>
      <c r="C259" s="31">
        <v>4301051100</v>
      </c>
      <c r="D259" s="400">
        <v>4607091387766</v>
      </c>
      <c r="E259" s="394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3"/>
      <c r="Q259" s="393"/>
      <c r="R259" s="393"/>
      <c r="S259" s="394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4301051116</v>
      </c>
      <c r="D260" s="400">
        <v>4607091387957</v>
      </c>
      <c r="E260" s="394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3"/>
      <c r="Q260" s="393"/>
      <c r="R260" s="393"/>
      <c r="S260" s="394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4301051115</v>
      </c>
      <c r="D261" s="400">
        <v>4607091387964</v>
      </c>
      <c r="E261" s="394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3"/>
      <c r="Q261" s="393"/>
      <c r="R261" s="393"/>
      <c r="S261" s="394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hidden="1" customHeight="1" x14ac:dyDescent="0.25">
      <c r="A262" s="54" t="s">
        <v>417</v>
      </c>
      <c r="B262" s="54" t="s">
        <v>418</v>
      </c>
      <c r="C262" s="31">
        <v>4301051731</v>
      </c>
      <c r="D262" s="400">
        <v>4680115884618</v>
      </c>
      <c r="E262" s="394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3"/>
      <c r="Q262" s="393"/>
      <c r="R262" s="393"/>
      <c r="S262" s="394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hidden="1" customHeight="1" x14ac:dyDescent="0.25">
      <c r="A263" s="54" t="s">
        <v>419</v>
      </c>
      <c r="B263" s="54" t="s">
        <v>420</v>
      </c>
      <c r="C263" s="31">
        <v>4301051134</v>
      </c>
      <c r="D263" s="400">
        <v>4607091381672</v>
      </c>
      <c r="E263" s="394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3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3"/>
      <c r="Q263" s="393"/>
      <c r="R263" s="393"/>
      <c r="S263" s="394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400">
        <v>4680115884588</v>
      </c>
      <c r="E264" s="394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3"/>
      <c r="Q264" s="393"/>
      <c r="R264" s="393"/>
      <c r="S264" s="394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4301051130</v>
      </c>
      <c r="D265" s="400">
        <v>4607091387537</v>
      </c>
      <c r="E265" s="394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3"/>
      <c r="Q265" s="393"/>
      <c r="R265" s="393"/>
      <c r="S265" s="394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4301051132</v>
      </c>
      <c r="D266" s="400">
        <v>4607091387513</v>
      </c>
      <c r="E266" s="394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3"/>
      <c r="Q266" s="393"/>
      <c r="R266" s="393"/>
      <c r="S266" s="394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4301051277</v>
      </c>
      <c r="D267" s="400">
        <v>4680115880511</v>
      </c>
      <c r="E267" s="394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3"/>
      <c r="Q267" s="393"/>
      <c r="R267" s="393"/>
      <c r="S267" s="394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4301051344</v>
      </c>
      <c r="D268" s="400">
        <v>4680115880412</v>
      </c>
      <c r="E268" s="394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3"/>
      <c r="Q268" s="393"/>
      <c r="R268" s="393"/>
      <c r="S268" s="394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idden="1" x14ac:dyDescent="0.2">
      <c r="A269" s="443"/>
      <c r="B269" s="403"/>
      <c r="C269" s="403"/>
      <c r="D269" s="403"/>
      <c r="E269" s="403"/>
      <c r="F269" s="403"/>
      <c r="G269" s="403"/>
      <c r="H269" s="403"/>
      <c r="I269" s="403"/>
      <c r="J269" s="403"/>
      <c r="K269" s="403"/>
      <c r="L269" s="403"/>
      <c r="M269" s="403"/>
      <c r="N269" s="444"/>
      <c r="O269" s="405" t="s">
        <v>70</v>
      </c>
      <c r="P269" s="406"/>
      <c r="Q269" s="406"/>
      <c r="R269" s="406"/>
      <c r="S269" s="406"/>
      <c r="T269" s="406"/>
      <c r="U269" s="407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hidden="1" x14ac:dyDescent="0.2">
      <c r="A270" s="403"/>
      <c r="B270" s="403"/>
      <c r="C270" s="403"/>
      <c r="D270" s="403"/>
      <c r="E270" s="403"/>
      <c r="F270" s="403"/>
      <c r="G270" s="403"/>
      <c r="H270" s="403"/>
      <c r="I270" s="403"/>
      <c r="J270" s="403"/>
      <c r="K270" s="403"/>
      <c r="L270" s="403"/>
      <c r="M270" s="403"/>
      <c r="N270" s="444"/>
      <c r="O270" s="405" t="s">
        <v>70</v>
      </c>
      <c r="P270" s="406"/>
      <c r="Q270" s="406"/>
      <c r="R270" s="406"/>
      <c r="S270" s="406"/>
      <c r="T270" s="406"/>
      <c r="U270" s="407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hidden="1" customHeight="1" x14ac:dyDescent="0.25">
      <c r="A271" s="402" t="s">
        <v>204</v>
      </c>
      <c r="B271" s="403"/>
      <c r="C271" s="403"/>
      <c r="D271" s="403"/>
      <c r="E271" s="403"/>
      <c r="F271" s="403"/>
      <c r="G271" s="403"/>
      <c r="H271" s="403"/>
      <c r="I271" s="403"/>
      <c r="J271" s="403"/>
      <c r="K271" s="403"/>
      <c r="L271" s="403"/>
      <c r="M271" s="403"/>
      <c r="N271" s="403"/>
      <c r="O271" s="403"/>
      <c r="P271" s="403"/>
      <c r="Q271" s="403"/>
      <c r="R271" s="403"/>
      <c r="S271" s="403"/>
      <c r="T271" s="403"/>
      <c r="U271" s="403"/>
      <c r="V271" s="403"/>
      <c r="W271" s="403"/>
      <c r="X271" s="403"/>
      <c r="Y271" s="403"/>
      <c r="Z271" s="381"/>
      <c r="AA271" s="381"/>
    </row>
    <row r="272" spans="1:67" ht="16.5" hidden="1" customHeight="1" x14ac:dyDescent="0.25">
      <c r="A272" s="54" t="s">
        <v>431</v>
      </c>
      <c r="B272" s="54" t="s">
        <v>432</v>
      </c>
      <c r="C272" s="31">
        <v>4301060326</v>
      </c>
      <c r="D272" s="400">
        <v>4607091380880</v>
      </c>
      <c r="E272" s="394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3"/>
      <c r="Q272" s="393"/>
      <c r="R272" s="393"/>
      <c r="S272" s="394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431</v>
      </c>
      <c r="B273" s="54" t="s">
        <v>433</v>
      </c>
      <c r="C273" s="31">
        <v>4301060379</v>
      </c>
      <c r="D273" s="400">
        <v>4607091380880</v>
      </c>
      <c r="E273" s="394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60" t="s">
        <v>434</v>
      </c>
      <c r="P273" s="393"/>
      <c r="Q273" s="393"/>
      <c r="R273" s="393"/>
      <c r="S273" s="394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hidden="1" customHeight="1" x14ac:dyDescent="0.25">
      <c r="A274" s="54" t="s">
        <v>435</v>
      </c>
      <c r="B274" s="54" t="s">
        <v>436</v>
      </c>
      <c r="C274" s="31">
        <v>4301060308</v>
      </c>
      <c r="D274" s="400">
        <v>4607091384482</v>
      </c>
      <c r="E274" s="394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3"/>
      <c r="Q274" s="393"/>
      <c r="R274" s="393"/>
      <c r="S274" s="394"/>
      <c r="T274" s="34"/>
      <c r="U274" s="34"/>
      <c r="V274" s="35" t="s">
        <v>66</v>
      </c>
      <c r="W274" s="388">
        <v>0</v>
      </c>
      <c r="X274" s="389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hidden="1" customHeight="1" x14ac:dyDescent="0.25">
      <c r="A275" s="54" t="s">
        <v>437</v>
      </c>
      <c r="B275" s="54" t="s">
        <v>438</v>
      </c>
      <c r="C275" s="31">
        <v>4301060325</v>
      </c>
      <c r="D275" s="400">
        <v>4607091380897</v>
      </c>
      <c r="E275" s="394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3"/>
      <c r="Q275" s="393"/>
      <c r="R275" s="393"/>
      <c r="S275" s="394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idden="1" x14ac:dyDescent="0.2">
      <c r="A276" s="443"/>
      <c r="B276" s="403"/>
      <c r="C276" s="403"/>
      <c r="D276" s="403"/>
      <c r="E276" s="403"/>
      <c r="F276" s="403"/>
      <c r="G276" s="403"/>
      <c r="H276" s="403"/>
      <c r="I276" s="403"/>
      <c r="J276" s="403"/>
      <c r="K276" s="403"/>
      <c r="L276" s="403"/>
      <c r="M276" s="403"/>
      <c r="N276" s="444"/>
      <c r="O276" s="405" t="s">
        <v>70</v>
      </c>
      <c r="P276" s="406"/>
      <c r="Q276" s="406"/>
      <c r="R276" s="406"/>
      <c r="S276" s="406"/>
      <c r="T276" s="406"/>
      <c r="U276" s="407"/>
      <c r="V276" s="37" t="s">
        <v>71</v>
      </c>
      <c r="W276" s="390">
        <f>IFERROR(W272/H272,"0")+IFERROR(W273/H273,"0")+IFERROR(W274/H274,"0")+IFERROR(W275/H275,"0")</f>
        <v>0</v>
      </c>
      <c r="X276" s="390">
        <f>IFERROR(X272/H272,"0")+IFERROR(X273/H273,"0")+IFERROR(X274/H274,"0")+IFERROR(X275/H275,"0")</f>
        <v>0</v>
      </c>
      <c r="Y276" s="390">
        <f>IFERROR(IF(Y272="",0,Y272),"0")+IFERROR(IF(Y273="",0,Y273),"0")+IFERROR(IF(Y274="",0,Y274),"0")+IFERROR(IF(Y275="",0,Y275),"0")</f>
        <v>0</v>
      </c>
      <c r="Z276" s="391"/>
      <c r="AA276" s="391"/>
    </row>
    <row r="277" spans="1:67" hidden="1" x14ac:dyDescent="0.2">
      <c r="A277" s="403"/>
      <c r="B277" s="403"/>
      <c r="C277" s="403"/>
      <c r="D277" s="403"/>
      <c r="E277" s="403"/>
      <c r="F277" s="403"/>
      <c r="G277" s="403"/>
      <c r="H277" s="403"/>
      <c r="I277" s="403"/>
      <c r="J277" s="403"/>
      <c r="K277" s="403"/>
      <c r="L277" s="403"/>
      <c r="M277" s="403"/>
      <c r="N277" s="444"/>
      <c r="O277" s="405" t="s">
        <v>70</v>
      </c>
      <c r="P277" s="406"/>
      <c r="Q277" s="406"/>
      <c r="R277" s="406"/>
      <c r="S277" s="406"/>
      <c r="T277" s="406"/>
      <c r="U277" s="407"/>
      <c r="V277" s="37" t="s">
        <v>66</v>
      </c>
      <c r="W277" s="390">
        <f>IFERROR(SUM(W272:W275),"0")</f>
        <v>0</v>
      </c>
      <c r="X277" s="390">
        <f>IFERROR(SUM(X272:X275),"0")</f>
        <v>0</v>
      </c>
      <c r="Y277" s="37"/>
      <c r="Z277" s="391"/>
      <c r="AA277" s="391"/>
    </row>
    <row r="278" spans="1:67" ht="14.25" hidden="1" customHeight="1" x14ac:dyDescent="0.25">
      <c r="A278" s="402" t="s">
        <v>86</v>
      </c>
      <c r="B278" s="403"/>
      <c r="C278" s="403"/>
      <c r="D278" s="403"/>
      <c r="E278" s="403"/>
      <c r="F278" s="403"/>
      <c r="G278" s="403"/>
      <c r="H278" s="403"/>
      <c r="I278" s="403"/>
      <c r="J278" s="403"/>
      <c r="K278" s="403"/>
      <c r="L278" s="403"/>
      <c r="M278" s="403"/>
      <c r="N278" s="403"/>
      <c r="O278" s="403"/>
      <c r="P278" s="403"/>
      <c r="Q278" s="403"/>
      <c r="R278" s="403"/>
      <c r="S278" s="403"/>
      <c r="T278" s="403"/>
      <c r="U278" s="403"/>
      <c r="V278" s="403"/>
      <c r="W278" s="403"/>
      <c r="X278" s="403"/>
      <c r="Y278" s="403"/>
      <c r="Z278" s="381"/>
      <c r="AA278" s="381"/>
    </row>
    <row r="279" spans="1:67" ht="16.5" hidden="1" customHeight="1" x14ac:dyDescent="0.25">
      <c r="A279" s="54" t="s">
        <v>439</v>
      </c>
      <c r="B279" s="54" t="s">
        <v>440</v>
      </c>
      <c r="C279" s="31">
        <v>4301030232</v>
      </c>
      <c r="D279" s="400">
        <v>4607091388374</v>
      </c>
      <c r="E279" s="394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7" t="s">
        <v>441</v>
      </c>
      <c r="P279" s="393"/>
      <c r="Q279" s="393"/>
      <c r="R279" s="393"/>
      <c r="S279" s="394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hidden="1" customHeight="1" x14ac:dyDescent="0.25">
      <c r="A280" s="54" t="s">
        <v>442</v>
      </c>
      <c r="B280" s="54" t="s">
        <v>443</v>
      </c>
      <c r="C280" s="31">
        <v>4301030235</v>
      </c>
      <c r="D280" s="400">
        <v>4607091388381</v>
      </c>
      <c r="E280" s="394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8" t="s">
        <v>444</v>
      </c>
      <c r="P280" s="393"/>
      <c r="Q280" s="393"/>
      <c r="R280" s="393"/>
      <c r="S280" s="394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445</v>
      </c>
      <c r="B281" s="54" t="s">
        <v>446</v>
      </c>
      <c r="C281" s="31">
        <v>4301030233</v>
      </c>
      <c r="D281" s="400">
        <v>4607091388404</v>
      </c>
      <c r="E281" s="394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3"/>
      <c r="Q281" s="393"/>
      <c r="R281" s="393"/>
      <c r="S281" s="394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idden="1" x14ac:dyDescent="0.2">
      <c r="A282" s="443"/>
      <c r="B282" s="403"/>
      <c r="C282" s="403"/>
      <c r="D282" s="403"/>
      <c r="E282" s="403"/>
      <c r="F282" s="403"/>
      <c r="G282" s="403"/>
      <c r="H282" s="403"/>
      <c r="I282" s="403"/>
      <c r="J282" s="403"/>
      <c r="K282" s="403"/>
      <c r="L282" s="403"/>
      <c r="M282" s="403"/>
      <c r="N282" s="444"/>
      <c r="O282" s="405" t="s">
        <v>70</v>
      </c>
      <c r="P282" s="406"/>
      <c r="Q282" s="406"/>
      <c r="R282" s="406"/>
      <c r="S282" s="406"/>
      <c r="T282" s="406"/>
      <c r="U282" s="407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hidden="1" x14ac:dyDescent="0.2">
      <c r="A283" s="403"/>
      <c r="B283" s="403"/>
      <c r="C283" s="403"/>
      <c r="D283" s="403"/>
      <c r="E283" s="403"/>
      <c r="F283" s="403"/>
      <c r="G283" s="403"/>
      <c r="H283" s="403"/>
      <c r="I283" s="403"/>
      <c r="J283" s="403"/>
      <c r="K283" s="403"/>
      <c r="L283" s="403"/>
      <c r="M283" s="403"/>
      <c r="N283" s="444"/>
      <c r="O283" s="405" t="s">
        <v>70</v>
      </c>
      <c r="P283" s="406"/>
      <c r="Q283" s="406"/>
      <c r="R283" s="406"/>
      <c r="S283" s="406"/>
      <c r="T283" s="406"/>
      <c r="U283" s="407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hidden="1" customHeight="1" x14ac:dyDescent="0.25">
      <c r="A284" s="402" t="s">
        <v>447</v>
      </c>
      <c r="B284" s="403"/>
      <c r="C284" s="403"/>
      <c r="D284" s="403"/>
      <c r="E284" s="403"/>
      <c r="F284" s="403"/>
      <c r="G284" s="403"/>
      <c r="H284" s="403"/>
      <c r="I284" s="403"/>
      <c r="J284" s="403"/>
      <c r="K284" s="403"/>
      <c r="L284" s="403"/>
      <c r="M284" s="403"/>
      <c r="N284" s="403"/>
      <c r="O284" s="403"/>
      <c r="P284" s="403"/>
      <c r="Q284" s="403"/>
      <c r="R284" s="403"/>
      <c r="S284" s="403"/>
      <c r="T284" s="403"/>
      <c r="U284" s="403"/>
      <c r="V284" s="403"/>
      <c r="W284" s="403"/>
      <c r="X284" s="403"/>
      <c r="Y284" s="403"/>
      <c r="Z284" s="381"/>
      <c r="AA284" s="381"/>
    </row>
    <row r="285" spans="1:67" ht="16.5" hidden="1" customHeight="1" x14ac:dyDescent="0.25">
      <c r="A285" s="54" t="s">
        <v>448</v>
      </c>
      <c r="B285" s="54" t="s">
        <v>449</v>
      </c>
      <c r="C285" s="31">
        <v>4301180007</v>
      </c>
      <c r="D285" s="400">
        <v>4680115881808</v>
      </c>
      <c r="E285" s="394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3"/>
      <c r="Q285" s="393"/>
      <c r="R285" s="393"/>
      <c r="S285" s="394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hidden="1" customHeight="1" x14ac:dyDescent="0.25">
      <c r="A286" s="54" t="s">
        <v>452</v>
      </c>
      <c r="B286" s="54" t="s">
        <v>453</v>
      </c>
      <c r="C286" s="31">
        <v>4301180006</v>
      </c>
      <c r="D286" s="400">
        <v>4680115881822</v>
      </c>
      <c r="E286" s="394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3"/>
      <c r="Q286" s="393"/>
      <c r="R286" s="393"/>
      <c r="S286" s="394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4301180001</v>
      </c>
      <c r="D287" s="400">
        <v>4680115880016</v>
      </c>
      <c r="E287" s="394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3"/>
      <c r="Q287" s="393"/>
      <c r="R287" s="393"/>
      <c r="S287" s="394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idden="1" x14ac:dyDescent="0.2">
      <c r="A288" s="443"/>
      <c r="B288" s="403"/>
      <c r="C288" s="403"/>
      <c r="D288" s="403"/>
      <c r="E288" s="403"/>
      <c r="F288" s="403"/>
      <c r="G288" s="403"/>
      <c r="H288" s="403"/>
      <c r="I288" s="403"/>
      <c r="J288" s="403"/>
      <c r="K288" s="403"/>
      <c r="L288" s="403"/>
      <c r="M288" s="403"/>
      <c r="N288" s="444"/>
      <c r="O288" s="405" t="s">
        <v>70</v>
      </c>
      <c r="P288" s="406"/>
      <c r="Q288" s="406"/>
      <c r="R288" s="406"/>
      <c r="S288" s="406"/>
      <c r="T288" s="406"/>
      <c r="U288" s="407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hidden="1" x14ac:dyDescent="0.2">
      <c r="A289" s="403"/>
      <c r="B289" s="403"/>
      <c r="C289" s="403"/>
      <c r="D289" s="403"/>
      <c r="E289" s="403"/>
      <c r="F289" s="403"/>
      <c r="G289" s="403"/>
      <c r="H289" s="403"/>
      <c r="I289" s="403"/>
      <c r="J289" s="403"/>
      <c r="K289" s="403"/>
      <c r="L289" s="403"/>
      <c r="M289" s="403"/>
      <c r="N289" s="444"/>
      <c r="O289" s="405" t="s">
        <v>70</v>
      </c>
      <c r="P289" s="406"/>
      <c r="Q289" s="406"/>
      <c r="R289" s="406"/>
      <c r="S289" s="406"/>
      <c r="T289" s="406"/>
      <c r="U289" s="407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hidden="1" customHeight="1" x14ac:dyDescent="0.25">
      <c r="A290" s="409" t="s">
        <v>456</v>
      </c>
      <c r="B290" s="403"/>
      <c r="C290" s="403"/>
      <c r="D290" s="403"/>
      <c r="E290" s="403"/>
      <c r="F290" s="403"/>
      <c r="G290" s="403"/>
      <c r="H290" s="403"/>
      <c r="I290" s="403"/>
      <c r="J290" s="403"/>
      <c r="K290" s="403"/>
      <c r="L290" s="403"/>
      <c r="M290" s="403"/>
      <c r="N290" s="403"/>
      <c r="O290" s="403"/>
      <c r="P290" s="403"/>
      <c r="Q290" s="403"/>
      <c r="R290" s="403"/>
      <c r="S290" s="403"/>
      <c r="T290" s="403"/>
      <c r="U290" s="403"/>
      <c r="V290" s="403"/>
      <c r="W290" s="403"/>
      <c r="X290" s="403"/>
      <c r="Y290" s="403"/>
      <c r="Z290" s="382"/>
      <c r="AA290" s="382"/>
    </row>
    <row r="291" spans="1:67" ht="14.25" hidden="1" customHeight="1" x14ac:dyDescent="0.25">
      <c r="A291" s="402" t="s">
        <v>105</v>
      </c>
      <c r="B291" s="403"/>
      <c r="C291" s="403"/>
      <c r="D291" s="403"/>
      <c r="E291" s="403"/>
      <c r="F291" s="403"/>
      <c r="G291" s="403"/>
      <c r="H291" s="403"/>
      <c r="I291" s="403"/>
      <c r="J291" s="403"/>
      <c r="K291" s="403"/>
      <c r="L291" s="403"/>
      <c r="M291" s="403"/>
      <c r="N291" s="403"/>
      <c r="O291" s="403"/>
      <c r="P291" s="403"/>
      <c r="Q291" s="403"/>
      <c r="R291" s="403"/>
      <c r="S291" s="403"/>
      <c r="T291" s="403"/>
      <c r="U291" s="403"/>
      <c r="V291" s="403"/>
      <c r="W291" s="403"/>
      <c r="X291" s="403"/>
      <c r="Y291" s="403"/>
      <c r="Z291" s="381"/>
      <c r="AA291" s="381"/>
    </row>
    <row r="292" spans="1:67" ht="27" hidden="1" customHeight="1" x14ac:dyDescent="0.25">
      <c r="A292" s="54" t="s">
        <v>457</v>
      </c>
      <c r="B292" s="54" t="s">
        <v>458</v>
      </c>
      <c r="C292" s="31">
        <v>4301011315</v>
      </c>
      <c r="D292" s="400">
        <v>4607091387421</v>
      </c>
      <c r="E292" s="394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3"/>
      <c r="Q292" s="393"/>
      <c r="R292" s="393"/>
      <c r="S292" s="394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hidden="1" customHeight="1" x14ac:dyDescent="0.25">
      <c r="A293" s="54" t="s">
        <v>457</v>
      </c>
      <c r="B293" s="54" t="s">
        <v>459</v>
      </c>
      <c r="C293" s="31">
        <v>4301011121</v>
      </c>
      <c r="D293" s="400">
        <v>4607091387421</v>
      </c>
      <c r="E293" s="394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3"/>
      <c r="Q293" s="393"/>
      <c r="R293" s="393"/>
      <c r="S293" s="394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hidden="1" customHeight="1" x14ac:dyDescent="0.25">
      <c r="A294" s="54" t="s">
        <v>460</v>
      </c>
      <c r="B294" s="54" t="s">
        <v>461</v>
      </c>
      <c r="C294" s="31">
        <v>4301011619</v>
      </c>
      <c r="D294" s="400">
        <v>4607091387452</v>
      </c>
      <c r="E294" s="394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3"/>
      <c r="Q294" s="393"/>
      <c r="R294" s="393"/>
      <c r="S294" s="394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460</v>
      </c>
      <c r="B295" s="54" t="s">
        <v>462</v>
      </c>
      <c r="C295" s="31">
        <v>4301011322</v>
      </c>
      <c r="D295" s="400">
        <v>4607091387452</v>
      </c>
      <c r="E295" s="394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3"/>
      <c r="Q295" s="393"/>
      <c r="R295" s="393"/>
      <c r="S295" s="394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463</v>
      </c>
      <c r="B296" s="54" t="s">
        <v>464</v>
      </c>
      <c r="C296" s="31">
        <v>4301011313</v>
      </c>
      <c r="D296" s="400">
        <v>4607091385984</v>
      </c>
      <c r="E296" s="394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3"/>
      <c r="Q296" s="393"/>
      <c r="R296" s="393"/>
      <c r="S296" s="394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4301011316</v>
      </c>
      <c r="D297" s="400">
        <v>4607091387438</v>
      </c>
      <c r="E297" s="394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3"/>
      <c r="Q297" s="393"/>
      <c r="R297" s="393"/>
      <c r="S297" s="394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4301011319</v>
      </c>
      <c r="D298" s="400">
        <v>4607091387469</v>
      </c>
      <c r="E298" s="394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3"/>
      <c r="Q298" s="393"/>
      <c r="R298" s="393"/>
      <c r="S298" s="394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idden="1" x14ac:dyDescent="0.2">
      <c r="A299" s="443"/>
      <c r="B299" s="403"/>
      <c r="C299" s="403"/>
      <c r="D299" s="403"/>
      <c r="E299" s="403"/>
      <c r="F299" s="403"/>
      <c r="G299" s="403"/>
      <c r="H299" s="403"/>
      <c r="I299" s="403"/>
      <c r="J299" s="403"/>
      <c r="K299" s="403"/>
      <c r="L299" s="403"/>
      <c r="M299" s="403"/>
      <c r="N299" s="444"/>
      <c r="O299" s="405" t="s">
        <v>70</v>
      </c>
      <c r="P299" s="406"/>
      <c r="Q299" s="406"/>
      <c r="R299" s="406"/>
      <c r="S299" s="406"/>
      <c r="T299" s="406"/>
      <c r="U299" s="407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hidden="1" x14ac:dyDescent="0.2">
      <c r="A300" s="403"/>
      <c r="B300" s="403"/>
      <c r="C300" s="403"/>
      <c r="D300" s="403"/>
      <c r="E300" s="403"/>
      <c r="F300" s="403"/>
      <c r="G300" s="403"/>
      <c r="H300" s="403"/>
      <c r="I300" s="403"/>
      <c r="J300" s="403"/>
      <c r="K300" s="403"/>
      <c r="L300" s="403"/>
      <c r="M300" s="403"/>
      <c r="N300" s="444"/>
      <c r="O300" s="405" t="s">
        <v>70</v>
      </c>
      <c r="P300" s="406"/>
      <c r="Q300" s="406"/>
      <c r="R300" s="406"/>
      <c r="S300" s="406"/>
      <c r="T300" s="406"/>
      <c r="U300" s="407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hidden="1" customHeight="1" x14ac:dyDescent="0.25">
      <c r="A301" s="402" t="s">
        <v>61</v>
      </c>
      <c r="B301" s="403"/>
      <c r="C301" s="403"/>
      <c r="D301" s="403"/>
      <c r="E301" s="403"/>
      <c r="F301" s="403"/>
      <c r="G301" s="403"/>
      <c r="H301" s="403"/>
      <c r="I301" s="403"/>
      <c r="J301" s="403"/>
      <c r="K301" s="403"/>
      <c r="L301" s="403"/>
      <c r="M301" s="403"/>
      <c r="N301" s="403"/>
      <c r="O301" s="403"/>
      <c r="P301" s="403"/>
      <c r="Q301" s="403"/>
      <c r="R301" s="403"/>
      <c r="S301" s="403"/>
      <c r="T301" s="403"/>
      <c r="U301" s="403"/>
      <c r="V301" s="403"/>
      <c r="W301" s="403"/>
      <c r="X301" s="403"/>
      <c r="Y301" s="403"/>
      <c r="Z301" s="381"/>
      <c r="AA301" s="381"/>
    </row>
    <row r="302" spans="1:67" ht="27" hidden="1" customHeight="1" x14ac:dyDescent="0.25">
      <c r="A302" s="54" t="s">
        <v>469</v>
      </c>
      <c r="B302" s="54" t="s">
        <v>470</v>
      </c>
      <c r="C302" s="31">
        <v>4301031154</v>
      </c>
      <c r="D302" s="400">
        <v>4607091387292</v>
      </c>
      <c r="E302" s="394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3"/>
      <c r="Q302" s="393"/>
      <c r="R302" s="393"/>
      <c r="S302" s="394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hidden="1" customHeight="1" x14ac:dyDescent="0.25">
      <c r="A303" s="54" t="s">
        <v>471</v>
      </c>
      <c r="B303" s="54" t="s">
        <v>472</v>
      </c>
      <c r="C303" s="31">
        <v>4301031155</v>
      </c>
      <c r="D303" s="400">
        <v>4607091387315</v>
      </c>
      <c r="E303" s="394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3"/>
      <c r="Q303" s="393"/>
      <c r="R303" s="393"/>
      <c r="S303" s="394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43"/>
      <c r="B304" s="403"/>
      <c r="C304" s="403"/>
      <c r="D304" s="403"/>
      <c r="E304" s="403"/>
      <c r="F304" s="403"/>
      <c r="G304" s="403"/>
      <c r="H304" s="403"/>
      <c r="I304" s="403"/>
      <c r="J304" s="403"/>
      <c r="K304" s="403"/>
      <c r="L304" s="403"/>
      <c r="M304" s="403"/>
      <c r="N304" s="444"/>
      <c r="O304" s="405" t="s">
        <v>70</v>
      </c>
      <c r="P304" s="406"/>
      <c r="Q304" s="406"/>
      <c r="R304" s="406"/>
      <c r="S304" s="406"/>
      <c r="T304" s="406"/>
      <c r="U304" s="407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hidden="1" x14ac:dyDescent="0.2">
      <c r="A305" s="403"/>
      <c r="B305" s="403"/>
      <c r="C305" s="403"/>
      <c r="D305" s="403"/>
      <c r="E305" s="403"/>
      <c r="F305" s="403"/>
      <c r="G305" s="403"/>
      <c r="H305" s="403"/>
      <c r="I305" s="403"/>
      <c r="J305" s="403"/>
      <c r="K305" s="403"/>
      <c r="L305" s="403"/>
      <c r="M305" s="403"/>
      <c r="N305" s="444"/>
      <c r="O305" s="405" t="s">
        <v>70</v>
      </c>
      <c r="P305" s="406"/>
      <c r="Q305" s="406"/>
      <c r="R305" s="406"/>
      <c r="S305" s="406"/>
      <c r="T305" s="406"/>
      <c r="U305" s="407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hidden="1" customHeight="1" x14ac:dyDescent="0.25">
      <c r="A306" s="409" t="s">
        <v>473</v>
      </c>
      <c r="B306" s="403"/>
      <c r="C306" s="403"/>
      <c r="D306" s="403"/>
      <c r="E306" s="403"/>
      <c r="F306" s="403"/>
      <c r="G306" s="403"/>
      <c r="H306" s="403"/>
      <c r="I306" s="403"/>
      <c r="J306" s="403"/>
      <c r="K306" s="403"/>
      <c r="L306" s="403"/>
      <c r="M306" s="403"/>
      <c r="N306" s="403"/>
      <c r="O306" s="403"/>
      <c r="P306" s="403"/>
      <c r="Q306" s="403"/>
      <c r="R306" s="403"/>
      <c r="S306" s="403"/>
      <c r="T306" s="403"/>
      <c r="U306" s="403"/>
      <c r="V306" s="403"/>
      <c r="W306" s="403"/>
      <c r="X306" s="403"/>
      <c r="Y306" s="403"/>
      <c r="Z306" s="382"/>
      <c r="AA306" s="382"/>
    </row>
    <row r="307" spans="1:67" ht="14.25" hidden="1" customHeight="1" x14ac:dyDescent="0.25">
      <c r="A307" s="402" t="s">
        <v>61</v>
      </c>
      <c r="B307" s="403"/>
      <c r="C307" s="403"/>
      <c r="D307" s="403"/>
      <c r="E307" s="403"/>
      <c r="F307" s="403"/>
      <c r="G307" s="403"/>
      <c r="H307" s="403"/>
      <c r="I307" s="403"/>
      <c r="J307" s="403"/>
      <c r="K307" s="403"/>
      <c r="L307" s="403"/>
      <c r="M307" s="403"/>
      <c r="N307" s="403"/>
      <c r="O307" s="403"/>
      <c r="P307" s="403"/>
      <c r="Q307" s="403"/>
      <c r="R307" s="403"/>
      <c r="S307" s="403"/>
      <c r="T307" s="403"/>
      <c r="U307" s="403"/>
      <c r="V307" s="403"/>
      <c r="W307" s="403"/>
      <c r="X307" s="403"/>
      <c r="Y307" s="403"/>
      <c r="Z307" s="381"/>
      <c r="AA307" s="381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400">
        <v>4607091383836</v>
      </c>
      <c r="E308" s="394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3"/>
      <c r="Q308" s="393"/>
      <c r="R308" s="393"/>
      <c r="S308" s="394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443"/>
      <c r="B309" s="403"/>
      <c r="C309" s="403"/>
      <c r="D309" s="403"/>
      <c r="E309" s="403"/>
      <c r="F309" s="403"/>
      <c r="G309" s="403"/>
      <c r="H309" s="403"/>
      <c r="I309" s="403"/>
      <c r="J309" s="403"/>
      <c r="K309" s="403"/>
      <c r="L309" s="403"/>
      <c r="M309" s="403"/>
      <c r="N309" s="444"/>
      <c r="O309" s="405" t="s">
        <v>70</v>
      </c>
      <c r="P309" s="406"/>
      <c r="Q309" s="406"/>
      <c r="R309" s="406"/>
      <c r="S309" s="406"/>
      <c r="T309" s="406"/>
      <c r="U309" s="407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hidden="1" x14ac:dyDescent="0.2">
      <c r="A310" s="403"/>
      <c r="B310" s="403"/>
      <c r="C310" s="403"/>
      <c r="D310" s="403"/>
      <c r="E310" s="403"/>
      <c r="F310" s="403"/>
      <c r="G310" s="403"/>
      <c r="H310" s="403"/>
      <c r="I310" s="403"/>
      <c r="J310" s="403"/>
      <c r="K310" s="403"/>
      <c r="L310" s="403"/>
      <c r="M310" s="403"/>
      <c r="N310" s="444"/>
      <c r="O310" s="405" t="s">
        <v>70</v>
      </c>
      <c r="P310" s="406"/>
      <c r="Q310" s="406"/>
      <c r="R310" s="406"/>
      <c r="S310" s="406"/>
      <c r="T310" s="406"/>
      <c r="U310" s="407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hidden="1" customHeight="1" x14ac:dyDescent="0.25">
      <c r="A311" s="402" t="s">
        <v>72</v>
      </c>
      <c r="B311" s="403"/>
      <c r="C311" s="403"/>
      <c r="D311" s="403"/>
      <c r="E311" s="403"/>
      <c r="F311" s="403"/>
      <c r="G311" s="403"/>
      <c r="H311" s="403"/>
      <c r="I311" s="403"/>
      <c r="J311" s="403"/>
      <c r="K311" s="403"/>
      <c r="L311" s="403"/>
      <c r="M311" s="403"/>
      <c r="N311" s="403"/>
      <c r="O311" s="403"/>
      <c r="P311" s="403"/>
      <c r="Q311" s="403"/>
      <c r="R311" s="403"/>
      <c r="S311" s="403"/>
      <c r="T311" s="403"/>
      <c r="U311" s="403"/>
      <c r="V311" s="403"/>
      <c r="W311" s="403"/>
      <c r="X311" s="403"/>
      <c r="Y311" s="403"/>
      <c r="Z311" s="381"/>
      <c r="AA311" s="381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400">
        <v>4607091387919</v>
      </c>
      <c r="E312" s="394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3"/>
      <c r="Q312" s="393"/>
      <c r="R312" s="393"/>
      <c r="S312" s="394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400">
        <v>4680115883604</v>
      </c>
      <c r="E313" s="394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5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3"/>
      <c r="Q313" s="393"/>
      <c r="R313" s="393"/>
      <c r="S313" s="394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400">
        <v>4680115883567</v>
      </c>
      <c r="E314" s="394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3"/>
      <c r="Q314" s="393"/>
      <c r="R314" s="393"/>
      <c r="S314" s="394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43"/>
      <c r="B315" s="403"/>
      <c r="C315" s="403"/>
      <c r="D315" s="403"/>
      <c r="E315" s="403"/>
      <c r="F315" s="403"/>
      <c r="G315" s="403"/>
      <c r="H315" s="403"/>
      <c r="I315" s="403"/>
      <c r="J315" s="403"/>
      <c r="K315" s="403"/>
      <c r="L315" s="403"/>
      <c r="M315" s="403"/>
      <c r="N315" s="444"/>
      <c r="O315" s="405" t="s">
        <v>70</v>
      </c>
      <c r="P315" s="406"/>
      <c r="Q315" s="406"/>
      <c r="R315" s="406"/>
      <c r="S315" s="406"/>
      <c r="T315" s="406"/>
      <c r="U315" s="407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hidden="1" x14ac:dyDescent="0.2">
      <c r="A316" s="403"/>
      <c r="B316" s="403"/>
      <c r="C316" s="403"/>
      <c r="D316" s="403"/>
      <c r="E316" s="403"/>
      <c r="F316" s="403"/>
      <c r="G316" s="403"/>
      <c r="H316" s="403"/>
      <c r="I316" s="403"/>
      <c r="J316" s="403"/>
      <c r="K316" s="403"/>
      <c r="L316" s="403"/>
      <c r="M316" s="403"/>
      <c r="N316" s="444"/>
      <c r="O316" s="405" t="s">
        <v>70</v>
      </c>
      <c r="P316" s="406"/>
      <c r="Q316" s="406"/>
      <c r="R316" s="406"/>
      <c r="S316" s="406"/>
      <c r="T316" s="406"/>
      <c r="U316" s="407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hidden="1" customHeight="1" x14ac:dyDescent="0.25">
      <c r="A317" s="402" t="s">
        <v>204</v>
      </c>
      <c r="B317" s="403"/>
      <c r="C317" s="403"/>
      <c r="D317" s="403"/>
      <c r="E317" s="403"/>
      <c r="F317" s="403"/>
      <c r="G317" s="403"/>
      <c r="H317" s="403"/>
      <c r="I317" s="403"/>
      <c r="J317" s="403"/>
      <c r="K317" s="403"/>
      <c r="L317" s="403"/>
      <c r="M317" s="403"/>
      <c r="N317" s="403"/>
      <c r="O317" s="403"/>
      <c r="P317" s="403"/>
      <c r="Q317" s="403"/>
      <c r="R317" s="403"/>
      <c r="S317" s="403"/>
      <c r="T317" s="403"/>
      <c r="U317" s="403"/>
      <c r="V317" s="403"/>
      <c r="W317" s="403"/>
      <c r="X317" s="403"/>
      <c r="Y317" s="403"/>
      <c r="Z317" s="381"/>
      <c r="AA317" s="381"/>
    </row>
    <row r="318" spans="1:67" ht="27" hidden="1" customHeight="1" x14ac:dyDescent="0.25">
      <c r="A318" s="54" t="s">
        <v>482</v>
      </c>
      <c r="B318" s="54" t="s">
        <v>483</v>
      </c>
      <c r="C318" s="31">
        <v>4301060324</v>
      </c>
      <c r="D318" s="400">
        <v>4607091388831</v>
      </c>
      <c r="E318" s="394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3"/>
      <c r="Q318" s="393"/>
      <c r="R318" s="393"/>
      <c r="S318" s="394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43"/>
      <c r="B319" s="403"/>
      <c r="C319" s="403"/>
      <c r="D319" s="403"/>
      <c r="E319" s="403"/>
      <c r="F319" s="403"/>
      <c r="G319" s="403"/>
      <c r="H319" s="403"/>
      <c r="I319" s="403"/>
      <c r="J319" s="403"/>
      <c r="K319" s="403"/>
      <c r="L319" s="403"/>
      <c r="M319" s="403"/>
      <c r="N319" s="444"/>
      <c r="O319" s="405" t="s">
        <v>70</v>
      </c>
      <c r="P319" s="406"/>
      <c r="Q319" s="406"/>
      <c r="R319" s="406"/>
      <c r="S319" s="406"/>
      <c r="T319" s="406"/>
      <c r="U319" s="407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hidden="1" x14ac:dyDescent="0.2">
      <c r="A320" s="403"/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44"/>
      <c r="O320" s="405" t="s">
        <v>70</v>
      </c>
      <c r="P320" s="406"/>
      <c r="Q320" s="406"/>
      <c r="R320" s="406"/>
      <c r="S320" s="406"/>
      <c r="T320" s="406"/>
      <c r="U320" s="407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hidden="1" customHeight="1" x14ac:dyDescent="0.25">
      <c r="A321" s="402" t="s">
        <v>86</v>
      </c>
      <c r="B321" s="403"/>
      <c r="C321" s="403"/>
      <c r="D321" s="403"/>
      <c r="E321" s="403"/>
      <c r="F321" s="403"/>
      <c r="G321" s="403"/>
      <c r="H321" s="403"/>
      <c r="I321" s="403"/>
      <c r="J321" s="403"/>
      <c r="K321" s="403"/>
      <c r="L321" s="403"/>
      <c r="M321" s="403"/>
      <c r="N321" s="403"/>
      <c r="O321" s="403"/>
      <c r="P321" s="403"/>
      <c r="Q321" s="403"/>
      <c r="R321" s="403"/>
      <c r="S321" s="403"/>
      <c r="T321" s="403"/>
      <c r="U321" s="403"/>
      <c r="V321" s="403"/>
      <c r="W321" s="403"/>
      <c r="X321" s="403"/>
      <c r="Y321" s="403"/>
      <c r="Z321" s="381"/>
      <c r="AA321" s="381"/>
    </row>
    <row r="322" spans="1:67" ht="27" hidden="1" customHeight="1" x14ac:dyDescent="0.25">
      <c r="A322" s="54" t="s">
        <v>484</v>
      </c>
      <c r="B322" s="54" t="s">
        <v>485</v>
      </c>
      <c r="C322" s="31">
        <v>4301032015</v>
      </c>
      <c r="D322" s="400">
        <v>4607091383102</v>
      </c>
      <c r="E322" s="394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3"/>
      <c r="Q322" s="393"/>
      <c r="R322" s="393"/>
      <c r="S322" s="394"/>
      <c r="T322" s="34"/>
      <c r="U322" s="34"/>
      <c r="V322" s="35" t="s">
        <v>66</v>
      </c>
      <c r="W322" s="388">
        <v>0</v>
      </c>
      <c r="X322" s="389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hidden="1" x14ac:dyDescent="0.2">
      <c r="A323" s="443"/>
      <c r="B323" s="403"/>
      <c r="C323" s="403"/>
      <c r="D323" s="403"/>
      <c r="E323" s="403"/>
      <c r="F323" s="403"/>
      <c r="G323" s="403"/>
      <c r="H323" s="403"/>
      <c r="I323" s="403"/>
      <c r="J323" s="403"/>
      <c r="K323" s="403"/>
      <c r="L323" s="403"/>
      <c r="M323" s="403"/>
      <c r="N323" s="444"/>
      <c r="O323" s="405" t="s">
        <v>70</v>
      </c>
      <c r="P323" s="406"/>
      <c r="Q323" s="406"/>
      <c r="R323" s="406"/>
      <c r="S323" s="406"/>
      <c r="T323" s="406"/>
      <c r="U323" s="407"/>
      <c r="V323" s="37" t="s">
        <v>71</v>
      </c>
      <c r="W323" s="390">
        <f>IFERROR(W322/H322,"0")</f>
        <v>0</v>
      </c>
      <c r="X323" s="390">
        <f>IFERROR(X322/H322,"0")</f>
        <v>0</v>
      </c>
      <c r="Y323" s="390">
        <f>IFERROR(IF(Y322="",0,Y322),"0")</f>
        <v>0</v>
      </c>
      <c r="Z323" s="391"/>
      <c r="AA323" s="391"/>
    </row>
    <row r="324" spans="1:67" hidden="1" x14ac:dyDescent="0.2">
      <c r="A324" s="403"/>
      <c r="B324" s="403"/>
      <c r="C324" s="403"/>
      <c r="D324" s="403"/>
      <c r="E324" s="403"/>
      <c r="F324" s="403"/>
      <c r="G324" s="403"/>
      <c r="H324" s="403"/>
      <c r="I324" s="403"/>
      <c r="J324" s="403"/>
      <c r="K324" s="403"/>
      <c r="L324" s="403"/>
      <c r="M324" s="403"/>
      <c r="N324" s="444"/>
      <c r="O324" s="405" t="s">
        <v>70</v>
      </c>
      <c r="P324" s="406"/>
      <c r="Q324" s="406"/>
      <c r="R324" s="406"/>
      <c r="S324" s="406"/>
      <c r="T324" s="406"/>
      <c r="U324" s="407"/>
      <c r="V324" s="37" t="s">
        <v>66</v>
      </c>
      <c r="W324" s="390">
        <f>IFERROR(SUM(W322:W322),"0")</f>
        <v>0</v>
      </c>
      <c r="X324" s="390">
        <f>IFERROR(SUM(X322:X322),"0")</f>
        <v>0</v>
      </c>
      <c r="Y324" s="37"/>
      <c r="Z324" s="391"/>
      <c r="AA324" s="391"/>
    </row>
    <row r="325" spans="1:67" ht="27.75" hidden="1" customHeight="1" x14ac:dyDescent="0.2">
      <c r="A325" s="432" t="s">
        <v>486</v>
      </c>
      <c r="B325" s="433"/>
      <c r="C325" s="433"/>
      <c r="D325" s="433"/>
      <c r="E325" s="433"/>
      <c r="F325" s="433"/>
      <c r="G325" s="433"/>
      <c r="H325" s="433"/>
      <c r="I325" s="433"/>
      <c r="J325" s="433"/>
      <c r="K325" s="433"/>
      <c r="L325" s="433"/>
      <c r="M325" s="433"/>
      <c r="N325" s="433"/>
      <c r="O325" s="433"/>
      <c r="P325" s="433"/>
      <c r="Q325" s="433"/>
      <c r="R325" s="433"/>
      <c r="S325" s="433"/>
      <c r="T325" s="433"/>
      <c r="U325" s="433"/>
      <c r="V325" s="433"/>
      <c r="W325" s="433"/>
      <c r="X325" s="433"/>
      <c r="Y325" s="433"/>
      <c r="Z325" s="48"/>
      <c r="AA325" s="48"/>
    </row>
    <row r="326" spans="1:67" ht="16.5" hidden="1" customHeight="1" x14ac:dyDescent="0.25">
      <c r="A326" s="409" t="s">
        <v>487</v>
      </c>
      <c r="B326" s="403"/>
      <c r="C326" s="403"/>
      <c r="D326" s="403"/>
      <c r="E326" s="403"/>
      <c r="F326" s="403"/>
      <c r="G326" s="403"/>
      <c r="H326" s="403"/>
      <c r="I326" s="403"/>
      <c r="J326" s="403"/>
      <c r="K326" s="403"/>
      <c r="L326" s="403"/>
      <c r="M326" s="403"/>
      <c r="N326" s="403"/>
      <c r="O326" s="403"/>
      <c r="P326" s="403"/>
      <c r="Q326" s="403"/>
      <c r="R326" s="403"/>
      <c r="S326" s="403"/>
      <c r="T326" s="403"/>
      <c r="U326" s="403"/>
      <c r="V326" s="403"/>
      <c r="W326" s="403"/>
      <c r="X326" s="403"/>
      <c r="Y326" s="403"/>
      <c r="Z326" s="382"/>
      <c r="AA326" s="382"/>
    </row>
    <row r="327" spans="1:67" ht="14.25" hidden="1" customHeight="1" x14ac:dyDescent="0.25">
      <c r="A327" s="402" t="s">
        <v>105</v>
      </c>
      <c r="B327" s="403"/>
      <c r="C327" s="403"/>
      <c r="D327" s="403"/>
      <c r="E327" s="403"/>
      <c r="F327" s="403"/>
      <c r="G327" s="403"/>
      <c r="H327" s="403"/>
      <c r="I327" s="403"/>
      <c r="J327" s="403"/>
      <c r="K327" s="403"/>
      <c r="L327" s="403"/>
      <c r="M327" s="403"/>
      <c r="N327" s="403"/>
      <c r="O327" s="403"/>
      <c r="P327" s="403"/>
      <c r="Q327" s="403"/>
      <c r="R327" s="403"/>
      <c r="S327" s="403"/>
      <c r="T327" s="403"/>
      <c r="U327" s="403"/>
      <c r="V327" s="403"/>
      <c r="W327" s="403"/>
      <c r="X327" s="403"/>
      <c r="Y327" s="403"/>
      <c r="Z327" s="381"/>
      <c r="AA327" s="381"/>
    </row>
    <row r="328" spans="1:67" ht="37.5" hidden="1" customHeight="1" x14ac:dyDescent="0.25">
      <c r="A328" s="54" t="s">
        <v>488</v>
      </c>
      <c r="B328" s="54" t="s">
        <v>489</v>
      </c>
      <c r="C328" s="31">
        <v>4301011875</v>
      </c>
      <c r="D328" s="400">
        <v>4680115884885</v>
      </c>
      <c r="E328" s="394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3" t="s">
        <v>490</v>
      </c>
      <c r="P328" s="393"/>
      <c r="Q328" s="393"/>
      <c r="R328" s="393"/>
      <c r="S328" s="394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hidden="1" customHeight="1" x14ac:dyDescent="0.25">
      <c r="A329" s="54" t="s">
        <v>491</v>
      </c>
      <c r="B329" s="54" t="s">
        <v>492</v>
      </c>
      <c r="C329" s="31">
        <v>4301011943</v>
      </c>
      <c r="D329" s="400">
        <v>4680115884830</v>
      </c>
      <c r="E329" s="394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1" t="s">
        <v>493</v>
      </c>
      <c r="P329" s="393"/>
      <c r="Q329" s="393"/>
      <c r="R329" s="393"/>
      <c r="S329" s="394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400">
        <v>4680115884830</v>
      </c>
      <c r="E330" s="394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9" t="s">
        <v>493</v>
      </c>
      <c r="P330" s="393"/>
      <c r="Q330" s="393"/>
      <c r="R330" s="393"/>
      <c r="S330" s="394"/>
      <c r="T330" s="34"/>
      <c r="U330" s="34"/>
      <c r="V330" s="35" t="s">
        <v>66</v>
      </c>
      <c r="W330" s="388">
        <v>600</v>
      </c>
      <c r="X330" s="389">
        <f t="shared" si="75"/>
        <v>600</v>
      </c>
      <c r="Y330" s="36">
        <f>IFERROR(IF(X330=0,"",ROUNDUP(X330/H330,0)*0.02175),"")</f>
        <v>0.86999999999999988</v>
      </c>
      <c r="Z330" s="56"/>
      <c r="AA330" s="57"/>
      <c r="AE330" s="64"/>
      <c r="BB330" s="255" t="s">
        <v>1</v>
      </c>
      <c r="BL330" s="64">
        <f t="shared" si="76"/>
        <v>619.20000000000005</v>
      </c>
      <c r="BM330" s="64">
        <f t="shared" si="77"/>
        <v>619.20000000000005</v>
      </c>
      <c r="BN330" s="64">
        <f t="shared" si="78"/>
        <v>0.83333333333333326</v>
      </c>
      <c r="BO330" s="64">
        <f t="shared" si="79"/>
        <v>0.83333333333333326</v>
      </c>
    </row>
    <row r="331" spans="1:67" ht="27" hidden="1" customHeight="1" x14ac:dyDescent="0.25">
      <c r="A331" s="54" t="s">
        <v>495</v>
      </c>
      <c r="B331" s="54" t="s">
        <v>496</v>
      </c>
      <c r="C331" s="31">
        <v>4301011946</v>
      </c>
      <c r="D331" s="400">
        <v>4680115884847</v>
      </c>
      <c r="E331" s="394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75" t="s">
        <v>497</v>
      </c>
      <c r="P331" s="393"/>
      <c r="Q331" s="393"/>
      <c r="R331" s="393"/>
      <c r="S331" s="394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400">
        <v>4680115884847</v>
      </c>
      <c r="E332" s="394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6" t="s">
        <v>497</v>
      </c>
      <c r="P332" s="393"/>
      <c r="Q332" s="393"/>
      <c r="R332" s="393"/>
      <c r="S332" s="394"/>
      <c r="T332" s="34"/>
      <c r="U332" s="34"/>
      <c r="V332" s="35" t="s">
        <v>66</v>
      </c>
      <c r="W332" s="388">
        <v>1500</v>
      </c>
      <c r="X332" s="389">
        <f t="shared" si="75"/>
        <v>1500</v>
      </c>
      <c r="Y332" s="36">
        <f>IFERROR(IF(X332=0,"",ROUNDUP(X332/H332,0)*0.02175),"")</f>
        <v>2.1749999999999998</v>
      </c>
      <c r="Z332" s="56"/>
      <c r="AA332" s="57"/>
      <c r="AE332" s="64"/>
      <c r="BB332" s="257" t="s">
        <v>1</v>
      </c>
      <c r="BL332" s="64">
        <f t="shared" si="76"/>
        <v>1548</v>
      </c>
      <c r="BM332" s="64">
        <f t="shared" si="77"/>
        <v>1548</v>
      </c>
      <c r="BN332" s="64">
        <f t="shared" si="78"/>
        <v>2.083333333333333</v>
      </c>
      <c r="BO332" s="64">
        <f t="shared" si="79"/>
        <v>2.083333333333333</v>
      </c>
    </row>
    <row r="333" spans="1:67" ht="27" hidden="1" customHeight="1" x14ac:dyDescent="0.25">
      <c r="A333" s="54" t="s">
        <v>499</v>
      </c>
      <c r="B333" s="54" t="s">
        <v>500</v>
      </c>
      <c r="C333" s="31">
        <v>4301011947</v>
      </c>
      <c r="D333" s="400">
        <v>4680115884854</v>
      </c>
      <c r="E333" s="394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3"/>
      <c r="Q333" s="393"/>
      <c r="R333" s="393"/>
      <c r="S333" s="394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400">
        <v>4680115884854</v>
      </c>
      <c r="E334" s="394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397" t="s">
        <v>502</v>
      </c>
      <c r="P334" s="393"/>
      <c r="Q334" s="393"/>
      <c r="R334" s="393"/>
      <c r="S334" s="394"/>
      <c r="T334" s="34"/>
      <c r="U334" s="34"/>
      <c r="V334" s="35" t="s">
        <v>66</v>
      </c>
      <c r="W334" s="388">
        <v>500</v>
      </c>
      <c r="X334" s="389">
        <f t="shared" si="75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9" t="s">
        <v>1</v>
      </c>
      <c r="BL334" s="64">
        <f t="shared" si="76"/>
        <v>516</v>
      </c>
      <c r="BM334" s="64">
        <f t="shared" si="77"/>
        <v>526.32000000000005</v>
      </c>
      <c r="BN334" s="64">
        <f t="shared" si="78"/>
        <v>0.69444444444444442</v>
      </c>
      <c r="BO334" s="64">
        <f t="shared" si="79"/>
        <v>0.70833333333333326</v>
      </c>
    </row>
    <row r="335" spans="1:67" ht="37.5" hidden="1" customHeight="1" x14ac:dyDescent="0.25">
      <c r="A335" s="54" t="s">
        <v>503</v>
      </c>
      <c r="B335" s="54" t="s">
        <v>504</v>
      </c>
      <c r="C335" s="31">
        <v>4301011871</v>
      </c>
      <c r="D335" s="400">
        <v>4680115884908</v>
      </c>
      <c r="E335" s="394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4" t="s">
        <v>505</v>
      </c>
      <c r="P335" s="393"/>
      <c r="Q335" s="393"/>
      <c r="R335" s="393"/>
      <c r="S335" s="394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hidden="1" customHeight="1" x14ac:dyDescent="0.25">
      <c r="A336" s="54" t="s">
        <v>506</v>
      </c>
      <c r="B336" s="54" t="s">
        <v>507</v>
      </c>
      <c r="C336" s="31">
        <v>4301011866</v>
      </c>
      <c r="D336" s="400">
        <v>4680115884878</v>
      </c>
      <c r="E336" s="394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6" t="s">
        <v>508</v>
      </c>
      <c r="P336" s="393"/>
      <c r="Q336" s="393"/>
      <c r="R336" s="393"/>
      <c r="S336" s="394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4301011952</v>
      </c>
      <c r="D337" s="400">
        <v>4680115884922</v>
      </c>
      <c r="E337" s="394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72" t="s">
        <v>511</v>
      </c>
      <c r="P337" s="393"/>
      <c r="Q337" s="393"/>
      <c r="R337" s="393"/>
      <c r="S337" s="394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512</v>
      </c>
      <c r="B338" s="54" t="s">
        <v>513</v>
      </c>
      <c r="C338" s="31">
        <v>4301011433</v>
      </c>
      <c r="D338" s="400">
        <v>4680115882638</v>
      </c>
      <c r="E338" s="394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3"/>
      <c r="Q338" s="393"/>
      <c r="R338" s="393"/>
      <c r="S338" s="394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43"/>
      <c r="B339" s="403"/>
      <c r="C339" s="403"/>
      <c r="D339" s="403"/>
      <c r="E339" s="403"/>
      <c r="F339" s="403"/>
      <c r="G339" s="403"/>
      <c r="H339" s="403"/>
      <c r="I339" s="403"/>
      <c r="J339" s="403"/>
      <c r="K339" s="403"/>
      <c r="L339" s="403"/>
      <c r="M339" s="403"/>
      <c r="N339" s="444"/>
      <c r="O339" s="405" t="s">
        <v>70</v>
      </c>
      <c r="P339" s="406"/>
      <c r="Q339" s="406"/>
      <c r="R339" s="406"/>
      <c r="S339" s="406"/>
      <c r="T339" s="406"/>
      <c r="U339" s="407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173.33333333333334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174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3.7845</v>
      </c>
      <c r="Z339" s="391"/>
      <c r="AA339" s="391"/>
    </row>
    <row r="340" spans="1:67" x14ac:dyDescent="0.2">
      <c r="A340" s="403"/>
      <c r="B340" s="403"/>
      <c r="C340" s="403"/>
      <c r="D340" s="403"/>
      <c r="E340" s="403"/>
      <c r="F340" s="403"/>
      <c r="G340" s="403"/>
      <c r="H340" s="403"/>
      <c r="I340" s="403"/>
      <c r="J340" s="403"/>
      <c r="K340" s="403"/>
      <c r="L340" s="403"/>
      <c r="M340" s="403"/>
      <c r="N340" s="444"/>
      <c r="O340" s="405" t="s">
        <v>70</v>
      </c>
      <c r="P340" s="406"/>
      <c r="Q340" s="406"/>
      <c r="R340" s="406"/>
      <c r="S340" s="406"/>
      <c r="T340" s="406"/>
      <c r="U340" s="407"/>
      <c r="V340" s="37" t="s">
        <v>66</v>
      </c>
      <c r="W340" s="390">
        <f>IFERROR(SUM(W328:W338),"0")</f>
        <v>2600</v>
      </c>
      <c r="X340" s="390">
        <f>IFERROR(SUM(X328:X338),"0")</f>
        <v>2610</v>
      </c>
      <c r="Y340" s="37"/>
      <c r="Z340" s="391"/>
      <c r="AA340" s="391"/>
    </row>
    <row r="341" spans="1:67" ht="14.25" hidden="1" customHeight="1" x14ac:dyDescent="0.25">
      <c r="A341" s="402" t="s">
        <v>97</v>
      </c>
      <c r="B341" s="403"/>
      <c r="C341" s="403"/>
      <c r="D341" s="403"/>
      <c r="E341" s="403"/>
      <c r="F341" s="403"/>
      <c r="G341" s="403"/>
      <c r="H341" s="403"/>
      <c r="I341" s="403"/>
      <c r="J341" s="403"/>
      <c r="K341" s="403"/>
      <c r="L341" s="403"/>
      <c r="M341" s="403"/>
      <c r="N341" s="403"/>
      <c r="O341" s="403"/>
      <c r="P341" s="403"/>
      <c r="Q341" s="403"/>
      <c r="R341" s="403"/>
      <c r="S341" s="403"/>
      <c r="T341" s="403"/>
      <c r="U341" s="403"/>
      <c r="V341" s="403"/>
      <c r="W341" s="403"/>
      <c r="X341" s="403"/>
      <c r="Y341" s="403"/>
      <c r="Z341" s="381"/>
      <c r="AA341" s="381"/>
    </row>
    <row r="342" spans="1:67" ht="27" hidden="1" customHeight="1" x14ac:dyDescent="0.25">
      <c r="A342" s="54" t="s">
        <v>514</v>
      </c>
      <c r="B342" s="54" t="s">
        <v>515</v>
      </c>
      <c r="C342" s="31">
        <v>4301020178</v>
      </c>
      <c r="D342" s="400">
        <v>4607091383980</v>
      </c>
      <c r="E342" s="394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3"/>
      <c r="Q342" s="393"/>
      <c r="R342" s="393"/>
      <c r="S342" s="394"/>
      <c r="T342" s="34"/>
      <c r="U342" s="34"/>
      <c r="V342" s="35" t="s">
        <v>66</v>
      </c>
      <c r="W342" s="388">
        <v>0</v>
      </c>
      <c r="X342" s="389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4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16.5" hidden="1" customHeight="1" x14ac:dyDescent="0.25">
      <c r="A343" s="54" t="s">
        <v>516</v>
      </c>
      <c r="B343" s="54" t="s">
        <v>517</v>
      </c>
      <c r="C343" s="31">
        <v>4301020270</v>
      </c>
      <c r="D343" s="400">
        <v>4680115883314</v>
      </c>
      <c r="E343" s="394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3"/>
      <c r="Q343" s="393"/>
      <c r="R343" s="393"/>
      <c r="S343" s="394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518</v>
      </c>
      <c r="B344" s="54" t="s">
        <v>519</v>
      </c>
      <c r="C344" s="31">
        <v>4301020179</v>
      </c>
      <c r="D344" s="400">
        <v>4607091384178</v>
      </c>
      <c r="E344" s="394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3"/>
      <c r="Q344" s="393"/>
      <c r="R344" s="393"/>
      <c r="S344" s="394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520</v>
      </c>
      <c r="B345" s="54" t="s">
        <v>521</v>
      </c>
      <c r="C345" s="31">
        <v>4301020254</v>
      </c>
      <c r="D345" s="400">
        <v>4680115881914</v>
      </c>
      <c r="E345" s="394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3"/>
      <c r="Q345" s="393"/>
      <c r="R345" s="393"/>
      <c r="S345" s="394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idden="1" x14ac:dyDescent="0.2">
      <c r="A346" s="443"/>
      <c r="B346" s="403"/>
      <c r="C346" s="403"/>
      <c r="D346" s="403"/>
      <c r="E346" s="403"/>
      <c r="F346" s="403"/>
      <c r="G346" s="403"/>
      <c r="H346" s="403"/>
      <c r="I346" s="403"/>
      <c r="J346" s="403"/>
      <c r="K346" s="403"/>
      <c r="L346" s="403"/>
      <c r="M346" s="403"/>
      <c r="N346" s="444"/>
      <c r="O346" s="405" t="s">
        <v>70</v>
      </c>
      <c r="P346" s="406"/>
      <c r="Q346" s="406"/>
      <c r="R346" s="406"/>
      <c r="S346" s="406"/>
      <c r="T346" s="406"/>
      <c r="U346" s="407"/>
      <c r="V346" s="37" t="s">
        <v>71</v>
      </c>
      <c r="W346" s="390">
        <f>IFERROR(W342/H342,"0")+IFERROR(W343/H343,"0")+IFERROR(W344/H344,"0")+IFERROR(W345/H345,"0")</f>
        <v>0</v>
      </c>
      <c r="X346" s="390">
        <f>IFERROR(X342/H342,"0")+IFERROR(X343/H343,"0")+IFERROR(X344/H344,"0")+IFERROR(X345/H345,"0")</f>
        <v>0</v>
      </c>
      <c r="Y346" s="390">
        <f>IFERROR(IF(Y342="",0,Y342),"0")+IFERROR(IF(Y343="",0,Y343),"0")+IFERROR(IF(Y344="",0,Y344),"0")+IFERROR(IF(Y345="",0,Y345),"0")</f>
        <v>0</v>
      </c>
      <c r="Z346" s="391"/>
      <c r="AA346" s="391"/>
    </row>
    <row r="347" spans="1:67" hidden="1" x14ac:dyDescent="0.2">
      <c r="A347" s="403"/>
      <c r="B347" s="403"/>
      <c r="C347" s="403"/>
      <c r="D347" s="403"/>
      <c r="E347" s="403"/>
      <c r="F347" s="403"/>
      <c r="G347" s="403"/>
      <c r="H347" s="403"/>
      <c r="I347" s="403"/>
      <c r="J347" s="403"/>
      <c r="K347" s="403"/>
      <c r="L347" s="403"/>
      <c r="M347" s="403"/>
      <c r="N347" s="444"/>
      <c r="O347" s="405" t="s">
        <v>70</v>
      </c>
      <c r="P347" s="406"/>
      <c r="Q347" s="406"/>
      <c r="R347" s="406"/>
      <c r="S347" s="406"/>
      <c r="T347" s="406"/>
      <c r="U347" s="407"/>
      <c r="V347" s="37" t="s">
        <v>66</v>
      </c>
      <c r="W347" s="390">
        <f>IFERROR(SUM(W342:W345),"0")</f>
        <v>0</v>
      </c>
      <c r="X347" s="390">
        <f>IFERROR(SUM(X342:X345),"0")</f>
        <v>0</v>
      </c>
      <c r="Y347" s="37"/>
      <c r="Z347" s="391"/>
      <c r="AA347" s="391"/>
    </row>
    <row r="348" spans="1:67" ht="14.25" hidden="1" customHeight="1" x14ac:dyDescent="0.25">
      <c r="A348" s="402" t="s">
        <v>72</v>
      </c>
      <c r="B348" s="403"/>
      <c r="C348" s="403"/>
      <c r="D348" s="403"/>
      <c r="E348" s="403"/>
      <c r="F348" s="403"/>
      <c r="G348" s="403"/>
      <c r="H348" s="403"/>
      <c r="I348" s="403"/>
      <c r="J348" s="403"/>
      <c r="K348" s="403"/>
      <c r="L348" s="403"/>
      <c r="M348" s="403"/>
      <c r="N348" s="403"/>
      <c r="O348" s="403"/>
      <c r="P348" s="403"/>
      <c r="Q348" s="403"/>
      <c r="R348" s="403"/>
      <c r="S348" s="403"/>
      <c r="T348" s="403"/>
      <c r="U348" s="403"/>
      <c r="V348" s="403"/>
      <c r="W348" s="403"/>
      <c r="X348" s="403"/>
      <c r="Y348" s="403"/>
      <c r="Z348" s="381"/>
      <c r="AA348" s="381"/>
    </row>
    <row r="349" spans="1:67" ht="27" hidden="1" customHeight="1" x14ac:dyDescent="0.25">
      <c r="A349" s="54" t="s">
        <v>522</v>
      </c>
      <c r="B349" s="54" t="s">
        <v>523</v>
      </c>
      <c r="C349" s="31">
        <v>4301051560</v>
      </c>
      <c r="D349" s="400">
        <v>4607091383928</v>
      </c>
      <c r="E349" s="394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8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3"/>
      <c r="Q349" s="393"/>
      <c r="R349" s="393"/>
      <c r="S349" s="394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522</v>
      </c>
      <c r="B350" s="54" t="s">
        <v>524</v>
      </c>
      <c r="C350" s="31">
        <v>4301051639</v>
      </c>
      <c r="D350" s="400">
        <v>4607091383928</v>
      </c>
      <c r="E350" s="394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8" t="s">
        <v>525</v>
      </c>
      <c r="P350" s="393"/>
      <c r="Q350" s="393"/>
      <c r="R350" s="393"/>
      <c r="S350" s="394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526</v>
      </c>
      <c r="B351" s="54" t="s">
        <v>527</v>
      </c>
      <c r="C351" s="31">
        <v>4301051298</v>
      </c>
      <c r="D351" s="400">
        <v>4607091384260</v>
      </c>
      <c r="E351" s="394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3"/>
      <c r="Q351" s="393"/>
      <c r="R351" s="393"/>
      <c r="S351" s="394"/>
      <c r="T351" s="34"/>
      <c r="U351" s="34"/>
      <c r="V351" s="35" t="s">
        <v>66</v>
      </c>
      <c r="W351" s="388">
        <v>0</v>
      </c>
      <c r="X351" s="389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526</v>
      </c>
      <c r="B352" s="54" t="s">
        <v>528</v>
      </c>
      <c r="C352" s="31">
        <v>4301051636</v>
      </c>
      <c r="D352" s="400">
        <v>4607091384260</v>
      </c>
      <c r="E352" s="394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5" t="s">
        <v>529</v>
      </c>
      <c r="P352" s="393"/>
      <c r="Q352" s="393"/>
      <c r="R352" s="393"/>
      <c r="S352" s="394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idden="1" x14ac:dyDescent="0.2">
      <c r="A353" s="443"/>
      <c r="B353" s="403"/>
      <c r="C353" s="403"/>
      <c r="D353" s="403"/>
      <c r="E353" s="403"/>
      <c r="F353" s="403"/>
      <c r="G353" s="403"/>
      <c r="H353" s="403"/>
      <c r="I353" s="403"/>
      <c r="J353" s="403"/>
      <c r="K353" s="403"/>
      <c r="L353" s="403"/>
      <c r="M353" s="403"/>
      <c r="N353" s="444"/>
      <c r="O353" s="405" t="s">
        <v>70</v>
      </c>
      <c r="P353" s="406"/>
      <c r="Q353" s="406"/>
      <c r="R353" s="406"/>
      <c r="S353" s="406"/>
      <c r="T353" s="406"/>
      <c r="U353" s="407"/>
      <c r="V353" s="37" t="s">
        <v>71</v>
      </c>
      <c r="W353" s="390">
        <f>IFERROR(W349/H349,"0")+IFERROR(W350/H350,"0")+IFERROR(W351/H351,"0")+IFERROR(W352/H352,"0")</f>
        <v>0</v>
      </c>
      <c r="X353" s="390">
        <f>IFERROR(X349/H349,"0")+IFERROR(X350/H350,"0")+IFERROR(X351/H351,"0")+IFERROR(X352/H352,"0")</f>
        <v>0</v>
      </c>
      <c r="Y353" s="390">
        <f>IFERROR(IF(Y349="",0,Y349),"0")+IFERROR(IF(Y350="",0,Y350),"0")+IFERROR(IF(Y351="",0,Y351),"0")+IFERROR(IF(Y352="",0,Y352),"0")</f>
        <v>0</v>
      </c>
      <c r="Z353" s="391"/>
      <c r="AA353" s="391"/>
    </row>
    <row r="354" spans="1:67" hidden="1" x14ac:dyDescent="0.2">
      <c r="A354" s="403"/>
      <c r="B354" s="403"/>
      <c r="C354" s="403"/>
      <c r="D354" s="403"/>
      <c r="E354" s="403"/>
      <c r="F354" s="403"/>
      <c r="G354" s="403"/>
      <c r="H354" s="403"/>
      <c r="I354" s="403"/>
      <c r="J354" s="403"/>
      <c r="K354" s="403"/>
      <c r="L354" s="403"/>
      <c r="M354" s="403"/>
      <c r="N354" s="444"/>
      <c r="O354" s="405" t="s">
        <v>70</v>
      </c>
      <c r="P354" s="406"/>
      <c r="Q354" s="406"/>
      <c r="R354" s="406"/>
      <c r="S354" s="406"/>
      <c r="T354" s="406"/>
      <c r="U354" s="407"/>
      <c r="V354" s="37" t="s">
        <v>66</v>
      </c>
      <c r="W354" s="390">
        <f>IFERROR(SUM(W349:W352),"0")</f>
        <v>0</v>
      </c>
      <c r="X354" s="390">
        <f>IFERROR(SUM(X349:X352),"0")</f>
        <v>0</v>
      </c>
      <c r="Y354" s="37"/>
      <c r="Z354" s="391"/>
      <c r="AA354" s="391"/>
    </row>
    <row r="355" spans="1:67" ht="14.25" hidden="1" customHeight="1" x14ac:dyDescent="0.25">
      <c r="A355" s="402" t="s">
        <v>204</v>
      </c>
      <c r="B355" s="403"/>
      <c r="C355" s="403"/>
      <c r="D355" s="403"/>
      <c r="E355" s="403"/>
      <c r="F355" s="403"/>
      <c r="G355" s="403"/>
      <c r="H355" s="403"/>
      <c r="I355" s="403"/>
      <c r="J355" s="403"/>
      <c r="K355" s="403"/>
      <c r="L355" s="403"/>
      <c r="M355" s="403"/>
      <c r="N355" s="403"/>
      <c r="O355" s="403"/>
      <c r="P355" s="403"/>
      <c r="Q355" s="403"/>
      <c r="R355" s="403"/>
      <c r="S355" s="403"/>
      <c r="T355" s="403"/>
      <c r="U355" s="403"/>
      <c r="V355" s="403"/>
      <c r="W355" s="403"/>
      <c r="X355" s="403"/>
      <c r="Y355" s="403"/>
      <c r="Z355" s="381"/>
      <c r="AA355" s="381"/>
    </row>
    <row r="356" spans="1:67" ht="16.5" hidden="1" customHeight="1" x14ac:dyDescent="0.25">
      <c r="A356" s="54" t="s">
        <v>530</v>
      </c>
      <c r="B356" s="54" t="s">
        <v>531</v>
      </c>
      <c r="C356" s="31">
        <v>4301060345</v>
      </c>
      <c r="D356" s="400">
        <v>4607091384673</v>
      </c>
      <c r="E356" s="394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0" t="s">
        <v>532</v>
      </c>
      <c r="P356" s="393"/>
      <c r="Q356" s="393"/>
      <c r="R356" s="393"/>
      <c r="S356" s="394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hidden="1" customHeight="1" x14ac:dyDescent="0.25">
      <c r="A357" s="54" t="s">
        <v>530</v>
      </c>
      <c r="B357" s="54" t="s">
        <v>533</v>
      </c>
      <c r="C357" s="31">
        <v>4301060314</v>
      </c>
      <c r="D357" s="400">
        <v>4607091384673</v>
      </c>
      <c r="E357" s="394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3"/>
      <c r="Q357" s="393"/>
      <c r="R357" s="393"/>
      <c r="S357" s="394"/>
      <c r="T357" s="34"/>
      <c r="U357" s="34"/>
      <c r="V357" s="35" t="s">
        <v>66</v>
      </c>
      <c r="W357" s="388">
        <v>0</v>
      </c>
      <c r="X357" s="389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43"/>
      <c r="B358" s="403"/>
      <c r="C358" s="403"/>
      <c r="D358" s="403"/>
      <c r="E358" s="403"/>
      <c r="F358" s="403"/>
      <c r="G358" s="403"/>
      <c r="H358" s="403"/>
      <c r="I358" s="403"/>
      <c r="J358" s="403"/>
      <c r="K358" s="403"/>
      <c r="L358" s="403"/>
      <c r="M358" s="403"/>
      <c r="N358" s="444"/>
      <c r="O358" s="405" t="s">
        <v>70</v>
      </c>
      <c r="P358" s="406"/>
      <c r="Q358" s="406"/>
      <c r="R358" s="406"/>
      <c r="S358" s="406"/>
      <c r="T358" s="406"/>
      <c r="U358" s="407"/>
      <c r="V358" s="37" t="s">
        <v>71</v>
      </c>
      <c r="W358" s="390">
        <f>IFERROR(W356/H356,"0")+IFERROR(W357/H357,"0")</f>
        <v>0</v>
      </c>
      <c r="X358" s="390">
        <f>IFERROR(X356/H356,"0")+IFERROR(X357/H357,"0")</f>
        <v>0</v>
      </c>
      <c r="Y358" s="390">
        <f>IFERROR(IF(Y356="",0,Y356),"0")+IFERROR(IF(Y357="",0,Y357),"0")</f>
        <v>0</v>
      </c>
      <c r="Z358" s="391"/>
      <c r="AA358" s="391"/>
    </row>
    <row r="359" spans="1:67" hidden="1" x14ac:dyDescent="0.2">
      <c r="A359" s="403"/>
      <c r="B359" s="403"/>
      <c r="C359" s="403"/>
      <c r="D359" s="403"/>
      <c r="E359" s="403"/>
      <c r="F359" s="403"/>
      <c r="G359" s="403"/>
      <c r="H359" s="403"/>
      <c r="I359" s="403"/>
      <c r="J359" s="403"/>
      <c r="K359" s="403"/>
      <c r="L359" s="403"/>
      <c r="M359" s="403"/>
      <c r="N359" s="444"/>
      <c r="O359" s="405" t="s">
        <v>70</v>
      </c>
      <c r="P359" s="406"/>
      <c r="Q359" s="406"/>
      <c r="R359" s="406"/>
      <c r="S359" s="406"/>
      <c r="T359" s="406"/>
      <c r="U359" s="407"/>
      <c r="V359" s="37" t="s">
        <v>66</v>
      </c>
      <c r="W359" s="390">
        <f>IFERROR(SUM(W356:W357),"0")</f>
        <v>0</v>
      </c>
      <c r="X359" s="390">
        <f>IFERROR(SUM(X356:X357),"0")</f>
        <v>0</v>
      </c>
      <c r="Y359" s="37"/>
      <c r="Z359" s="391"/>
      <c r="AA359" s="391"/>
    </row>
    <row r="360" spans="1:67" ht="16.5" hidden="1" customHeight="1" x14ac:dyDescent="0.25">
      <c r="A360" s="409" t="s">
        <v>534</v>
      </c>
      <c r="B360" s="403"/>
      <c r="C360" s="403"/>
      <c r="D360" s="403"/>
      <c r="E360" s="403"/>
      <c r="F360" s="403"/>
      <c r="G360" s="403"/>
      <c r="H360" s="403"/>
      <c r="I360" s="403"/>
      <c r="J360" s="403"/>
      <c r="K360" s="403"/>
      <c r="L360" s="403"/>
      <c r="M360" s="403"/>
      <c r="N360" s="403"/>
      <c r="O360" s="403"/>
      <c r="P360" s="403"/>
      <c r="Q360" s="403"/>
      <c r="R360" s="403"/>
      <c r="S360" s="403"/>
      <c r="T360" s="403"/>
      <c r="U360" s="403"/>
      <c r="V360" s="403"/>
      <c r="W360" s="403"/>
      <c r="X360" s="403"/>
      <c r="Y360" s="403"/>
      <c r="Z360" s="382"/>
      <c r="AA360" s="382"/>
    </row>
    <row r="361" spans="1:67" ht="14.25" hidden="1" customHeight="1" x14ac:dyDescent="0.25">
      <c r="A361" s="402" t="s">
        <v>105</v>
      </c>
      <c r="B361" s="403"/>
      <c r="C361" s="403"/>
      <c r="D361" s="403"/>
      <c r="E361" s="403"/>
      <c r="F361" s="403"/>
      <c r="G361" s="403"/>
      <c r="H361" s="403"/>
      <c r="I361" s="403"/>
      <c r="J361" s="403"/>
      <c r="K361" s="403"/>
      <c r="L361" s="403"/>
      <c r="M361" s="403"/>
      <c r="N361" s="403"/>
      <c r="O361" s="403"/>
      <c r="P361" s="403"/>
      <c r="Q361" s="403"/>
      <c r="R361" s="403"/>
      <c r="S361" s="403"/>
      <c r="T361" s="403"/>
      <c r="U361" s="403"/>
      <c r="V361" s="403"/>
      <c r="W361" s="403"/>
      <c r="X361" s="403"/>
      <c r="Y361" s="403"/>
      <c r="Z361" s="381"/>
      <c r="AA361" s="381"/>
    </row>
    <row r="362" spans="1:67" ht="37.5" hidden="1" customHeight="1" x14ac:dyDescent="0.25">
      <c r="A362" s="54" t="s">
        <v>535</v>
      </c>
      <c r="B362" s="54" t="s">
        <v>536</v>
      </c>
      <c r="C362" s="31">
        <v>4301011312</v>
      </c>
      <c r="D362" s="400">
        <v>4607091384192</v>
      </c>
      <c r="E362" s="394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3"/>
      <c r="Q362" s="393"/>
      <c r="R362" s="393"/>
      <c r="S362" s="394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537</v>
      </c>
      <c r="B363" s="54" t="s">
        <v>538</v>
      </c>
      <c r="C363" s="31">
        <v>4301011483</v>
      </c>
      <c r="D363" s="400">
        <v>4680115881907</v>
      </c>
      <c r="E363" s="394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3"/>
      <c r="Q363" s="393"/>
      <c r="R363" s="393"/>
      <c r="S363" s="394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4301011655</v>
      </c>
      <c r="D364" s="400">
        <v>4680115883925</v>
      </c>
      <c r="E364" s="394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3"/>
      <c r="Q364" s="393"/>
      <c r="R364" s="393"/>
      <c r="S364" s="394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443"/>
      <c r="B365" s="403"/>
      <c r="C365" s="403"/>
      <c r="D365" s="403"/>
      <c r="E365" s="403"/>
      <c r="F365" s="403"/>
      <c r="G365" s="403"/>
      <c r="H365" s="403"/>
      <c r="I365" s="403"/>
      <c r="J365" s="403"/>
      <c r="K365" s="403"/>
      <c r="L365" s="403"/>
      <c r="M365" s="403"/>
      <c r="N365" s="444"/>
      <c r="O365" s="405" t="s">
        <v>70</v>
      </c>
      <c r="P365" s="406"/>
      <c r="Q365" s="406"/>
      <c r="R365" s="406"/>
      <c r="S365" s="406"/>
      <c r="T365" s="406"/>
      <c r="U365" s="407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hidden="1" x14ac:dyDescent="0.2">
      <c r="A366" s="403"/>
      <c r="B366" s="403"/>
      <c r="C366" s="403"/>
      <c r="D366" s="403"/>
      <c r="E366" s="403"/>
      <c r="F366" s="403"/>
      <c r="G366" s="403"/>
      <c r="H366" s="403"/>
      <c r="I366" s="403"/>
      <c r="J366" s="403"/>
      <c r="K366" s="403"/>
      <c r="L366" s="403"/>
      <c r="M366" s="403"/>
      <c r="N366" s="444"/>
      <c r="O366" s="405" t="s">
        <v>70</v>
      </c>
      <c r="P366" s="406"/>
      <c r="Q366" s="406"/>
      <c r="R366" s="406"/>
      <c r="S366" s="406"/>
      <c r="T366" s="406"/>
      <c r="U366" s="407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hidden="1" customHeight="1" x14ac:dyDescent="0.25">
      <c r="A367" s="402" t="s">
        <v>61</v>
      </c>
      <c r="B367" s="403"/>
      <c r="C367" s="403"/>
      <c r="D367" s="403"/>
      <c r="E367" s="403"/>
      <c r="F367" s="403"/>
      <c r="G367" s="403"/>
      <c r="H367" s="403"/>
      <c r="I367" s="403"/>
      <c r="J367" s="403"/>
      <c r="K367" s="403"/>
      <c r="L367" s="403"/>
      <c r="M367" s="403"/>
      <c r="N367" s="403"/>
      <c r="O367" s="403"/>
      <c r="P367" s="403"/>
      <c r="Q367" s="403"/>
      <c r="R367" s="403"/>
      <c r="S367" s="403"/>
      <c r="T367" s="403"/>
      <c r="U367" s="403"/>
      <c r="V367" s="403"/>
      <c r="W367" s="403"/>
      <c r="X367" s="403"/>
      <c r="Y367" s="403"/>
      <c r="Z367" s="381"/>
      <c r="AA367" s="381"/>
    </row>
    <row r="368" spans="1:67" ht="27" hidden="1" customHeight="1" x14ac:dyDescent="0.25">
      <c r="A368" s="54" t="s">
        <v>541</v>
      </c>
      <c r="B368" s="54" t="s">
        <v>542</v>
      </c>
      <c r="C368" s="31">
        <v>4301031139</v>
      </c>
      <c r="D368" s="400">
        <v>4607091384802</v>
      </c>
      <c r="E368" s="394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7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3"/>
      <c r="Q368" s="393"/>
      <c r="R368" s="393"/>
      <c r="S368" s="394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541</v>
      </c>
      <c r="B369" s="54" t="s">
        <v>543</v>
      </c>
      <c r="C369" s="31">
        <v>4301031303</v>
      </c>
      <c r="D369" s="400">
        <v>4607091384802</v>
      </c>
      <c r="E369" s="394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59" t="s">
        <v>544</v>
      </c>
      <c r="P369" s="393"/>
      <c r="Q369" s="393"/>
      <c r="R369" s="393"/>
      <c r="S369" s="394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546</v>
      </c>
      <c r="B370" s="54" t="s">
        <v>547</v>
      </c>
      <c r="C370" s="31">
        <v>4301031140</v>
      </c>
      <c r="D370" s="400">
        <v>4607091384826</v>
      </c>
      <c r="E370" s="394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3"/>
      <c r="Q370" s="393"/>
      <c r="R370" s="393"/>
      <c r="S370" s="394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546</v>
      </c>
      <c r="B371" s="54" t="s">
        <v>548</v>
      </c>
      <c r="C371" s="31">
        <v>4301031304</v>
      </c>
      <c r="D371" s="400">
        <v>4607091384826</v>
      </c>
      <c r="E371" s="394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1" t="s">
        <v>549</v>
      </c>
      <c r="P371" s="393"/>
      <c r="Q371" s="393"/>
      <c r="R371" s="393"/>
      <c r="S371" s="394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443"/>
      <c r="B372" s="403"/>
      <c r="C372" s="403"/>
      <c r="D372" s="403"/>
      <c r="E372" s="403"/>
      <c r="F372" s="403"/>
      <c r="G372" s="403"/>
      <c r="H372" s="403"/>
      <c r="I372" s="403"/>
      <c r="J372" s="403"/>
      <c r="K372" s="403"/>
      <c r="L372" s="403"/>
      <c r="M372" s="403"/>
      <c r="N372" s="444"/>
      <c r="O372" s="405" t="s">
        <v>70</v>
      </c>
      <c r="P372" s="406"/>
      <c r="Q372" s="406"/>
      <c r="R372" s="406"/>
      <c r="S372" s="406"/>
      <c r="T372" s="406"/>
      <c r="U372" s="407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hidden="1" x14ac:dyDescent="0.2">
      <c r="A373" s="403"/>
      <c r="B373" s="403"/>
      <c r="C373" s="403"/>
      <c r="D373" s="403"/>
      <c r="E373" s="403"/>
      <c r="F373" s="403"/>
      <c r="G373" s="403"/>
      <c r="H373" s="403"/>
      <c r="I373" s="403"/>
      <c r="J373" s="403"/>
      <c r="K373" s="403"/>
      <c r="L373" s="403"/>
      <c r="M373" s="403"/>
      <c r="N373" s="444"/>
      <c r="O373" s="405" t="s">
        <v>70</v>
      </c>
      <c r="P373" s="406"/>
      <c r="Q373" s="406"/>
      <c r="R373" s="406"/>
      <c r="S373" s="406"/>
      <c r="T373" s="406"/>
      <c r="U373" s="407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hidden="1" customHeight="1" x14ac:dyDescent="0.25">
      <c r="A374" s="402" t="s">
        <v>72</v>
      </c>
      <c r="B374" s="403"/>
      <c r="C374" s="403"/>
      <c r="D374" s="403"/>
      <c r="E374" s="403"/>
      <c r="F374" s="403"/>
      <c r="G374" s="403"/>
      <c r="H374" s="403"/>
      <c r="I374" s="403"/>
      <c r="J374" s="403"/>
      <c r="K374" s="403"/>
      <c r="L374" s="403"/>
      <c r="M374" s="403"/>
      <c r="N374" s="403"/>
      <c r="O374" s="403"/>
      <c r="P374" s="403"/>
      <c r="Q374" s="403"/>
      <c r="R374" s="403"/>
      <c r="S374" s="403"/>
      <c r="T374" s="403"/>
      <c r="U374" s="403"/>
      <c r="V374" s="403"/>
      <c r="W374" s="403"/>
      <c r="X374" s="403"/>
      <c r="Y374" s="403"/>
      <c r="Z374" s="381"/>
      <c r="AA374" s="381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400">
        <v>4607091384246</v>
      </c>
      <c r="E375" s="394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2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3"/>
      <c r="Q375" s="393"/>
      <c r="R375" s="393"/>
      <c r="S375" s="394"/>
      <c r="T375" s="34"/>
      <c r="U375" s="34"/>
      <c r="V375" s="35" t="s">
        <v>66</v>
      </c>
      <c r="W375" s="388">
        <v>1000</v>
      </c>
      <c r="X375" s="389">
        <f>IFERROR(IF(W375="",0,CEILING((W375/$H375),1)*$H375),"")</f>
        <v>1006.1999999999999</v>
      </c>
      <c r="Y375" s="36">
        <f>IFERROR(IF(X375=0,"",ROUNDUP(X375/H375,0)*0.02175),"")</f>
        <v>2.8057499999999997</v>
      </c>
      <c r="Z375" s="56"/>
      <c r="AA375" s="57"/>
      <c r="AE375" s="64"/>
      <c r="BB375" s="281" t="s">
        <v>1</v>
      </c>
      <c r="BL375" s="64">
        <f>IFERROR(W375*I375/H375,"0")</f>
        <v>1072.3076923076924</v>
      </c>
      <c r="BM375" s="64">
        <f>IFERROR(X375*I375/H375,"0")</f>
        <v>1078.9559999999999</v>
      </c>
      <c r="BN375" s="64">
        <f>IFERROR(1/J375*(W375/H375),"0")</f>
        <v>2.2893772893772892</v>
      </c>
      <c r="BO375" s="64">
        <f>IFERROR(1/J375*(X375/H375),"0")</f>
        <v>2.3035714285714284</v>
      </c>
    </row>
    <row r="376" spans="1:67" ht="27" hidden="1" customHeight="1" x14ac:dyDescent="0.25">
      <c r="A376" s="54" t="s">
        <v>551</v>
      </c>
      <c r="B376" s="54" t="s">
        <v>553</v>
      </c>
      <c r="C376" s="31">
        <v>4301051635</v>
      </c>
      <c r="D376" s="400">
        <v>4607091384246</v>
      </c>
      <c r="E376" s="394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2" t="s">
        <v>554</v>
      </c>
      <c r="P376" s="393"/>
      <c r="Q376" s="393"/>
      <c r="R376" s="393"/>
      <c r="S376" s="394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555</v>
      </c>
      <c r="B377" s="54" t="s">
        <v>556</v>
      </c>
      <c r="C377" s="31">
        <v>4301051445</v>
      </c>
      <c r="D377" s="400">
        <v>4680115881976</v>
      </c>
      <c r="E377" s="394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72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3"/>
      <c r="Q377" s="393"/>
      <c r="R377" s="393"/>
      <c r="S377" s="394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4301051297</v>
      </c>
      <c r="D378" s="400">
        <v>4607091384253</v>
      </c>
      <c r="E378" s="394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3"/>
      <c r="Q378" s="393"/>
      <c r="R378" s="393"/>
      <c r="S378" s="394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559</v>
      </c>
      <c r="B379" s="54" t="s">
        <v>560</v>
      </c>
      <c r="C379" s="31">
        <v>4301051444</v>
      </c>
      <c r="D379" s="400">
        <v>4680115881969</v>
      </c>
      <c r="E379" s="394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3"/>
      <c r="Q379" s="393"/>
      <c r="R379" s="393"/>
      <c r="S379" s="394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43"/>
      <c r="B380" s="403"/>
      <c r="C380" s="403"/>
      <c r="D380" s="403"/>
      <c r="E380" s="403"/>
      <c r="F380" s="403"/>
      <c r="G380" s="403"/>
      <c r="H380" s="403"/>
      <c r="I380" s="403"/>
      <c r="J380" s="403"/>
      <c r="K380" s="403"/>
      <c r="L380" s="403"/>
      <c r="M380" s="403"/>
      <c r="N380" s="444"/>
      <c r="O380" s="405" t="s">
        <v>70</v>
      </c>
      <c r="P380" s="406"/>
      <c r="Q380" s="406"/>
      <c r="R380" s="406"/>
      <c r="S380" s="406"/>
      <c r="T380" s="406"/>
      <c r="U380" s="407"/>
      <c r="V380" s="37" t="s">
        <v>71</v>
      </c>
      <c r="W380" s="390">
        <f>IFERROR(W375/H375,"0")+IFERROR(W376/H376,"0")+IFERROR(W377/H377,"0")+IFERROR(W378/H378,"0")+IFERROR(W379/H379,"0")</f>
        <v>128.2051282051282</v>
      </c>
      <c r="X380" s="390">
        <f>IFERROR(X375/H375,"0")+IFERROR(X376/H376,"0")+IFERROR(X377/H377,"0")+IFERROR(X378/H378,"0")+IFERROR(X379/H379,"0")</f>
        <v>129</v>
      </c>
      <c r="Y380" s="390">
        <f>IFERROR(IF(Y375="",0,Y375),"0")+IFERROR(IF(Y376="",0,Y376),"0")+IFERROR(IF(Y377="",0,Y377),"0")+IFERROR(IF(Y378="",0,Y378),"0")+IFERROR(IF(Y379="",0,Y379),"0")</f>
        <v>2.8057499999999997</v>
      </c>
      <c r="Z380" s="391"/>
      <c r="AA380" s="391"/>
    </row>
    <row r="381" spans="1:67" x14ac:dyDescent="0.2">
      <c r="A381" s="403"/>
      <c r="B381" s="403"/>
      <c r="C381" s="403"/>
      <c r="D381" s="403"/>
      <c r="E381" s="403"/>
      <c r="F381" s="403"/>
      <c r="G381" s="403"/>
      <c r="H381" s="403"/>
      <c r="I381" s="403"/>
      <c r="J381" s="403"/>
      <c r="K381" s="403"/>
      <c r="L381" s="403"/>
      <c r="M381" s="403"/>
      <c r="N381" s="444"/>
      <c r="O381" s="405" t="s">
        <v>70</v>
      </c>
      <c r="P381" s="406"/>
      <c r="Q381" s="406"/>
      <c r="R381" s="406"/>
      <c r="S381" s="406"/>
      <c r="T381" s="406"/>
      <c r="U381" s="407"/>
      <c r="V381" s="37" t="s">
        <v>66</v>
      </c>
      <c r="W381" s="390">
        <f>IFERROR(SUM(W375:W379),"0")</f>
        <v>1000</v>
      </c>
      <c r="X381" s="390">
        <f>IFERROR(SUM(X375:X379),"0")</f>
        <v>1006.1999999999999</v>
      </c>
      <c r="Y381" s="37"/>
      <c r="Z381" s="391"/>
      <c r="AA381" s="391"/>
    </row>
    <row r="382" spans="1:67" ht="14.25" hidden="1" customHeight="1" x14ac:dyDescent="0.25">
      <c r="A382" s="402" t="s">
        <v>204</v>
      </c>
      <c r="B382" s="403"/>
      <c r="C382" s="403"/>
      <c r="D382" s="403"/>
      <c r="E382" s="403"/>
      <c r="F382" s="403"/>
      <c r="G382" s="403"/>
      <c r="H382" s="403"/>
      <c r="I382" s="403"/>
      <c r="J382" s="403"/>
      <c r="K382" s="403"/>
      <c r="L382" s="403"/>
      <c r="M382" s="403"/>
      <c r="N382" s="403"/>
      <c r="O382" s="403"/>
      <c r="P382" s="403"/>
      <c r="Q382" s="403"/>
      <c r="R382" s="403"/>
      <c r="S382" s="403"/>
      <c r="T382" s="403"/>
      <c r="U382" s="403"/>
      <c r="V382" s="403"/>
      <c r="W382" s="403"/>
      <c r="X382" s="403"/>
      <c r="Y382" s="403"/>
      <c r="Z382" s="381"/>
      <c r="AA382" s="381"/>
    </row>
    <row r="383" spans="1:67" ht="27" hidden="1" customHeight="1" x14ac:dyDescent="0.25">
      <c r="A383" s="54" t="s">
        <v>561</v>
      </c>
      <c r="B383" s="54" t="s">
        <v>562</v>
      </c>
      <c r="C383" s="31">
        <v>4301060322</v>
      </c>
      <c r="D383" s="400">
        <v>4607091389357</v>
      </c>
      <c r="E383" s="394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3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3"/>
      <c r="Q383" s="393"/>
      <c r="R383" s="393"/>
      <c r="S383" s="394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hidden="1" customHeight="1" x14ac:dyDescent="0.25">
      <c r="A384" s="54" t="s">
        <v>561</v>
      </c>
      <c r="B384" s="54" t="s">
        <v>563</v>
      </c>
      <c r="C384" s="31">
        <v>4301060377</v>
      </c>
      <c r="D384" s="400">
        <v>4607091389357</v>
      </c>
      <c r="E384" s="394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61" t="s">
        <v>564</v>
      </c>
      <c r="P384" s="393"/>
      <c r="Q384" s="393"/>
      <c r="R384" s="393"/>
      <c r="S384" s="394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idden="1" x14ac:dyDescent="0.2">
      <c r="A385" s="443"/>
      <c r="B385" s="403"/>
      <c r="C385" s="403"/>
      <c r="D385" s="403"/>
      <c r="E385" s="403"/>
      <c r="F385" s="403"/>
      <c r="G385" s="403"/>
      <c r="H385" s="403"/>
      <c r="I385" s="403"/>
      <c r="J385" s="403"/>
      <c r="K385" s="403"/>
      <c r="L385" s="403"/>
      <c r="M385" s="403"/>
      <c r="N385" s="444"/>
      <c r="O385" s="405" t="s">
        <v>70</v>
      </c>
      <c r="P385" s="406"/>
      <c r="Q385" s="406"/>
      <c r="R385" s="406"/>
      <c r="S385" s="406"/>
      <c r="T385" s="406"/>
      <c r="U385" s="407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hidden="1" x14ac:dyDescent="0.2">
      <c r="A386" s="403"/>
      <c r="B386" s="403"/>
      <c r="C386" s="403"/>
      <c r="D386" s="403"/>
      <c r="E386" s="403"/>
      <c r="F386" s="403"/>
      <c r="G386" s="403"/>
      <c r="H386" s="403"/>
      <c r="I386" s="403"/>
      <c r="J386" s="403"/>
      <c r="K386" s="403"/>
      <c r="L386" s="403"/>
      <c r="M386" s="403"/>
      <c r="N386" s="444"/>
      <c r="O386" s="405" t="s">
        <v>70</v>
      </c>
      <c r="P386" s="406"/>
      <c r="Q386" s="406"/>
      <c r="R386" s="406"/>
      <c r="S386" s="406"/>
      <c r="T386" s="406"/>
      <c r="U386" s="407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hidden="1" customHeight="1" x14ac:dyDescent="0.2">
      <c r="A387" s="432" t="s">
        <v>565</v>
      </c>
      <c r="B387" s="433"/>
      <c r="C387" s="433"/>
      <c r="D387" s="433"/>
      <c r="E387" s="433"/>
      <c r="F387" s="433"/>
      <c r="G387" s="433"/>
      <c r="H387" s="433"/>
      <c r="I387" s="433"/>
      <c r="J387" s="433"/>
      <c r="K387" s="433"/>
      <c r="L387" s="433"/>
      <c r="M387" s="433"/>
      <c r="N387" s="433"/>
      <c r="O387" s="433"/>
      <c r="P387" s="433"/>
      <c r="Q387" s="433"/>
      <c r="R387" s="433"/>
      <c r="S387" s="433"/>
      <c r="T387" s="433"/>
      <c r="U387" s="433"/>
      <c r="V387" s="433"/>
      <c r="W387" s="433"/>
      <c r="X387" s="433"/>
      <c r="Y387" s="433"/>
      <c r="Z387" s="48"/>
      <c r="AA387" s="48"/>
    </row>
    <row r="388" spans="1:67" ht="16.5" hidden="1" customHeight="1" x14ac:dyDescent="0.25">
      <c r="A388" s="409" t="s">
        <v>566</v>
      </c>
      <c r="B388" s="403"/>
      <c r="C388" s="403"/>
      <c r="D388" s="403"/>
      <c r="E388" s="403"/>
      <c r="F388" s="403"/>
      <c r="G388" s="403"/>
      <c r="H388" s="403"/>
      <c r="I388" s="403"/>
      <c r="J388" s="403"/>
      <c r="K388" s="403"/>
      <c r="L388" s="403"/>
      <c r="M388" s="403"/>
      <c r="N388" s="403"/>
      <c r="O388" s="403"/>
      <c r="P388" s="403"/>
      <c r="Q388" s="403"/>
      <c r="R388" s="403"/>
      <c r="S388" s="403"/>
      <c r="T388" s="403"/>
      <c r="U388" s="403"/>
      <c r="V388" s="403"/>
      <c r="W388" s="403"/>
      <c r="X388" s="403"/>
      <c r="Y388" s="403"/>
      <c r="Z388" s="382"/>
      <c r="AA388" s="382"/>
    </row>
    <row r="389" spans="1:67" ht="14.25" hidden="1" customHeight="1" x14ac:dyDescent="0.25">
      <c r="A389" s="402" t="s">
        <v>105</v>
      </c>
      <c r="B389" s="403"/>
      <c r="C389" s="403"/>
      <c r="D389" s="403"/>
      <c r="E389" s="403"/>
      <c r="F389" s="403"/>
      <c r="G389" s="403"/>
      <c r="H389" s="403"/>
      <c r="I389" s="403"/>
      <c r="J389" s="403"/>
      <c r="K389" s="403"/>
      <c r="L389" s="403"/>
      <c r="M389" s="403"/>
      <c r="N389" s="403"/>
      <c r="O389" s="403"/>
      <c r="P389" s="403"/>
      <c r="Q389" s="403"/>
      <c r="R389" s="403"/>
      <c r="S389" s="403"/>
      <c r="T389" s="403"/>
      <c r="U389" s="403"/>
      <c r="V389" s="403"/>
      <c r="W389" s="403"/>
      <c r="X389" s="403"/>
      <c r="Y389" s="403"/>
      <c r="Z389" s="381"/>
      <c r="AA389" s="381"/>
    </row>
    <row r="390" spans="1:67" ht="27" hidden="1" customHeight="1" x14ac:dyDescent="0.25">
      <c r="A390" s="54" t="s">
        <v>567</v>
      </c>
      <c r="B390" s="54" t="s">
        <v>568</v>
      </c>
      <c r="C390" s="31">
        <v>4301011428</v>
      </c>
      <c r="D390" s="400">
        <v>4607091389708</v>
      </c>
      <c r="E390" s="394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3"/>
      <c r="Q390" s="393"/>
      <c r="R390" s="393"/>
      <c r="S390" s="394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hidden="1" customHeight="1" x14ac:dyDescent="0.25">
      <c r="A391" s="54" t="s">
        <v>569</v>
      </c>
      <c r="B391" s="54" t="s">
        <v>570</v>
      </c>
      <c r="C391" s="31">
        <v>4301011427</v>
      </c>
      <c r="D391" s="400">
        <v>4607091389692</v>
      </c>
      <c r="E391" s="394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3"/>
      <c r="Q391" s="393"/>
      <c r="R391" s="393"/>
      <c r="S391" s="394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idden="1" x14ac:dyDescent="0.2">
      <c r="A392" s="443"/>
      <c r="B392" s="403"/>
      <c r="C392" s="403"/>
      <c r="D392" s="403"/>
      <c r="E392" s="403"/>
      <c r="F392" s="403"/>
      <c r="G392" s="403"/>
      <c r="H392" s="403"/>
      <c r="I392" s="403"/>
      <c r="J392" s="403"/>
      <c r="K392" s="403"/>
      <c r="L392" s="403"/>
      <c r="M392" s="403"/>
      <c r="N392" s="444"/>
      <c r="O392" s="405" t="s">
        <v>70</v>
      </c>
      <c r="P392" s="406"/>
      <c r="Q392" s="406"/>
      <c r="R392" s="406"/>
      <c r="S392" s="406"/>
      <c r="T392" s="406"/>
      <c r="U392" s="407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hidden="1" x14ac:dyDescent="0.2">
      <c r="A393" s="403"/>
      <c r="B393" s="403"/>
      <c r="C393" s="403"/>
      <c r="D393" s="403"/>
      <c r="E393" s="403"/>
      <c r="F393" s="403"/>
      <c r="G393" s="403"/>
      <c r="H393" s="403"/>
      <c r="I393" s="403"/>
      <c r="J393" s="403"/>
      <c r="K393" s="403"/>
      <c r="L393" s="403"/>
      <c r="M393" s="403"/>
      <c r="N393" s="444"/>
      <c r="O393" s="405" t="s">
        <v>70</v>
      </c>
      <c r="P393" s="406"/>
      <c r="Q393" s="406"/>
      <c r="R393" s="406"/>
      <c r="S393" s="406"/>
      <c r="T393" s="406"/>
      <c r="U393" s="407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hidden="1" customHeight="1" x14ac:dyDescent="0.25">
      <c r="A394" s="402" t="s">
        <v>61</v>
      </c>
      <c r="B394" s="403"/>
      <c r="C394" s="403"/>
      <c r="D394" s="403"/>
      <c r="E394" s="403"/>
      <c r="F394" s="403"/>
      <c r="G394" s="403"/>
      <c r="H394" s="403"/>
      <c r="I394" s="403"/>
      <c r="J394" s="403"/>
      <c r="K394" s="403"/>
      <c r="L394" s="403"/>
      <c r="M394" s="403"/>
      <c r="N394" s="403"/>
      <c r="O394" s="403"/>
      <c r="P394" s="403"/>
      <c r="Q394" s="403"/>
      <c r="R394" s="403"/>
      <c r="S394" s="403"/>
      <c r="T394" s="403"/>
      <c r="U394" s="403"/>
      <c r="V394" s="403"/>
      <c r="W394" s="403"/>
      <c r="X394" s="403"/>
      <c r="Y394" s="403"/>
      <c r="Z394" s="381"/>
      <c r="AA394" s="381"/>
    </row>
    <row r="395" spans="1:67" ht="27" hidden="1" customHeight="1" x14ac:dyDescent="0.25">
      <c r="A395" s="54" t="s">
        <v>571</v>
      </c>
      <c r="B395" s="54" t="s">
        <v>572</v>
      </c>
      <c r="C395" s="31">
        <v>4301031177</v>
      </c>
      <c r="D395" s="400">
        <v>4607091389753</v>
      </c>
      <c r="E395" s="394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3"/>
      <c r="Q395" s="393"/>
      <c r="R395" s="393"/>
      <c r="S395" s="394"/>
      <c r="T395" s="34"/>
      <c r="U395" s="34"/>
      <c r="V395" s="35" t="s">
        <v>66</v>
      </c>
      <c r="W395" s="388">
        <v>0</v>
      </c>
      <c r="X395" s="389">
        <f t="shared" ref="X395:X407" si="80"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ref="BL395:BL407" si="81">IFERROR(W395*I395/H395,"0")</f>
        <v>0</v>
      </c>
      <c r="BM395" s="64">
        <f t="shared" ref="BM395:BM407" si="82">IFERROR(X395*I395/H395,"0")</f>
        <v>0</v>
      </c>
      <c r="BN395" s="64">
        <f t="shared" ref="BN395:BN407" si="83">IFERROR(1/J395*(W395/H395),"0")</f>
        <v>0</v>
      </c>
      <c r="BO395" s="64">
        <f t="shared" ref="BO395:BO407" si="84">IFERROR(1/J395*(X395/H395),"0")</f>
        <v>0</v>
      </c>
    </row>
    <row r="396" spans="1:67" ht="27" hidden="1" customHeight="1" x14ac:dyDescent="0.25">
      <c r="A396" s="54" t="s">
        <v>573</v>
      </c>
      <c r="B396" s="54" t="s">
        <v>574</v>
      </c>
      <c r="C396" s="31">
        <v>4301031174</v>
      </c>
      <c r="D396" s="400">
        <v>4607091389760</v>
      </c>
      <c r="E396" s="394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3"/>
      <c r="Q396" s="393"/>
      <c r="R396" s="393"/>
      <c r="S396" s="394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hidden="1" customHeight="1" x14ac:dyDescent="0.25">
      <c r="A397" s="54" t="s">
        <v>575</v>
      </c>
      <c r="B397" s="54" t="s">
        <v>576</v>
      </c>
      <c r="C397" s="31">
        <v>4301031175</v>
      </c>
      <c r="D397" s="400">
        <v>4607091389746</v>
      </c>
      <c r="E397" s="394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3"/>
      <c r="Q397" s="393"/>
      <c r="R397" s="393"/>
      <c r="S397" s="394"/>
      <c r="T397" s="34"/>
      <c r="U397" s="34"/>
      <c r="V397" s="35" t="s">
        <v>66</v>
      </c>
      <c r="W397" s="388">
        <v>0</v>
      </c>
      <c r="X397" s="389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37.5" hidden="1" customHeight="1" x14ac:dyDescent="0.25">
      <c r="A398" s="54" t="s">
        <v>577</v>
      </c>
      <c r="B398" s="54" t="s">
        <v>578</v>
      </c>
      <c r="C398" s="31">
        <v>4301031236</v>
      </c>
      <c r="D398" s="400">
        <v>4680115882928</v>
      </c>
      <c r="E398" s="394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3"/>
      <c r="Q398" s="393"/>
      <c r="R398" s="393"/>
      <c r="S398" s="394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hidden="1" customHeight="1" x14ac:dyDescent="0.25">
      <c r="A399" s="54" t="s">
        <v>579</v>
      </c>
      <c r="B399" s="54" t="s">
        <v>580</v>
      </c>
      <c r="C399" s="31">
        <v>4301031257</v>
      </c>
      <c r="D399" s="400">
        <v>4680115883147</v>
      </c>
      <c r="E399" s="394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3"/>
      <c r="Q399" s="393"/>
      <c r="R399" s="393"/>
      <c r="S399" s="394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581</v>
      </c>
      <c r="B400" s="54" t="s">
        <v>582</v>
      </c>
      <c r="C400" s="31">
        <v>4301031178</v>
      </c>
      <c r="D400" s="400">
        <v>4607091384338</v>
      </c>
      <c r="E400" s="394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3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3"/>
      <c r="Q400" s="393"/>
      <c r="R400" s="393"/>
      <c r="S400" s="394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hidden="1" customHeight="1" x14ac:dyDescent="0.25">
      <c r="A401" s="54" t="s">
        <v>583</v>
      </c>
      <c r="B401" s="54" t="s">
        <v>584</v>
      </c>
      <c r="C401" s="31">
        <v>4301031254</v>
      </c>
      <c r="D401" s="400">
        <v>4680115883154</v>
      </c>
      <c r="E401" s="394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3"/>
      <c r="Q401" s="393"/>
      <c r="R401" s="393"/>
      <c r="S401" s="394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hidden="1" customHeight="1" x14ac:dyDescent="0.25">
      <c r="A402" s="54" t="s">
        <v>585</v>
      </c>
      <c r="B402" s="54" t="s">
        <v>586</v>
      </c>
      <c r="C402" s="31">
        <v>4301031171</v>
      </c>
      <c r="D402" s="400">
        <v>4607091389524</v>
      </c>
      <c r="E402" s="394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3"/>
      <c r="Q402" s="393"/>
      <c r="R402" s="393"/>
      <c r="S402" s="394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hidden="1" customHeight="1" x14ac:dyDescent="0.25">
      <c r="A403" s="54" t="s">
        <v>587</v>
      </c>
      <c r="B403" s="54" t="s">
        <v>588</v>
      </c>
      <c r="C403" s="31">
        <v>4301031258</v>
      </c>
      <c r="D403" s="400">
        <v>4680115883161</v>
      </c>
      <c r="E403" s="394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3"/>
      <c r="Q403" s="393"/>
      <c r="R403" s="393"/>
      <c r="S403" s="394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hidden="1" customHeight="1" x14ac:dyDescent="0.25">
      <c r="A404" s="54" t="s">
        <v>589</v>
      </c>
      <c r="B404" s="54" t="s">
        <v>590</v>
      </c>
      <c r="C404" s="31">
        <v>4301031170</v>
      </c>
      <c r="D404" s="400">
        <v>4607091384345</v>
      </c>
      <c r="E404" s="394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5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3"/>
      <c r="Q404" s="393"/>
      <c r="R404" s="393"/>
      <c r="S404" s="394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4301031256</v>
      </c>
      <c r="D405" s="400">
        <v>4680115883178</v>
      </c>
      <c r="E405" s="394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3"/>
      <c r="Q405" s="393"/>
      <c r="R405" s="393"/>
      <c r="S405" s="394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hidden="1" customHeight="1" x14ac:dyDescent="0.25">
      <c r="A406" s="54" t="s">
        <v>593</v>
      </c>
      <c r="B406" s="54" t="s">
        <v>594</v>
      </c>
      <c r="C406" s="31">
        <v>4301031172</v>
      </c>
      <c r="D406" s="400">
        <v>4607091389531</v>
      </c>
      <c r="E406" s="394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3"/>
      <c r="Q406" s="393"/>
      <c r="R406" s="393"/>
      <c r="S406" s="394"/>
      <c r="T406" s="34"/>
      <c r="U406" s="34"/>
      <c r="V406" s="35" t="s">
        <v>66</v>
      </c>
      <c r="W406" s="388">
        <v>0</v>
      </c>
      <c r="X406" s="389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hidden="1" customHeight="1" x14ac:dyDescent="0.25">
      <c r="A407" s="54" t="s">
        <v>595</v>
      </c>
      <c r="B407" s="54" t="s">
        <v>596</v>
      </c>
      <c r="C407" s="31">
        <v>4301031255</v>
      </c>
      <c r="D407" s="400">
        <v>4680115883185</v>
      </c>
      <c r="E407" s="394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7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3"/>
      <c r="Q407" s="393"/>
      <c r="R407" s="393"/>
      <c r="S407" s="394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hidden="1" x14ac:dyDescent="0.2">
      <c r="A408" s="443"/>
      <c r="B408" s="403"/>
      <c r="C408" s="403"/>
      <c r="D408" s="403"/>
      <c r="E408" s="403"/>
      <c r="F408" s="403"/>
      <c r="G408" s="403"/>
      <c r="H408" s="403"/>
      <c r="I408" s="403"/>
      <c r="J408" s="403"/>
      <c r="K408" s="403"/>
      <c r="L408" s="403"/>
      <c r="M408" s="403"/>
      <c r="N408" s="444"/>
      <c r="O408" s="405" t="s">
        <v>70</v>
      </c>
      <c r="P408" s="406"/>
      <c r="Q408" s="406"/>
      <c r="R408" s="406"/>
      <c r="S408" s="406"/>
      <c r="T408" s="406"/>
      <c r="U408" s="407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391"/>
      <c r="AA408" s="391"/>
    </row>
    <row r="409" spans="1:67" hidden="1" x14ac:dyDescent="0.2">
      <c r="A409" s="403"/>
      <c r="B409" s="403"/>
      <c r="C409" s="403"/>
      <c r="D409" s="403"/>
      <c r="E409" s="403"/>
      <c r="F409" s="403"/>
      <c r="G409" s="403"/>
      <c r="H409" s="403"/>
      <c r="I409" s="403"/>
      <c r="J409" s="403"/>
      <c r="K409" s="403"/>
      <c r="L409" s="403"/>
      <c r="M409" s="403"/>
      <c r="N409" s="444"/>
      <c r="O409" s="405" t="s">
        <v>70</v>
      </c>
      <c r="P409" s="406"/>
      <c r="Q409" s="406"/>
      <c r="R409" s="406"/>
      <c r="S409" s="406"/>
      <c r="T409" s="406"/>
      <c r="U409" s="407"/>
      <c r="V409" s="37" t="s">
        <v>66</v>
      </c>
      <c r="W409" s="390">
        <f>IFERROR(SUM(W395:W407),"0")</f>
        <v>0</v>
      </c>
      <c r="X409" s="390">
        <f>IFERROR(SUM(X395:X407),"0")</f>
        <v>0</v>
      </c>
      <c r="Y409" s="37"/>
      <c r="Z409" s="391"/>
      <c r="AA409" s="391"/>
    </row>
    <row r="410" spans="1:67" ht="14.25" hidden="1" customHeight="1" x14ac:dyDescent="0.25">
      <c r="A410" s="402" t="s">
        <v>72</v>
      </c>
      <c r="B410" s="403"/>
      <c r="C410" s="403"/>
      <c r="D410" s="403"/>
      <c r="E410" s="403"/>
      <c r="F410" s="403"/>
      <c r="G410" s="403"/>
      <c r="H410" s="403"/>
      <c r="I410" s="403"/>
      <c r="J410" s="403"/>
      <c r="K410" s="403"/>
      <c r="L410" s="403"/>
      <c r="M410" s="403"/>
      <c r="N410" s="403"/>
      <c r="O410" s="403"/>
      <c r="P410" s="403"/>
      <c r="Q410" s="403"/>
      <c r="R410" s="403"/>
      <c r="S410" s="403"/>
      <c r="T410" s="403"/>
      <c r="U410" s="403"/>
      <c r="V410" s="403"/>
      <c r="W410" s="403"/>
      <c r="X410" s="403"/>
      <c r="Y410" s="403"/>
      <c r="Z410" s="381"/>
      <c r="AA410" s="381"/>
    </row>
    <row r="411" spans="1:67" ht="27" hidden="1" customHeight="1" x14ac:dyDescent="0.25">
      <c r="A411" s="54" t="s">
        <v>597</v>
      </c>
      <c r="B411" s="54" t="s">
        <v>598</v>
      </c>
      <c r="C411" s="31">
        <v>4301051258</v>
      </c>
      <c r="D411" s="400">
        <v>4607091389685</v>
      </c>
      <c r="E411" s="394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6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3"/>
      <c r="Q411" s="393"/>
      <c r="R411" s="393"/>
      <c r="S411" s="394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599</v>
      </c>
      <c r="B412" s="54" t="s">
        <v>600</v>
      </c>
      <c r="C412" s="31">
        <v>4301051431</v>
      </c>
      <c r="D412" s="400">
        <v>4607091389654</v>
      </c>
      <c r="E412" s="394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3"/>
      <c r="Q412" s="393"/>
      <c r="R412" s="393"/>
      <c r="S412" s="394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601</v>
      </c>
      <c r="B413" s="54" t="s">
        <v>602</v>
      </c>
      <c r="C413" s="31">
        <v>4301051284</v>
      </c>
      <c r="D413" s="400">
        <v>4607091384352</v>
      </c>
      <c r="E413" s="394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3"/>
      <c r="Q413" s="393"/>
      <c r="R413" s="393"/>
      <c r="S413" s="394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43"/>
      <c r="B414" s="403"/>
      <c r="C414" s="403"/>
      <c r="D414" s="403"/>
      <c r="E414" s="403"/>
      <c r="F414" s="403"/>
      <c r="G414" s="403"/>
      <c r="H414" s="403"/>
      <c r="I414" s="403"/>
      <c r="J414" s="403"/>
      <c r="K414" s="403"/>
      <c r="L414" s="403"/>
      <c r="M414" s="403"/>
      <c r="N414" s="444"/>
      <c r="O414" s="405" t="s">
        <v>70</v>
      </c>
      <c r="P414" s="406"/>
      <c r="Q414" s="406"/>
      <c r="R414" s="406"/>
      <c r="S414" s="406"/>
      <c r="T414" s="406"/>
      <c r="U414" s="407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hidden="1" x14ac:dyDescent="0.2">
      <c r="A415" s="403"/>
      <c r="B415" s="403"/>
      <c r="C415" s="403"/>
      <c r="D415" s="403"/>
      <c r="E415" s="403"/>
      <c r="F415" s="403"/>
      <c r="G415" s="403"/>
      <c r="H415" s="403"/>
      <c r="I415" s="403"/>
      <c r="J415" s="403"/>
      <c r="K415" s="403"/>
      <c r="L415" s="403"/>
      <c r="M415" s="403"/>
      <c r="N415" s="444"/>
      <c r="O415" s="405" t="s">
        <v>70</v>
      </c>
      <c r="P415" s="406"/>
      <c r="Q415" s="406"/>
      <c r="R415" s="406"/>
      <c r="S415" s="406"/>
      <c r="T415" s="406"/>
      <c r="U415" s="407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hidden="1" customHeight="1" x14ac:dyDescent="0.25">
      <c r="A416" s="402" t="s">
        <v>204</v>
      </c>
      <c r="B416" s="403"/>
      <c r="C416" s="403"/>
      <c r="D416" s="403"/>
      <c r="E416" s="403"/>
      <c r="F416" s="403"/>
      <c r="G416" s="403"/>
      <c r="H416" s="403"/>
      <c r="I416" s="403"/>
      <c r="J416" s="403"/>
      <c r="K416" s="403"/>
      <c r="L416" s="403"/>
      <c r="M416" s="403"/>
      <c r="N416" s="403"/>
      <c r="O416" s="403"/>
      <c r="P416" s="403"/>
      <c r="Q416" s="403"/>
      <c r="R416" s="403"/>
      <c r="S416" s="403"/>
      <c r="T416" s="403"/>
      <c r="U416" s="403"/>
      <c r="V416" s="403"/>
      <c r="W416" s="403"/>
      <c r="X416" s="403"/>
      <c r="Y416" s="403"/>
      <c r="Z416" s="381"/>
      <c r="AA416" s="381"/>
    </row>
    <row r="417" spans="1:67" ht="27" hidden="1" customHeight="1" x14ac:dyDescent="0.25">
      <c r="A417" s="54" t="s">
        <v>603</v>
      </c>
      <c r="B417" s="54" t="s">
        <v>604</v>
      </c>
      <c r="C417" s="31">
        <v>4301060352</v>
      </c>
      <c r="D417" s="400">
        <v>4680115881648</v>
      </c>
      <c r="E417" s="394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3"/>
      <c r="Q417" s="393"/>
      <c r="R417" s="393"/>
      <c r="S417" s="394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43"/>
      <c r="B418" s="403"/>
      <c r="C418" s="403"/>
      <c r="D418" s="403"/>
      <c r="E418" s="403"/>
      <c r="F418" s="403"/>
      <c r="G418" s="403"/>
      <c r="H418" s="403"/>
      <c r="I418" s="403"/>
      <c r="J418" s="403"/>
      <c r="K418" s="403"/>
      <c r="L418" s="403"/>
      <c r="M418" s="403"/>
      <c r="N418" s="444"/>
      <c r="O418" s="405" t="s">
        <v>70</v>
      </c>
      <c r="P418" s="406"/>
      <c r="Q418" s="406"/>
      <c r="R418" s="406"/>
      <c r="S418" s="406"/>
      <c r="T418" s="406"/>
      <c r="U418" s="407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hidden="1" x14ac:dyDescent="0.2">
      <c r="A419" s="403"/>
      <c r="B419" s="403"/>
      <c r="C419" s="403"/>
      <c r="D419" s="403"/>
      <c r="E419" s="403"/>
      <c r="F419" s="403"/>
      <c r="G419" s="403"/>
      <c r="H419" s="403"/>
      <c r="I419" s="403"/>
      <c r="J419" s="403"/>
      <c r="K419" s="403"/>
      <c r="L419" s="403"/>
      <c r="M419" s="403"/>
      <c r="N419" s="444"/>
      <c r="O419" s="405" t="s">
        <v>70</v>
      </c>
      <c r="P419" s="406"/>
      <c r="Q419" s="406"/>
      <c r="R419" s="406"/>
      <c r="S419" s="406"/>
      <c r="T419" s="406"/>
      <c r="U419" s="407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hidden="1" customHeight="1" x14ac:dyDescent="0.25">
      <c r="A420" s="402" t="s">
        <v>86</v>
      </c>
      <c r="B420" s="403"/>
      <c r="C420" s="403"/>
      <c r="D420" s="403"/>
      <c r="E420" s="403"/>
      <c r="F420" s="403"/>
      <c r="G420" s="403"/>
      <c r="H420" s="403"/>
      <c r="I420" s="403"/>
      <c r="J420" s="403"/>
      <c r="K420" s="403"/>
      <c r="L420" s="403"/>
      <c r="M420" s="403"/>
      <c r="N420" s="403"/>
      <c r="O420" s="403"/>
      <c r="P420" s="403"/>
      <c r="Q420" s="403"/>
      <c r="R420" s="403"/>
      <c r="S420" s="403"/>
      <c r="T420" s="403"/>
      <c r="U420" s="403"/>
      <c r="V420" s="403"/>
      <c r="W420" s="403"/>
      <c r="X420" s="403"/>
      <c r="Y420" s="403"/>
      <c r="Z420" s="381"/>
      <c r="AA420" s="381"/>
    </row>
    <row r="421" spans="1:67" ht="27" hidden="1" customHeight="1" x14ac:dyDescent="0.25">
      <c r="A421" s="54" t="s">
        <v>605</v>
      </c>
      <c r="B421" s="54" t="s">
        <v>606</v>
      </c>
      <c r="C421" s="31">
        <v>4301032045</v>
      </c>
      <c r="D421" s="400">
        <v>4680115884335</v>
      </c>
      <c r="E421" s="394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8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3"/>
      <c r="Q421" s="393"/>
      <c r="R421" s="393"/>
      <c r="S421" s="394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609</v>
      </c>
      <c r="B422" s="54" t="s">
        <v>610</v>
      </c>
      <c r="C422" s="31">
        <v>4301032047</v>
      </c>
      <c r="D422" s="400">
        <v>4680115884342</v>
      </c>
      <c r="E422" s="394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1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3"/>
      <c r="Q422" s="393"/>
      <c r="R422" s="393"/>
      <c r="S422" s="394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611</v>
      </c>
      <c r="B423" s="54" t="s">
        <v>612</v>
      </c>
      <c r="C423" s="31">
        <v>4301170011</v>
      </c>
      <c r="D423" s="400">
        <v>4680115884113</v>
      </c>
      <c r="E423" s="394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6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3"/>
      <c r="Q423" s="393"/>
      <c r="R423" s="393"/>
      <c r="S423" s="394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43"/>
      <c r="B424" s="403"/>
      <c r="C424" s="403"/>
      <c r="D424" s="403"/>
      <c r="E424" s="403"/>
      <c r="F424" s="403"/>
      <c r="G424" s="403"/>
      <c r="H424" s="403"/>
      <c r="I424" s="403"/>
      <c r="J424" s="403"/>
      <c r="K424" s="403"/>
      <c r="L424" s="403"/>
      <c r="M424" s="403"/>
      <c r="N424" s="444"/>
      <c r="O424" s="405" t="s">
        <v>70</v>
      </c>
      <c r="P424" s="406"/>
      <c r="Q424" s="406"/>
      <c r="R424" s="406"/>
      <c r="S424" s="406"/>
      <c r="T424" s="406"/>
      <c r="U424" s="407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hidden="1" x14ac:dyDescent="0.2">
      <c r="A425" s="403"/>
      <c r="B425" s="403"/>
      <c r="C425" s="403"/>
      <c r="D425" s="403"/>
      <c r="E425" s="403"/>
      <c r="F425" s="403"/>
      <c r="G425" s="403"/>
      <c r="H425" s="403"/>
      <c r="I425" s="403"/>
      <c r="J425" s="403"/>
      <c r="K425" s="403"/>
      <c r="L425" s="403"/>
      <c r="M425" s="403"/>
      <c r="N425" s="444"/>
      <c r="O425" s="405" t="s">
        <v>70</v>
      </c>
      <c r="P425" s="406"/>
      <c r="Q425" s="406"/>
      <c r="R425" s="406"/>
      <c r="S425" s="406"/>
      <c r="T425" s="406"/>
      <c r="U425" s="407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hidden="1" customHeight="1" x14ac:dyDescent="0.25">
      <c r="A426" s="409" t="s">
        <v>613</v>
      </c>
      <c r="B426" s="403"/>
      <c r="C426" s="403"/>
      <c r="D426" s="403"/>
      <c r="E426" s="403"/>
      <c r="F426" s="403"/>
      <c r="G426" s="403"/>
      <c r="H426" s="403"/>
      <c r="I426" s="403"/>
      <c r="J426" s="403"/>
      <c r="K426" s="403"/>
      <c r="L426" s="403"/>
      <c r="M426" s="403"/>
      <c r="N426" s="403"/>
      <c r="O426" s="403"/>
      <c r="P426" s="403"/>
      <c r="Q426" s="403"/>
      <c r="R426" s="403"/>
      <c r="S426" s="403"/>
      <c r="T426" s="403"/>
      <c r="U426" s="403"/>
      <c r="V426" s="403"/>
      <c r="W426" s="403"/>
      <c r="X426" s="403"/>
      <c r="Y426" s="403"/>
      <c r="Z426" s="382"/>
      <c r="AA426" s="382"/>
    </row>
    <row r="427" spans="1:67" ht="14.25" hidden="1" customHeight="1" x14ac:dyDescent="0.25">
      <c r="A427" s="402" t="s">
        <v>97</v>
      </c>
      <c r="B427" s="403"/>
      <c r="C427" s="403"/>
      <c r="D427" s="403"/>
      <c r="E427" s="403"/>
      <c r="F427" s="403"/>
      <c r="G427" s="403"/>
      <c r="H427" s="403"/>
      <c r="I427" s="403"/>
      <c r="J427" s="403"/>
      <c r="K427" s="403"/>
      <c r="L427" s="403"/>
      <c r="M427" s="403"/>
      <c r="N427" s="403"/>
      <c r="O427" s="403"/>
      <c r="P427" s="403"/>
      <c r="Q427" s="403"/>
      <c r="R427" s="403"/>
      <c r="S427" s="403"/>
      <c r="T427" s="403"/>
      <c r="U427" s="403"/>
      <c r="V427" s="403"/>
      <c r="W427" s="403"/>
      <c r="X427" s="403"/>
      <c r="Y427" s="403"/>
      <c r="Z427" s="381"/>
      <c r="AA427" s="381"/>
    </row>
    <row r="428" spans="1:67" ht="27" hidden="1" customHeight="1" x14ac:dyDescent="0.25">
      <c r="A428" s="54" t="s">
        <v>614</v>
      </c>
      <c r="B428" s="54" t="s">
        <v>615</v>
      </c>
      <c r="C428" s="31">
        <v>4301020214</v>
      </c>
      <c r="D428" s="400">
        <v>4607091389388</v>
      </c>
      <c r="E428" s="394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3"/>
      <c r="Q428" s="393"/>
      <c r="R428" s="393"/>
      <c r="S428" s="394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4301020185</v>
      </c>
      <c r="D429" s="400">
        <v>4607091389364</v>
      </c>
      <c r="E429" s="394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3"/>
      <c r="Q429" s="393"/>
      <c r="R429" s="393"/>
      <c r="S429" s="394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43"/>
      <c r="B430" s="403"/>
      <c r="C430" s="403"/>
      <c r="D430" s="403"/>
      <c r="E430" s="403"/>
      <c r="F430" s="403"/>
      <c r="G430" s="403"/>
      <c r="H430" s="403"/>
      <c r="I430" s="403"/>
      <c r="J430" s="403"/>
      <c r="K430" s="403"/>
      <c r="L430" s="403"/>
      <c r="M430" s="403"/>
      <c r="N430" s="444"/>
      <c r="O430" s="405" t="s">
        <v>70</v>
      </c>
      <c r="P430" s="406"/>
      <c r="Q430" s="406"/>
      <c r="R430" s="406"/>
      <c r="S430" s="406"/>
      <c r="T430" s="406"/>
      <c r="U430" s="407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hidden="1" x14ac:dyDescent="0.2">
      <c r="A431" s="403"/>
      <c r="B431" s="403"/>
      <c r="C431" s="403"/>
      <c r="D431" s="403"/>
      <c r="E431" s="403"/>
      <c r="F431" s="403"/>
      <c r="G431" s="403"/>
      <c r="H431" s="403"/>
      <c r="I431" s="403"/>
      <c r="J431" s="403"/>
      <c r="K431" s="403"/>
      <c r="L431" s="403"/>
      <c r="M431" s="403"/>
      <c r="N431" s="444"/>
      <c r="O431" s="405" t="s">
        <v>70</v>
      </c>
      <c r="P431" s="406"/>
      <c r="Q431" s="406"/>
      <c r="R431" s="406"/>
      <c r="S431" s="406"/>
      <c r="T431" s="406"/>
      <c r="U431" s="407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hidden="1" customHeight="1" x14ac:dyDescent="0.25">
      <c r="A432" s="402" t="s">
        <v>61</v>
      </c>
      <c r="B432" s="403"/>
      <c r="C432" s="403"/>
      <c r="D432" s="403"/>
      <c r="E432" s="403"/>
      <c r="F432" s="403"/>
      <c r="G432" s="403"/>
      <c r="H432" s="403"/>
      <c r="I432" s="403"/>
      <c r="J432" s="403"/>
      <c r="K432" s="403"/>
      <c r="L432" s="403"/>
      <c r="M432" s="403"/>
      <c r="N432" s="403"/>
      <c r="O432" s="403"/>
      <c r="P432" s="403"/>
      <c r="Q432" s="403"/>
      <c r="R432" s="403"/>
      <c r="S432" s="403"/>
      <c r="T432" s="403"/>
      <c r="U432" s="403"/>
      <c r="V432" s="403"/>
      <c r="W432" s="403"/>
      <c r="X432" s="403"/>
      <c r="Y432" s="403"/>
      <c r="Z432" s="381"/>
      <c r="AA432" s="381"/>
    </row>
    <row r="433" spans="1:67" ht="27" hidden="1" customHeight="1" x14ac:dyDescent="0.25">
      <c r="A433" s="54" t="s">
        <v>618</v>
      </c>
      <c r="B433" s="54" t="s">
        <v>619</v>
      </c>
      <c r="C433" s="31">
        <v>4301031212</v>
      </c>
      <c r="D433" s="400">
        <v>4607091389739</v>
      </c>
      <c r="E433" s="394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3"/>
      <c r="Q433" s="393"/>
      <c r="R433" s="393"/>
      <c r="S433" s="394"/>
      <c r="T433" s="34"/>
      <c r="U433" s="34"/>
      <c r="V433" s="35" t="s">
        <v>66</v>
      </c>
      <c r="W433" s="388">
        <v>0</v>
      </c>
      <c r="X433" s="389">
        <f t="shared" ref="X433:X438" si="86">IFERROR(IF(W433="",0,CEILING((W433/$H433),1)*$H433),"")</f>
        <v>0</v>
      </c>
      <c r="Y433" s="36" t="str">
        <f>IFERROR(IF(X433=0,"",ROUNDUP(X433/H433,0)*0.00753),"")</f>
        <v/>
      </c>
      <c r="Z433" s="56"/>
      <c r="AA433" s="57"/>
      <c r="AE433" s="64"/>
      <c r="BB433" s="312" t="s">
        <v>1</v>
      </c>
      <c r="BL433" s="64">
        <f t="shared" ref="BL433:BL438" si="87">IFERROR(W433*I433/H433,"0")</f>
        <v>0</v>
      </c>
      <c r="BM433" s="64">
        <f t="shared" ref="BM433:BM438" si="88">IFERROR(X433*I433/H433,"0")</f>
        <v>0</v>
      </c>
      <c r="BN433" s="64">
        <f t="shared" ref="BN433:BN438" si="89">IFERROR(1/J433*(W433/H433),"0")</f>
        <v>0</v>
      </c>
      <c r="BO433" s="64">
        <f t="shared" ref="BO433:BO438" si="90">IFERROR(1/J433*(X433/H433),"0")</f>
        <v>0</v>
      </c>
    </row>
    <row r="434" spans="1:67" ht="27" hidden="1" customHeight="1" x14ac:dyDescent="0.25">
      <c r="A434" s="54" t="s">
        <v>620</v>
      </c>
      <c r="B434" s="54" t="s">
        <v>621</v>
      </c>
      <c r="C434" s="31">
        <v>4301031176</v>
      </c>
      <c r="D434" s="400">
        <v>4607091389425</v>
      </c>
      <c r="E434" s="394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3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3"/>
      <c r="Q434" s="393"/>
      <c r="R434" s="393"/>
      <c r="S434" s="394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hidden="1" customHeight="1" x14ac:dyDescent="0.25">
      <c r="A435" s="54" t="s">
        <v>622</v>
      </c>
      <c r="B435" s="54" t="s">
        <v>623</v>
      </c>
      <c r="C435" s="31">
        <v>4301031215</v>
      </c>
      <c r="D435" s="400">
        <v>4680115882911</v>
      </c>
      <c r="E435" s="394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3"/>
      <c r="Q435" s="393"/>
      <c r="R435" s="393"/>
      <c r="S435" s="394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624</v>
      </c>
      <c r="B436" s="54" t="s">
        <v>625</v>
      </c>
      <c r="C436" s="31">
        <v>4301031167</v>
      </c>
      <c r="D436" s="400">
        <v>4680115880771</v>
      </c>
      <c r="E436" s="394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2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3"/>
      <c r="Q436" s="393"/>
      <c r="R436" s="393"/>
      <c r="S436" s="394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626</v>
      </c>
      <c r="B437" s="54" t="s">
        <v>627</v>
      </c>
      <c r="C437" s="31">
        <v>4301031173</v>
      </c>
      <c r="D437" s="400">
        <v>4607091389500</v>
      </c>
      <c r="E437" s="394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3"/>
      <c r="Q437" s="393"/>
      <c r="R437" s="393"/>
      <c r="S437" s="394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628</v>
      </c>
      <c r="B438" s="54" t="s">
        <v>629</v>
      </c>
      <c r="C438" s="31">
        <v>4301031103</v>
      </c>
      <c r="D438" s="400">
        <v>4680115881983</v>
      </c>
      <c r="E438" s="394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3"/>
      <c r="Q438" s="393"/>
      <c r="R438" s="393"/>
      <c r="S438" s="394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idden="1" x14ac:dyDescent="0.2">
      <c r="A439" s="443"/>
      <c r="B439" s="403"/>
      <c r="C439" s="403"/>
      <c r="D439" s="403"/>
      <c r="E439" s="403"/>
      <c r="F439" s="403"/>
      <c r="G439" s="403"/>
      <c r="H439" s="403"/>
      <c r="I439" s="403"/>
      <c r="J439" s="403"/>
      <c r="K439" s="403"/>
      <c r="L439" s="403"/>
      <c r="M439" s="403"/>
      <c r="N439" s="444"/>
      <c r="O439" s="405" t="s">
        <v>70</v>
      </c>
      <c r="P439" s="406"/>
      <c r="Q439" s="406"/>
      <c r="R439" s="406"/>
      <c r="S439" s="406"/>
      <c r="T439" s="406"/>
      <c r="U439" s="407"/>
      <c r="V439" s="37" t="s">
        <v>71</v>
      </c>
      <c r="W439" s="390">
        <f>IFERROR(W433/H433,"0")+IFERROR(W434/H434,"0")+IFERROR(W435/H435,"0")+IFERROR(W436/H436,"0")+IFERROR(W437/H437,"0")+IFERROR(W438/H438,"0")</f>
        <v>0</v>
      </c>
      <c r="X439" s="390">
        <f>IFERROR(X433/H433,"0")+IFERROR(X434/H434,"0")+IFERROR(X435/H435,"0")+IFERROR(X436/H436,"0")+IFERROR(X437/H437,"0")+IFERROR(X438/H438,"0")</f>
        <v>0</v>
      </c>
      <c r="Y439" s="390">
        <f>IFERROR(IF(Y433="",0,Y433),"0")+IFERROR(IF(Y434="",0,Y434),"0")+IFERROR(IF(Y435="",0,Y435),"0")+IFERROR(IF(Y436="",0,Y436),"0")+IFERROR(IF(Y437="",0,Y437),"0")+IFERROR(IF(Y438="",0,Y438),"0")</f>
        <v>0</v>
      </c>
      <c r="Z439" s="391"/>
      <c r="AA439" s="391"/>
    </row>
    <row r="440" spans="1:67" hidden="1" x14ac:dyDescent="0.2">
      <c r="A440" s="403"/>
      <c r="B440" s="403"/>
      <c r="C440" s="403"/>
      <c r="D440" s="403"/>
      <c r="E440" s="403"/>
      <c r="F440" s="403"/>
      <c r="G440" s="403"/>
      <c r="H440" s="403"/>
      <c r="I440" s="403"/>
      <c r="J440" s="403"/>
      <c r="K440" s="403"/>
      <c r="L440" s="403"/>
      <c r="M440" s="403"/>
      <c r="N440" s="444"/>
      <c r="O440" s="405" t="s">
        <v>70</v>
      </c>
      <c r="P440" s="406"/>
      <c r="Q440" s="406"/>
      <c r="R440" s="406"/>
      <c r="S440" s="406"/>
      <c r="T440" s="406"/>
      <c r="U440" s="407"/>
      <c r="V440" s="37" t="s">
        <v>66</v>
      </c>
      <c r="W440" s="390">
        <f>IFERROR(SUM(W433:W438),"0")</f>
        <v>0</v>
      </c>
      <c r="X440" s="390">
        <f>IFERROR(SUM(X433:X438),"0")</f>
        <v>0</v>
      </c>
      <c r="Y440" s="37"/>
      <c r="Z440" s="391"/>
      <c r="AA440" s="391"/>
    </row>
    <row r="441" spans="1:67" ht="14.25" hidden="1" customHeight="1" x14ac:dyDescent="0.25">
      <c r="A441" s="402" t="s">
        <v>86</v>
      </c>
      <c r="B441" s="403"/>
      <c r="C441" s="403"/>
      <c r="D441" s="403"/>
      <c r="E441" s="403"/>
      <c r="F441" s="403"/>
      <c r="G441" s="403"/>
      <c r="H441" s="403"/>
      <c r="I441" s="403"/>
      <c r="J441" s="403"/>
      <c r="K441" s="403"/>
      <c r="L441" s="403"/>
      <c r="M441" s="403"/>
      <c r="N441" s="403"/>
      <c r="O441" s="403"/>
      <c r="P441" s="403"/>
      <c r="Q441" s="403"/>
      <c r="R441" s="403"/>
      <c r="S441" s="403"/>
      <c r="T441" s="403"/>
      <c r="U441" s="403"/>
      <c r="V441" s="403"/>
      <c r="W441" s="403"/>
      <c r="X441" s="403"/>
      <c r="Y441" s="403"/>
      <c r="Z441" s="381"/>
      <c r="AA441" s="381"/>
    </row>
    <row r="442" spans="1:67" ht="27" hidden="1" customHeight="1" x14ac:dyDescent="0.25">
      <c r="A442" s="54" t="s">
        <v>630</v>
      </c>
      <c r="B442" s="54" t="s">
        <v>631</v>
      </c>
      <c r="C442" s="31">
        <v>4301032046</v>
      </c>
      <c r="D442" s="400">
        <v>4680115884359</v>
      </c>
      <c r="E442" s="394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7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3"/>
      <c r="Q442" s="393"/>
      <c r="R442" s="393"/>
      <c r="S442" s="394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hidden="1" customHeight="1" x14ac:dyDescent="0.25">
      <c r="A443" s="54" t="s">
        <v>632</v>
      </c>
      <c r="B443" s="54" t="s">
        <v>633</v>
      </c>
      <c r="C443" s="31">
        <v>4301040358</v>
      </c>
      <c r="D443" s="400">
        <v>4680115884571</v>
      </c>
      <c r="E443" s="394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3"/>
      <c r="Q443" s="393"/>
      <c r="R443" s="393"/>
      <c r="S443" s="394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43"/>
      <c r="B444" s="403"/>
      <c r="C444" s="403"/>
      <c r="D444" s="403"/>
      <c r="E444" s="403"/>
      <c r="F444" s="403"/>
      <c r="G444" s="403"/>
      <c r="H444" s="403"/>
      <c r="I444" s="403"/>
      <c r="J444" s="403"/>
      <c r="K444" s="403"/>
      <c r="L444" s="403"/>
      <c r="M444" s="403"/>
      <c r="N444" s="444"/>
      <c r="O444" s="405" t="s">
        <v>70</v>
      </c>
      <c r="P444" s="406"/>
      <c r="Q444" s="406"/>
      <c r="R444" s="406"/>
      <c r="S444" s="406"/>
      <c r="T444" s="406"/>
      <c r="U444" s="407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hidden="1" x14ac:dyDescent="0.2">
      <c r="A445" s="403"/>
      <c r="B445" s="403"/>
      <c r="C445" s="403"/>
      <c r="D445" s="403"/>
      <c r="E445" s="403"/>
      <c r="F445" s="403"/>
      <c r="G445" s="403"/>
      <c r="H445" s="403"/>
      <c r="I445" s="403"/>
      <c r="J445" s="403"/>
      <c r="K445" s="403"/>
      <c r="L445" s="403"/>
      <c r="M445" s="403"/>
      <c r="N445" s="444"/>
      <c r="O445" s="405" t="s">
        <v>70</v>
      </c>
      <c r="P445" s="406"/>
      <c r="Q445" s="406"/>
      <c r="R445" s="406"/>
      <c r="S445" s="406"/>
      <c r="T445" s="406"/>
      <c r="U445" s="407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hidden="1" customHeight="1" x14ac:dyDescent="0.25">
      <c r="A446" s="402" t="s">
        <v>634</v>
      </c>
      <c r="B446" s="403"/>
      <c r="C446" s="403"/>
      <c r="D446" s="403"/>
      <c r="E446" s="403"/>
      <c r="F446" s="403"/>
      <c r="G446" s="403"/>
      <c r="H446" s="403"/>
      <c r="I446" s="403"/>
      <c r="J446" s="403"/>
      <c r="K446" s="403"/>
      <c r="L446" s="403"/>
      <c r="M446" s="403"/>
      <c r="N446" s="403"/>
      <c r="O446" s="403"/>
      <c r="P446" s="403"/>
      <c r="Q446" s="403"/>
      <c r="R446" s="403"/>
      <c r="S446" s="403"/>
      <c r="T446" s="403"/>
      <c r="U446" s="403"/>
      <c r="V446" s="403"/>
      <c r="W446" s="403"/>
      <c r="X446" s="403"/>
      <c r="Y446" s="403"/>
      <c r="Z446" s="381"/>
      <c r="AA446" s="381"/>
    </row>
    <row r="447" spans="1:67" ht="27" hidden="1" customHeight="1" x14ac:dyDescent="0.25">
      <c r="A447" s="54" t="s">
        <v>635</v>
      </c>
      <c r="B447" s="54" t="s">
        <v>636</v>
      </c>
      <c r="C447" s="31">
        <v>4301170010</v>
      </c>
      <c r="D447" s="400">
        <v>4680115884090</v>
      </c>
      <c r="E447" s="394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3"/>
      <c r="Q447" s="393"/>
      <c r="R447" s="393"/>
      <c r="S447" s="394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443"/>
      <c r="B448" s="403"/>
      <c r="C448" s="403"/>
      <c r="D448" s="403"/>
      <c r="E448" s="403"/>
      <c r="F448" s="403"/>
      <c r="G448" s="403"/>
      <c r="H448" s="403"/>
      <c r="I448" s="403"/>
      <c r="J448" s="403"/>
      <c r="K448" s="403"/>
      <c r="L448" s="403"/>
      <c r="M448" s="403"/>
      <c r="N448" s="444"/>
      <c r="O448" s="405" t="s">
        <v>70</v>
      </c>
      <c r="P448" s="406"/>
      <c r="Q448" s="406"/>
      <c r="R448" s="406"/>
      <c r="S448" s="406"/>
      <c r="T448" s="406"/>
      <c r="U448" s="407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hidden="1" x14ac:dyDescent="0.2">
      <c r="A449" s="403"/>
      <c r="B449" s="403"/>
      <c r="C449" s="403"/>
      <c r="D449" s="403"/>
      <c r="E449" s="403"/>
      <c r="F449" s="403"/>
      <c r="G449" s="403"/>
      <c r="H449" s="403"/>
      <c r="I449" s="403"/>
      <c r="J449" s="403"/>
      <c r="K449" s="403"/>
      <c r="L449" s="403"/>
      <c r="M449" s="403"/>
      <c r="N449" s="444"/>
      <c r="O449" s="405" t="s">
        <v>70</v>
      </c>
      <c r="P449" s="406"/>
      <c r="Q449" s="406"/>
      <c r="R449" s="406"/>
      <c r="S449" s="406"/>
      <c r="T449" s="406"/>
      <c r="U449" s="407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hidden="1" customHeight="1" x14ac:dyDescent="0.25">
      <c r="A450" s="402" t="s">
        <v>637</v>
      </c>
      <c r="B450" s="403"/>
      <c r="C450" s="403"/>
      <c r="D450" s="403"/>
      <c r="E450" s="403"/>
      <c r="F450" s="403"/>
      <c r="G450" s="403"/>
      <c r="H450" s="403"/>
      <c r="I450" s="403"/>
      <c r="J450" s="403"/>
      <c r="K450" s="403"/>
      <c r="L450" s="403"/>
      <c r="M450" s="403"/>
      <c r="N450" s="403"/>
      <c r="O450" s="403"/>
      <c r="P450" s="403"/>
      <c r="Q450" s="403"/>
      <c r="R450" s="403"/>
      <c r="S450" s="403"/>
      <c r="T450" s="403"/>
      <c r="U450" s="403"/>
      <c r="V450" s="403"/>
      <c r="W450" s="403"/>
      <c r="X450" s="403"/>
      <c r="Y450" s="403"/>
      <c r="Z450" s="381"/>
      <c r="AA450" s="381"/>
    </row>
    <row r="451" spans="1:67" ht="27" hidden="1" customHeight="1" x14ac:dyDescent="0.25">
      <c r="A451" s="54" t="s">
        <v>638</v>
      </c>
      <c r="B451" s="54" t="s">
        <v>639</v>
      </c>
      <c r="C451" s="31">
        <v>4301040357</v>
      </c>
      <c r="D451" s="400">
        <v>4680115884564</v>
      </c>
      <c r="E451" s="394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3"/>
      <c r="Q451" s="393"/>
      <c r="R451" s="393"/>
      <c r="S451" s="394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idden="1" x14ac:dyDescent="0.2">
      <c r="A452" s="443"/>
      <c r="B452" s="403"/>
      <c r="C452" s="403"/>
      <c r="D452" s="403"/>
      <c r="E452" s="403"/>
      <c r="F452" s="403"/>
      <c r="G452" s="403"/>
      <c r="H452" s="403"/>
      <c r="I452" s="403"/>
      <c r="J452" s="403"/>
      <c r="K452" s="403"/>
      <c r="L452" s="403"/>
      <c r="M452" s="403"/>
      <c r="N452" s="444"/>
      <c r="O452" s="405" t="s">
        <v>70</v>
      </c>
      <c r="P452" s="406"/>
      <c r="Q452" s="406"/>
      <c r="R452" s="406"/>
      <c r="S452" s="406"/>
      <c r="T452" s="406"/>
      <c r="U452" s="407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hidden="1" x14ac:dyDescent="0.2">
      <c r="A453" s="403"/>
      <c r="B453" s="403"/>
      <c r="C453" s="403"/>
      <c r="D453" s="403"/>
      <c r="E453" s="403"/>
      <c r="F453" s="403"/>
      <c r="G453" s="403"/>
      <c r="H453" s="403"/>
      <c r="I453" s="403"/>
      <c r="J453" s="403"/>
      <c r="K453" s="403"/>
      <c r="L453" s="403"/>
      <c r="M453" s="403"/>
      <c r="N453" s="444"/>
      <c r="O453" s="405" t="s">
        <v>70</v>
      </c>
      <c r="P453" s="406"/>
      <c r="Q453" s="406"/>
      <c r="R453" s="406"/>
      <c r="S453" s="406"/>
      <c r="T453" s="406"/>
      <c r="U453" s="407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hidden="1" customHeight="1" x14ac:dyDescent="0.25">
      <c r="A454" s="409" t="s">
        <v>640</v>
      </c>
      <c r="B454" s="403"/>
      <c r="C454" s="403"/>
      <c r="D454" s="403"/>
      <c r="E454" s="403"/>
      <c r="F454" s="403"/>
      <c r="G454" s="403"/>
      <c r="H454" s="403"/>
      <c r="I454" s="403"/>
      <c r="J454" s="403"/>
      <c r="K454" s="403"/>
      <c r="L454" s="403"/>
      <c r="M454" s="403"/>
      <c r="N454" s="403"/>
      <c r="O454" s="403"/>
      <c r="P454" s="403"/>
      <c r="Q454" s="403"/>
      <c r="R454" s="403"/>
      <c r="S454" s="403"/>
      <c r="T454" s="403"/>
      <c r="U454" s="403"/>
      <c r="V454" s="403"/>
      <c r="W454" s="403"/>
      <c r="X454" s="403"/>
      <c r="Y454" s="403"/>
      <c r="Z454" s="382"/>
      <c r="AA454" s="382"/>
    </row>
    <row r="455" spans="1:67" ht="14.25" hidden="1" customHeight="1" x14ac:dyDescent="0.25">
      <c r="A455" s="402" t="s">
        <v>61</v>
      </c>
      <c r="B455" s="403"/>
      <c r="C455" s="403"/>
      <c r="D455" s="403"/>
      <c r="E455" s="403"/>
      <c r="F455" s="403"/>
      <c r="G455" s="403"/>
      <c r="H455" s="403"/>
      <c r="I455" s="403"/>
      <c r="J455" s="403"/>
      <c r="K455" s="403"/>
      <c r="L455" s="403"/>
      <c r="M455" s="403"/>
      <c r="N455" s="403"/>
      <c r="O455" s="403"/>
      <c r="P455" s="403"/>
      <c r="Q455" s="403"/>
      <c r="R455" s="403"/>
      <c r="S455" s="403"/>
      <c r="T455" s="403"/>
      <c r="U455" s="403"/>
      <c r="V455" s="403"/>
      <c r="W455" s="403"/>
      <c r="X455" s="403"/>
      <c r="Y455" s="403"/>
      <c r="Z455" s="381"/>
      <c r="AA455" s="381"/>
    </row>
    <row r="456" spans="1:67" ht="27" hidden="1" customHeight="1" x14ac:dyDescent="0.25">
      <c r="A456" s="54" t="s">
        <v>641</v>
      </c>
      <c r="B456" s="54" t="s">
        <v>642</v>
      </c>
      <c r="C456" s="31">
        <v>4301031294</v>
      </c>
      <c r="D456" s="400">
        <v>4680115885189</v>
      </c>
      <c r="E456" s="394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3"/>
      <c r="Q456" s="393"/>
      <c r="R456" s="393"/>
      <c r="S456" s="394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4301031293</v>
      </c>
      <c r="D457" s="400">
        <v>4680115885172</v>
      </c>
      <c r="E457" s="394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3"/>
      <c r="Q457" s="393"/>
      <c r="R457" s="393"/>
      <c r="S457" s="394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645</v>
      </c>
      <c r="B458" s="54" t="s">
        <v>646</v>
      </c>
      <c r="C458" s="31">
        <v>4301031291</v>
      </c>
      <c r="D458" s="400">
        <v>4680115885110</v>
      </c>
      <c r="E458" s="394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3"/>
      <c r="Q458" s="393"/>
      <c r="R458" s="393"/>
      <c r="S458" s="394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idden="1" x14ac:dyDescent="0.2">
      <c r="A459" s="443"/>
      <c r="B459" s="403"/>
      <c r="C459" s="403"/>
      <c r="D459" s="403"/>
      <c r="E459" s="403"/>
      <c r="F459" s="403"/>
      <c r="G459" s="403"/>
      <c r="H459" s="403"/>
      <c r="I459" s="403"/>
      <c r="J459" s="403"/>
      <c r="K459" s="403"/>
      <c r="L459" s="403"/>
      <c r="M459" s="403"/>
      <c r="N459" s="444"/>
      <c r="O459" s="405" t="s">
        <v>70</v>
      </c>
      <c r="P459" s="406"/>
      <c r="Q459" s="406"/>
      <c r="R459" s="406"/>
      <c r="S459" s="406"/>
      <c r="T459" s="406"/>
      <c r="U459" s="407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hidden="1" x14ac:dyDescent="0.2">
      <c r="A460" s="403"/>
      <c r="B460" s="403"/>
      <c r="C460" s="403"/>
      <c r="D460" s="403"/>
      <c r="E460" s="403"/>
      <c r="F460" s="403"/>
      <c r="G460" s="403"/>
      <c r="H460" s="403"/>
      <c r="I460" s="403"/>
      <c r="J460" s="403"/>
      <c r="K460" s="403"/>
      <c r="L460" s="403"/>
      <c r="M460" s="403"/>
      <c r="N460" s="444"/>
      <c r="O460" s="405" t="s">
        <v>70</v>
      </c>
      <c r="P460" s="406"/>
      <c r="Q460" s="406"/>
      <c r="R460" s="406"/>
      <c r="S460" s="406"/>
      <c r="T460" s="406"/>
      <c r="U460" s="407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hidden="1" customHeight="1" x14ac:dyDescent="0.25">
      <c r="A461" s="409" t="s">
        <v>647</v>
      </c>
      <c r="B461" s="403"/>
      <c r="C461" s="403"/>
      <c r="D461" s="403"/>
      <c r="E461" s="403"/>
      <c r="F461" s="403"/>
      <c r="G461" s="403"/>
      <c r="H461" s="403"/>
      <c r="I461" s="403"/>
      <c r="J461" s="403"/>
      <c r="K461" s="403"/>
      <c r="L461" s="403"/>
      <c r="M461" s="403"/>
      <c r="N461" s="403"/>
      <c r="O461" s="403"/>
      <c r="P461" s="403"/>
      <c r="Q461" s="403"/>
      <c r="R461" s="403"/>
      <c r="S461" s="403"/>
      <c r="T461" s="403"/>
      <c r="U461" s="403"/>
      <c r="V461" s="403"/>
      <c r="W461" s="403"/>
      <c r="X461" s="403"/>
      <c r="Y461" s="403"/>
      <c r="Z461" s="382"/>
      <c r="AA461" s="382"/>
    </row>
    <row r="462" spans="1:67" ht="14.25" hidden="1" customHeight="1" x14ac:dyDescent="0.25">
      <c r="A462" s="402" t="s">
        <v>61</v>
      </c>
      <c r="B462" s="403"/>
      <c r="C462" s="403"/>
      <c r="D462" s="403"/>
      <c r="E462" s="403"/>
      <c r="F462" s="403"/>
      <c r="G462" s="403"/>
      <c r="H462" s="403"/>
      <c r="I462" s="403"/>
      <c r="J462" s="403"/>
      <c r="K462" s="403"/>
      <c r="L462" s="403"/>
      <c r="M462" s="403"/>
      <c r="N462" s="403"/>
      <c r="O462" s="403"/>
      <c r="P462" s="403"/>
      <c r="Q462" s="403"/>
      <c r="R462" s="403"/>
      <c r="S462" s="403"/>
      <c r="T462" s="403"/>
      <c r="U462" s="403"/>
      <c r="V462" s="403"/>
      <c r="W462" s="403"/>
      <c r="X462" s="403"/>
      <c r="Y462" s="403"/>
      <c r="Z462" s="381"/>
      <c r="AA462" s="381"/>
    </row>
    <row r="463" spans="1:67" ht="27" hidden="1" customHeight="1" x14ac:dyDescent="0.25">
      <c r="A463" s="54" t="s">
        <v>648</v>
      </c>
      <c r="B463" s="54" t="s">
        <v>649</v>
      </c>
      <c r="C463" s="31">
        <v>4301031261</v>
      </c>
      <c r="D463" s="400">
        <v>4680115885103</v>
      </c>
      <c r="E463" s="394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3"/>
      <c r="Q463" s="393"/>
      <c r="R463" s="393"/>
      <c r="S463" s="394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43"/>
      <c r="B464" s="403"/>
      <c r="C464" s="403"/>
      <c r="D464" s="403"/>
      <c r="E464" s="403"/>
      <c r="F464" s="403"/>
      <c r="G464" s="403"/>
      <c r="H464" s="403"/>
      <c r="I464" s="403"/>
      <c r="J464" s="403"/>
      <c r="K464" s="403"/>
      <c r="L464" s="403"/>
      <c r="M464" s="403"/>
      <c r="N464" s="444"/>
      <c r="O464" s="405" t="s">
        <v>70</v>
      </c>
      <c r="P464" s="406"/>
      <c r="Q464" s="406"/>
      <c r="R464" s="406"/>
      <c r="S464" s="406"/>
      <c r="T464" s="406"/>
      <c r="U464" s="407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hidden="1" x14ac:dyDescent="0.2">
      <c r="A465" s="403"/>
      <c r="B465" s="403"/>
      <c r="C465" s="403"/>
      <c r="D465" s="403"/>
      <c r="E465" s="403"/>
      <c r="F465" s="403"/>
      <c r="G465" s="403"/>
      <c r="H465" s="403"/>
      <c r="I465" s="403"/>
      <c r="J465" s="403"/>
      <c r="K465" s="403"/>
      <c r="L465" s="403"/>
      <c r="M465" s="403"/>
      <c r="N465" s="444"/>
      <c r="O465" s="405" t="s">
        <v>70</v>
      </c>
      <c r="P465" s="406"/>
      <c r="Q465" s="406"/>
      <c r="R465" s="406"/>
      <c r="S465" s="406"/>
      <c r="T465" s="406"/>
      <c r="U465" s="407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hidden="1" customHeight="1" x14ac:dyDescent="0.25">
      <c r="A466" s="402" t="s">
        <v>204</v>
      </c>
      <c r="B466" s="403"/>
      <c r="C466" s="403"/>
      <c r="D466" s="403"/>
      <c r="E466" s="403"/>
      <c r="F466" s="403"/>
      <c r="G466" s="403"/>
      <c r="H466" s="403"/>
      <c r="I466" s="403"/>
      <c r="J466" s="403"/>
      <c r="K466" s="403"/>
      <c r="L466" s="403"/>
      <c r="M466" s="403"/>
      <c r="N466" s="403"/>
      <c r="O466" s="403"/>
      <c r="P466" s="403"/>
      <c r="Q466" s="403"/>
      <c r="R466" s="403"/>
      <c r="S466" s="403"/>
      <c r="T466" s="403"/>
      <c r="U466" s="403"/>
      <c r="V466" s="403"/>
      <c r="W466" s="403"/>
      <c r="X466" s="403"/>
      <c r="Y466" s="403"/>
      <c r="Z466" s="381"/>
      <c r="AA466" s="381"/>
    </row>
    <row r="467" spans="1:67" ht="27" hidden="1" customHeight="1" x14ac:dyDescent="0.25">
      <c r="A467" s="54" t="s">
        <v>650</v>
      </c>
      <c r="B467" s="54" t="s">
        <v>651</v>
      </c>
      <c r="C467" s="31">
        <v>4301060412</v>
      </c>
      <c r="D467" s="400">
        <v>4680115885509</v>
      </c>
      <c r="E467" s="394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75" t="s">
        <v>652</v>
      </c>
      <c r="P467" s="393"/>
      <c r="Q467" s="393"/>
      <c r="R467" s="393"/>
      <c r="S467" s="394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43"/>
      <c r="B468" s="403"/>
      <c r="C468" s="403"/>
      <c r="D468" s="403"/>
      <c r="E468" s="403"/>
      <c r="F468" s="403"/>
      <c r="G468" s="403"/>
      <c r="H468" s="403"/>
      <c r="I468" s="403"/>
      <c r="J468" s="403"/>
      <c r="K468" s="403"/>
      <c r="L468" s="403"/>
      <c r="M468" s="403"/>
      <c r="N468" s="444"/>
      <c r="O468" s="405" t="s">
        <v>70</v>
      </c>
      <c r="P468" s="406"/>
      <c r="Q468" s="406"/>
      <c r="R468" s="406"/>
      <c r="S468" s="406"/>
      <c r="T468" s="406"/>
      <c r="U468" s="407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hidden="1" x14ac:dyDescent="0.2">
      <c r="A469" s="403"/>
      <c r="B469" s="403"/>
      <c r="C469" s="403"/>
      <c r="D469" s="403"/>
      <c r="E469" s="403"/>
      <c r="F469" s="403"/>
      <c r="G469" s="403"/>
      <c r="H469" s="403"/>
      <c r="I469" s="403"/>
      <c r="J469" s="403"/>
      <c r="K469" s="403"/>
      <c r="L469" s="403"/>
      <c r="M469" s="403"/>
      <c r="N469" s="444"/>
      <c r="O469" s="405" t="s">
        <v>70</v>
      </c>
      <c r="P469" s="406"/>
      <c r="Q469" s="406"/>
      <c r="R469" s="406"/>
      <c r="S469" s="406"/>
      <c r="T469" s="406"/>
      <c r="U469" s="407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hidden="1" customHeight="1" x14ac:dyDescent="0.2">
      <c r="A470" s="432" t="s">
        <v>653</v>
      </c>
      <c r="B470" s="433"/>
      <c r="C470" s="433"/>
      <c r="D470" s="433"/>
      <c r="E470" s="433"/>
      <c r="F470" s="433"/>
      <c r="G470" s="433"/>
      <c r="H470" s="433"/>
      <c r="I470" s="433"/>
      <c r="J470" s="433"/>
      <c r="K470" s="433"/>
      <c r="L470" s="433"/>
      <c r="M470" s="433"/>
      <c r="N470" s="433"/>
      <c r="O470" s="433"/>
      <c r="P470" s="433"/>
      <c r="Q470" s="433"/>
      <c r="R470" s="433"/>
      <c r="S470" s="433"/>
      <c r="T470" s="433"/>
      <c r="U470" s="433"/>
      <c r="V470" s="433"/>
      <c r="W470" s="433"/>
      <c r="X470" s="433"/>
      <c r="Y470" s="433"/>
      <c r="Z470" s="48"/>
      <c r="AA470" s="48"/>
    </row>
    <row r="471" spans="1:67" ht="16.5" hidden="1" customHeight="1" x14ac:dyDescent="0.25">
      <c r="A471" s="409" t="s">
        <v>653</v>
      </c>
      <c r="B471" s="403"/>
      <c r="C471" s="403"/>
      <c r="D471" s="403"/>
      <c r="E471" s="403"/>
      <c r="F471" s="403"/>
      <c r="G471" s="403"/>
      <c r="H471" s="403"/>
      <c r="I471" s="403"/>
      <c r="J471" s="403"/>
      <c r="K471" s="403"/>
      <c r="L471" s="403"/>
      <c r="M471" s="403"/>
      <c r="N471" s="403"/>
      <c r="O471" s="403"/>
      <c r="P471" s="403"/>
      <c r="Q471" s="403"/>
      <c r="R471" s="403"/>
      <c r="S471" s="403"/>
      <c r="T471" s="403"/>
      <c r="U471" s="403"/>
      <c r="V471" s="403"/>
      <c r="W471" s="403"/>
      <c r="X471" s="403"/>
      <c r="Y471" s="403"/>
      <c r="Z471" s="382"/>
      <c r="AA471" s="382"/>
    </row>
    <row r="472" spans="1:67" ht="14.25" hidden="1" customHeight="1" x14ac:dyDescent="0.25">
      <c r="A472" s="402" t="s">
        <v>105</v>
      </c>
      <c r="B472" s="403"/>
      <c r="C472" s="403"/>
      <c r="D472" s="403"/>
      <c r="E472" s="403"/>
      <c r="F472" s="403"/>
      <c r="G472" s="403"/>
      <c r="H472" s="403"/>
      <c r="I472" s="403"/>
      <c r="J472" s="403"/>
      <c r="K472" s="403"/>
      <c r="L472" s="403"/>
      <c r="M472" s="403"/>
      <c r="N472" s="403"/>
      <c r="O472" s="403"/>
      <c r="P472" s="403"/>
      <c r="Q472" s="403"/>
      <c r="R472" s="403"/>
      <c r="S472" s="403"/>
      <c r="T472" s="403"/>
      <c r="U472" s="403"/>
      <c r="V472" s="403"/>
      <c r="W472" s="403"/>
      <c r="X472" s="403"/>
      <c r="Y472" s="403"/>
      <c r="Z472" s="381"/>
      <c r="AA472" s="381"/>
    </row>
    <row r="473" spans="1:67" ht="27" hidden="1" customHeight="1" x14ac:dyDescent="0.25">
      <c r="A473" s="54" t="s">
        <v>654</v>
      </c>
      <c r="B473" s="54" t="s">
        <v>655</v>
      </c>
      <c r="C473" s="31">
        <v>4301011795</v>
      </c>
      <c r="D473" s="400">
        <v>4607091389067</v>
      </c>
      <c r="E473" s="394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3"/>
      <c r="Q473" s="393"/>
      <c r="R473" s="393"/>
      <c r="S473" s="394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hidden="1" customHeight="1" x14ac:dyDescent="0.25">
      <c r="A474" s="54" t="s">
        <v>656</v>
      </c>
      <c r="B474" s="54" t="s">
        <v>657</v>
      </c>
      <c r="C474" s="31">
        <v>4301011376</v>
      </c>
      <c r="D474" s="400">
        <v>4680115885226</v>
      </c>
      <c r="E474" s="394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3"/>
      <c r="Q474" s="393"/>
      <c r="R474" s="393"/>
      <c r="S474" s="394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400">
        <v>4607091383522</v>
      </c>
      <c r="E475" s="394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3"/>
      <c r="Q475" s="393"/>
      <c r="R475" s="393"/>
      <c r="S475" s="394"/>
      <c r="T475" s="34"/>
      <c r="U475" s="34"/>
      <c r="V475" s="35" t="s">
        <v>66</v>
      </c>
      <c r="W475" s="388">
        <v>1000</v>
      </c>
      <c r="X475" s="389">
        <f t="shared" si="91"/>
        <v>1003.2</v>
      </c>
      <c r="Y475" s="36">
        <f t="shared" si="92"/>
        <v>2.2724000000000002</v>
      </c>
      <c r="Z475" s="56"/>
      <c r="AA475" s="57"/>
      <c r="AE475" s="64"/>
      <c r="BB475" s="329" t="s">
        <v>1</v>
      </c>
      <c r="BL475" s="64">
        <f t="shared" si="93"/>
        <v>1068.1818181818182</v>
      </c>
      <c r="BM475" s="64">
        <f t="shared" si="94"/>
        <v>1071.5999999999999</v>
      </c>
      <c r="BN475" s="64">
        <f t="shared" si="95"/>
        <v>1.821095571095571</v>
      </c>
      <c r="BO475" s="64">
        <f t="shared" si="96"/>
        <v>1.8269230769230771</v>
      </c>
    </row>
    <row r="476" spans="1:67" ht="27" hidden="1" customHeight="1" x14ac:dyDescent="0.25">
      <c r="A476" s="54" t="s">
        <v>660</v>
      </c>
      <c r="B476" s="54" t="s">
        <v>661</v>
      </c>
      <c r="C476" s="31">
        <v>4301011785</v>
      </c>
      <c r="D476" s="400">
        <v>4607091384437</v>
      </c>
      <c r="E476" s="394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48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3"/>
      <c r="Q476" s="393"/>
      <c r="R476" s="393"/>
      <c r="S476" s="394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hidden="1" customHeight="1" x14ac:dyDescent="0.25">
      <c r="A477" s="54" t="s">
        <v>662</v>
      </c>
      <c r="B477" s="54" t="s">
        <v>663</v>
      </c>
      <c r="C477" s="31">
        <v>4301011774</v>
      </c>
      <c r="D477" s="400">
        <v>4680115884502</v>
      </c>
      <c r="E477" s="394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3"/>
      <c r="Q477" s="393"/>
      <c r="R477" s="393"/>
      <c r="S477" s="394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400">
        <v>4607091389104</v>
      </c>
      <c r="E478" s="394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3"/>
      <c r="Q478" s="393"/>
      <c r="R478" s="393"/>
      <c r="S478" s="394"/>
      <c r="T478" s="34"/>
      <c r="U478" s="34"/>
      <c r="V478" s="35" t="s">
        <v>66</v>
      </c>
      <c r="W478" s="388">
        <v>1000</v>
      </c>
      <c r="X478" s="389">
        <f t="shared" si="91"/>
        <v>1003.2</v>
      </c>
      <c r="Y478" s="36">
        <f t="shared" si="92"/>
        <v>2.2724000000000002</v>
      </c>
      <c r="Z478" s="56"/>
      <c r="AA478" s="57"/>
      <c r="AE478" s="64"/>
      <c r="BB478" s="332" t="s">
        <v>1</v>
      </c>
      <c r="BL478" s="64">
        <f t="shared" si="93"/>
        <v>1068.1818181818182</v>
      </c>
      <c r="BM478" s="64">
        <f t="shared" si="94"/>
        <v>1071.5999999999999</v>
      </c>
      <c r="BN478" s="64">
        <f t="shared" si="95"/>
        <v>1.821095571095571</v>
      </c>
      <c r="BO478" s="64">
        <f t="shared" si="96"/>
        <v>1.8269230769230771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4301011799</v>
      </c>
      <c r="D479" s="400">
        <v>4680115884519</v>
      </c>
      <c r="E479" s="394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3"/>
      <c r="Q479" s="393"/>
      <c r="R479" s="393"/>
      <c r="S479" s="394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hidden="1" customHeight="1" x14ac:dyDescent="0.25">
      <c r="A480" s="54" t="s">
        <v>668</v>
      </c>
      <c r="B480" s="54" t="s">
        <v>669</v>
      </c>
      <c r="C480" s="31">
        <v>4301011778</v>
      </c>
      <c r="D480" s="400">
        <v>4680115880603</v>
      </c>
      <c r="E480" s="394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3"/>
      <c r="Q480" s="393"/>
      <c r="R480" s="393"/>
      <c r="S480" s="394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hidden="1" customHeight="1" x14ac:dyDescent="0.25">
      <c r="A481" s="54" t="s">
        <v>670</v>
      </c>
      <c r="B481" s="54" t="s">
        <v>671</v>
      </c>
      <c r="C481" s="31">
        <v>4301011775</v>
      </c>
      <c r="D481" s="400">
        <v>4607091389999</v>
      </c>
      <c r="E481" s="394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3"/>
      <c r="Q481" s="393"/>
      <c r="R481" s="393"/>
      <c r="S481" s="394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4301011770</v>
      </c>
      <c r="D482" s="400">
        <v>4680115882782</v>
      </c>
      <c r="E482" s="394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5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3"/>
      <c r="Q482" s="393"/>
      <c r="R482" s="393"/>
      <c r="S482" s="394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4301011190</v>
      </c>
      <c r="D483" s="400">
        <v>4607091389098</v>
      </c>
      <c r="E483" s="394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3"/>
      <c r="Q483" s="393"/>
      <c r="R483" s="393"/>
      <c r="S483" s="394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4301011784</v>
      </c>
      <c r="D484" s="400">
        <v>4607091389982</v>
      </c>
      <c r="E484" s="394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3"/>
      <c r="Q484" s="393"/>
      <c r="R484" s="393"/>
      <c r="S484" s="394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43"/>
      <c r="B485" s="403"/>
      <c r="C485" s="403"/>
      <c r="D485" s="403"/>
      <c r="E485" s="403"/>
      <c r="F485" s="403"/>
      <c r="G485" s="403"/>
      <c r="H485" s="403"/>
      <c r="I485" s="403"/>
      <c r="J485" s="403"/>
      <c r="K485" s="403"/>
      <c r="L485" s="403"/>
      <c r="M485" s="403"/>
      <c r="N485" s="444"/>
      <c r="O485" s="405" t="s">
        <v>70</v>
      </c>
      <c r="P485" s="406"/>
      <c r="Q485" s="406"/>
      <c r="R485" s="406"/>
      <c r="S485" s="406"/>
      <c r="T485" s="406"/>
      <c r="U485" s="407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378.78787878787875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380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4.5448000000000004</v>
      </c>
      <c r="Z485" s="391"/>
      <c r="AA485" s="391"/>
    </row>
    <row r="486" spans="1:67" x14ac:dyDescent="0.2">
      <c r="A486" s="403"/>
      <c r="B486" s="403"/>
      <c r="C486" s="403"/>
      <c r="D486" s="403"/>
      <c r="E486" s="403"/>
      <c r="F486" s="403"/>
      <c r="G486" s="403"/>
      <c r="H486" s="403"/>
      <c r="I486" s="403"/>
      <c r="J486" s="403"/>
      <c r="K486" s="403"/>
      <c r="L486" s="403"/>
      <c r="M486" s="403"/>
      <c r="N486" s="444"/>
      <c r="O486" s="405" t="s">
        <v>70</v>
      </c>
      <c r="P486" s="406"/>
      <c r="Q486" s="406"/>
      <c r="R486" s="406"/>
      <c r="S486" s="406"/>
      <c r="T486" s="406"/>
      <c r="U486" s="407"/>
      <c r="V486" s="37" t="s">
        <v>66</v>
      </c>
      <c r="W486" s="390">
        <f>IFERROR(SUM(W473:W484),"0")</f>
        <v>2000</v>
      </c>
      <c r="X486" s="390">
        <f>IFERROR(SUM(X473:X484),"0")</f>
        <v>2006.4</v>
      </c>
      <c r="Y486" s="37"/>
      <c r="Z486" s="391"/>
      <c r="AA486" s="391"/>
    </row>
    <row r="487" spans="1:67" ht="14.25" hidden="1" customHeight="1" x14ac:dyDescent="0.25">
      <c r="A487" s="402" t="s">
        <v>97</v>
      </c>
      <c r="B487" s="403"/>
      <c r="C487" s="403"/>
      <c r="D487" s="403"/>
      <c r="E487" s="403"/>
      <c r="F487" s="403"/>
      <c r="G487" s="403"/>
      <c r="H487" s="403"/>
      <c r="I487" s="403"/>
      <c r="J487" s="403"/>
      <c r="K487" s="403"/>
      <c r="L487" s="403"/>
      <c r="M487" s="403"/>
      <c r="N487" s="403"/>
      <c r="O487" s="403"/>
      <c r="P487" s="403"/>
      <c r="Q487" s="403"/>
      <c r="R487" s="403"/>
      <c r="S487" s="403"/>
      <c r="T487" s="403"/>
      <c r="U487" s="403"/>
      <c r="V487" s="403"/>
      <c r="W487" s="403"/>
      <c r="X487" s="403"/>
      <c r="Y487" s="403"/>
      <c r="Z487" s="381"/>
      <c r="AA487" s="381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400">
        <v>4607091388930</v>
      </c>
      <c r="E488" s="394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3"/>
      <c r="Q488" s="393"/>
      <c r="R488" s="393"/>
      <c r="S488" s="394"/>
      <c r="T488" s="34"/>
      <c r="U488" s="34"/>
      <c r="V488" s="35" t="s">
        <v>66</v>
      </c>
      <c r="W488" s="388">
        <v>1000</v>
      </c>
      <c r="X488" s="389">
        <f>IFERROR(IF(W488="",0,CEILING((W488/$H488),1)*$H488),"")</f>
        <v>1003.2</v>
      </c>
      <c r="Y488" s="36">
        <f>IFERROR(IF(X488=0,"",ROUNDUP(X488/H488,0)*0.01196),"")</f>
        <v>2.2724000000000002</v>
      </c>
      <c r="Z488" s="56"/>
      <c r="AA488" s="57"/>
      <c r="AE488" s="64"/>
      <c r="BB488" s="339" t="s">
        <v>1</v>
      </c>
      <c r="BL488" s="64">
        <f>IFERROR(W488*I488/H488,"0")</f>
        <v>1068.1818181818182</v>
      </c>
      <c r="BM488" s="64">
        <f>IFERROR(X488*I488/H488,"0")</f>
        <v>1071.5999999999999</v>
      </c>
      <c r="BN488" s="64">
        <f>IFERROR(1/J488*(W488/H488),"0")</f>
        <v>1.821095571095571</v>
      </c>
      <c r="BO488" s="64">
        <f>IFERROR(1/J488*(X488/H488),"0")</f>
        <v>1.8269230769230771</v>
      </c>
    </row>
    <row r="489" spans="1:67" ht="16.5" hidden="1" customHeight="1" x14ac:dyDescent="0.25">
      <c r="A489" s="54" t="s">
        <v>680</v>
      </c>
      <c r="B489" s="54" t="s">
        <v>681</v>
      </c>
      <c r="C489" s="31">
        <v>4301020206</v>
      </c>
      <c r="D489" s="400">
        <v>4680115880054</v>
      </c>
      <c r="E489" s="394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3"/>
      <c r="Q489" s="393"/>
      <c r="R489" s="393"/>
      <c r="S489" s="394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43"/>
      <c r="B490" s="403"/>
      <c r="C490" s="403"/>
      <c r="D490" s="403"/>
      <c r="E490" s="403"/>
      <c r="F490" s="403"/>
      <c r="G490" s="403"/>
      <c r="H490" s="403"/>
      <c r="I490" s="403"/>
      <c r="J490" s="403"/>
      <c r="K490" s="403"/>
      <c r="L490" s="403"/>
      <c r="M490" s="403"/>
      <c r="N490" s="444"/>
      <c r="O490" s="405" t="s">
        <v>70</v>
      </c>
      <c r="P490" s="406"/>
      <c r="Q490" s="406"/>
      <c r="R490" s="406"/>
      <c r="S490" s="406"/>
      <c r="T490" s="406"/>
      <c r="U490" s="407"/>
      <c r="V490" s="37" t="s">
        <v>71</v>
      </c>
      <c r="W490" s="390">
        <f>IFERROR(W488/H488,"0")+IFERROR(W489/H489,"0")</f>
        <v>189.39393939393938</v>
      </c>
      <c r="X490" s="390">
        <f>IFERROR(X488/H488,"0")+IFERROR(X489/H489,"0")</f>
        <v>190</v>
      </c>
      <c r="Y490" s="390">
        <f>IFERROR(IF(Y488="",0,Y488),"0")+IFERROR(IF(Y489="",0,Y489),"0")</f>
        <v>2.2724000000000002</v>
      </c>
      <c r="Z490" s="391"/>
      <c r="AA490" s="391"/>
    </row>
    <row r="491" spans="1:67" x14ac:dyDescent="0.2">
      <c r="A491" s="403"/>
      <c r="B491" s="403"/>
      <c r="C491" s="403"/>
      <c r="D491" s="403"/>
      <c r="E491" s="403"/>
      <c r="F491" s="403"/>
      <c r="G491" s="403"/>
      <c r="H491" s="403"/>
      <c r="I491" s="403"/>
      <c r="J491" s="403"/>
      <c r="K491" s="403"/>
      <c r="L491" s="403"/>
      <c r="M491" s="403"/>
      <c r="N491" s="444"/>
      <c r="O491" s="405" t="s">
        <v>70</v>
      </c>
      <c r="P491" s="406"/>
      <c r="Q491" s="406"/>
      <c r="R491" s="406"/>
      <c r="S491" s="406"/>
      <c r="T491" s="406"/>
      <c r="U491" s="407"/>
      <c r="V491" s="37" t="s">
        <v>66</v>
      </c>
      <c r="W491" s="390">
        <f>IFERROR(SUM(W488:W489),"0")</f>
        <v>1000</v>
      </c>
      <c r="X491" s="390">
        <f>IFERROR(SUM(X488:X489),"0")</f>
        <v>1003.2</v>
      </c>
      <c r="Y491" s="37"/>
      <c r="Z491" s="391"/>
      <c r="AA491" s="391"/>
    </row>
    <row r="492" spans="1:67" ht="14.25" hidden="1" customHeight="1" x14ac:dyDescent="0.25">
      <c r="A492" s="402" t="s">
        <v>61</v>
      </c>
      <c r="B492" s="403"/>
      <c r="C492" s="403"/>
      <c r="D492" s="403"/>
      <c r="E492" s="403"/>
      <c r="F492" s="403"/>
      <c r="G492" s="403"/>
      <c r="H492" s="403"/>
      <c r="I492" s="403"/>
      <c r="J492" s="403"/>
      <c r="K492" s="403"/>
      <c r="L492" s="403"/>
      <c r="M492" s="403"/>
      <c r="N492" s="403"/>
      <c r="O492" s="403"/>
      <c r="P492" s="403"/>
      <c r="Q492" s="403"/>
      <c r="R492" s="403"/>
      <c r="S492" s="403"/>
      <c r="T492" s="403"/>
      <c r="U492" s="403"/>
      <c r="V492" s="403"/>
      <c r="W492" s="403"/>
      <c r="X492" s="403"/>
      <c r="Y492" s="403"/>
      <c r="Z492" s="381"/>
      <c r="AA492" s="381"/>
    </row>
    <row r="493" spans="1:67" ht="27" hidden="1" customHeight="1" x14ac:dyDescent="0.25">
      <c r="A493" s="54" t="s">
        <v>682</v>
      </c>
      <c r="B493" s="54" t="s">
        <v>683</v>
      </c>
      <c r="C493" s="31">
        <v>4301031252</v>
      </c>
      <c r="D493" s="400">
        <v>4680115883116</v>
      </c>
      <c r="E493" s="394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3"/>
      <c r="Q493" s="393"/>
      <c r="R493" s="393"/>
      <c r="S493" s="394"/>
      <c r="T493" s="34"/>
      <c r="U493" s="34"/>
      <c r="V493" s="35" t="s">
        <v>66</v>
      </c>
      <c r="W493" s="388">
        <v>0</v>
      </c>
      <c r="X493" s="389">
        <f t="shared" ref="X493:X498" si="97">IFERROR(IF(W493="",0,CEILING((W493/$H493),1)*$H493),"")</f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ref="BL493:BL498" si="98">IFERROR(W493*I493/H493,"0")</f>
        <v>0</v>
      </c>
      <c r="BM493" s="64">
        <f t="shared" ref="BM493:BM498" si="99">IFERROR(X493*I493/H493,"0")</f>
        <v>0</v>
      </c>
      <c r="BN493" s="64">
        <f t="shared" ref="BN493:BN498" si="100">IFERROR(1/J493*(W493/H493),"0")</f>
        <v>0</v>
      </c>
      <c r="BO493" s="64">
        <f t="shared" ref="BO493:BO498" si="101">IFERROR(1/J493*(X493/H493),"0")</f>
        <v>0</v>
      </c>
    </row>
    <row r="494" spans="1:67" ht="27" hidden="1" customHeight="1" x14ac:dyDescent="0.25">
      <c r="A494" s="54" t="s">
        <v>684</v>
      </c>
      <c r="B494" s="54" t="s">
        <v>685</v>
      </c>
      <c r="C494" s="31">
        <v>4301031248</v>
      </c>
      <c r="D494" s="400">
        <v>4680115883093</v>
      </c>
      <c r="E494" s="394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3"/>
      <c r="Q494" s="393"/>
      <c r="R494" s="393"/>
      <c r="S494" s="394"/>
      <c r="T494" s="34"/>
      <c r="U494" s="34"/>
      <c r="V494" s="35" t="s">
        <v>66</v>
      </c>
      <c r="W494" s="388">
        <v>0</v>
      </c>
      <c r="X494" s="389">
        <f t="shared" si="97"/>
        <v>0</v>
      </c>
      <c r="Y494" s="36" t="str">
        <f>IFERROR(IF(X494=0,"",ROUNDUP(X494/H494,0)*0.01196),"")</f>
        <v/>
      </c>
      <c r="Z494" s="56"/>
      <c r="AA494" s="57"/>
      <c r="AE494" s="64"/>
      <c r="BB494" s="342" t="s">
        <v>1</v>
      </c>
      <c r="BL494" s="64">
        <f t="shared" si="98"/>
        <v>0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400">
        <v>4680115883109</v>
      </c>
      <c r="E495" s="394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3"/>
      <c r="Q495" s="393"/>
      <c r="R495" s="393"/>
      <c r="S495" s="394"/>
      <c r="T495" s="34"/>
      <c r="U495" s="34"/>
      <c r="V495" s="35" t="s">
        <v>66</v>
      </c>
      <c r="W495" s="388">
        <v>800</v>
      </c>
      <c r="X495" s="389">
        <f t="shared" si="97"/>
        <v>802.56000000000006</v>
      </c>
      <c r="Y495" s="36">
        <f>IFERROR(IF(X495=0,"",ROUNDUP(X495/H495,0)*0.01196),"")</f>
        <v>1.81792</v>
      </c>
      <c r="Z495" s="56"/>
      <c r="AA495" s="57"/>
      <c r="AE495" s="64"/>
      <c r="BB495" s="343" t="s">
        <v>1</v>
      </c>
      <c r="BL495" s="64">
        <f t="shared" si="98"/>
        <v>854.5454545454545</v>
      </c>
      <c r="BM495" s="64">
        <f t="shared" si="99"/>
        <v>857.28</v>
      </c>
      <c r="BN495" s="64">
        <f t="shared" si="100"/>
        <v>1.4568764568764567</v>
      </c>
      <c r="BO495" s="64">
        <f t="shared" si="101"/>
        <v>1.4615384615384617</v>
      </c>
    </row>
    <row r="496" spans="1:67" ht="27" hidden="1" customHeight="1" x14ac:dyDescent="0.25">
      <c r="A496" s="54" t="s">
        <v>688</v>
      </c>
      <c r="B496" s="54" t="s">
        <v>689</v>
      </c>
      <c r="C496" s="31">
        <v>4301031249</v>
      </c>
      <c r="D496" s="400">
        <v>4680115882072</v>
      </c>
      <c r="E496" s="394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3"/>
      <c r="Q496" s="393"/>
      <c r="R496" s="393"/>
      <c r="S496" s="394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hidden="1" customHeight="1" x14ac:dyDescent="0.25">
      <c r="A497" s="54" t="s">
        <v>690</v>
      </c>
      <c r="B497" s="54" t="s">
        <v>691</v>
      </c>
      <c r="C497" s="31">
        <v>4301031251</v>
      </c>
      <c r="D497" s="400">
        <v>4680115882102</v>
      </c>
      <c r="E497" s="394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6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3"/>
      <c r="Q497" s="393"/>
      <c r="R497" s="393"/>
      <c r="S497" s="394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4301031253</v>
      </c>
      <c r="D498" s="400">
        <v>4680115882096</v>
      </c>
      <c r="E498" s="394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3"/>
      <c r="Q498" s="393"/>
      <c r="R498" s="393"/>
      <c r="S498" s="394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43"/>
      <c r="B499" s="403"/>
      <c r="C499" s="403"/>
      <c r="D499" s="403"/>
      <c r="E499" s="403"/>
      <c r="F499" s="403"/>
      <c r="G499" s="403"/>
      <c r="H499" s="403"/>
      <c r="I499" s="403"/>
      <c r="J499" s="403"/>
      <c r="K499" s="403"/>
      <c r="L499" s="403"/>
      <c r="M499" s="403"/>
      <c r="N499" s="444"/>
      <c r="O499" s="405" t="s">
        <v>70</v>
      </c>
      <c r="P499" s="406"/>
      <c r="Q499" s="406"/>
      <c r="R499" s="406"/>
      <c r="S499" s="406"/>
      <c r="T499" s="406"/>
      <c r="U499" s="407"/>
      <c r="V499" s="37" t="s">
        <v>71</v>
      </c>
      <c r="W499" s="390">
        <f>IFERROR(W493/H493,"0")+IFERROR(W494/H494,"0")+IFERROR(W495/H495,"0")+IFERROR(W496/H496,"0")+IFERROR(W497/H497,"0")+IFERROR(W498/H498,"0")</f>
        <v>151.5151515151515</v>
      </c>
      <c r="X499" s="390">
        <f>IFERROR(X493/H493,"0")+IFERROR(X494/H494,"0")+IFERROR(X495/H495,"0")+IFERROR(X496/H496,"0")+IFERROR(X497/H497,"0")+IFERROR(X498/H498,"0")</f>
        <v>152</v>
      </c>
      <c r="Y499" s="390">
        <f>IFERROR(IF(Y493="",0,Y493),"0")+IFERROR(IF(Y494="",0,Y494),"0")+IFERROR(IF(Y495="",0,Y495),"0")+IFERROR(IF(Y496="",0,Y496),"0")+IFERROR(IF(Y497="",0,Y497),"0")+IFERROR(IF(Y498="",0,Y498),"0")</f>
        <v>1.81792</v>
      </c>
      <c r="Z499" s="391"/>
      <c r="AA499" s="391"/>
    </row>
    <row r="500" spans="1:67" x14ac:dyDescent="0.2">
      <c r="A500" s="403"/>
      <c r="B500" s="403"/>
      <c r="C500" s="403"/>
      <c r="D500" s="403"/>
      <c r="E500" s="403"/>
      <c r="F500" s="403"/>
      <c r="G500" s="403"/>
      <c r="H500" s="403"/>
      <c r="I500" s="403"/>
      <c r="J500" s="403"/>
      <c r="K500" s="403"/>
      <c r="L500" s="403"/>
      <c r="M500" s="403"/>
      <c r="N500" s="444"/>
      <c r="O500" s="405" t="s">
        <v>70</v>
      </c>
      <c r="P500" s="406"/>
      <c r="Q500" s="406"/>
      <c r="R500" s="406"/>
      <c r="S500" s="406"/>
      <c r="T500" s="406"/>
      <c r="U500" s="407"/>
      <c r="V500" s="37" t="s">
        <v>66</v>
      </c>
      <c r="W500" s="390">
        <f>IFERROR(SUM(W493:W498),"0")</f>
        <v>800</v>
      </c>
      <c r="X500" s="390">
        <f>IFERROR(SUM(X493:X498),"0")</f>
        <v>802.56000000000006</v>
      </c>
      <c r="Y500" s="37"/>
      <c r="Z500" s="391"/>
      <c r="AA500" s="391"/>
    </row>
    <row r="501" spans="1:67" ht="14.25" hidden="1" customHeight="1" x14ac:dyDescent="0.25">
      <c r="A501" s="402" t="s">
        <v>72</v>
      </c>
      <c r="B501" s="403"/>
      <c r="C501" s="403"/>
      <c r="D501" s="403"/>
      <c r="E501" s="403"/>
      <c r="F501" s="403"/>
      <c r="G501" s="403"/>
      <c r="H501" s="403"/>
      <c r="I501" s="403"/>
      <c r="J501" s="403"/>
      <c r="K501" s="403"/>
      <c r="L501" s="403"/>
      <c r="M501" s="403"/>
      <c r="N501" s="403"/>
      <c r="O501" s="403"/>
      <c r="P501" s="403"/>
      <c r="Q501" s="403"/>
      <c r="R501" s="403"/>
      <c r="S501" s="403"/>
      <c r="T501" s="403"/>
      <c r="U501" s="403"/>
      <c r="V501" s="403"/>
      <c r="W501" s="403"/>
      <c r="X501" s="403"/>
      <c r="Y501" s="403"/>
      <c r="Z501" s="381"/>
      <c r="AA501" s="381"/>
    </row>
    <row r="502" spans="1:67" ht="16.5" hidden="1" customHeight="1" x14ac:dyDescent="0.25">
      <c r="A502" s="54" t="s">
        <v>694</v>
      </c>
      <c r="B502" s="54" t="s">
        <v>695</v>
      </c>
      <c r="C502" s="31">
        <v>4301051230</v>
      </c>
      <c r="D502" s="400">
        <v>4607091383409</v>
      </c>
      <c r="E502" s="394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3"/>
      <c r="Q502" s="393"/>
      <c r="R502" s="393"/>
      <c r="S502" s="394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hidden="1" customHeight="1" x14ac:dyDescent="0.25">
      <c r="A503" s="54" t="s">
        <v>696</v>
      </c>
      <c r="B503" s="54" t="s">
        <v>697</v>
      </c>
      <c r="C503" s="31">
        <v>4301051231</v>
      </c>
      <c r="D503" s="400">
        <v>4607091383416</v>
      </c>
      <c r="E503" s="394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3"/>
      <c r="Q503" s="393"/>
      <c r="R503" s="393"/>
      <c r="S503" s="394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hidden="1" customHeight="1" x14ac:dyDescent="0.25">
      <c r="A504" s="54" t="s">
        <v>698</v>
      </c>
      <c r="B504" s="54" t="s">
        <v>699</v>
      </c>
      <c r="C504" s="31">
        <v>4301051058</v>
      </c>
      <c r="D504" s="400">
        <v>4680115883536</v>
      </c>
      <c r="E504" s="394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3"/>
      <c r="Q504" s="393"/>
      <c r="R504" s="393"/>
      <c r="S504" s="394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43"/>
      <c r="B505" s="403"/>
      <c r="C505" s="403"/>
      <c r="D505" s="403"/>
      <c r="E505" s="403"/>
      <c r="F505" s="403"/>
      <c r="G505" s="403"/>
      <c r="H505" s="403"/>
      <c r="I505" s="403"/>
      <c r="J505" s="403"/>
      <c r="K505" s="403"/>
      <c r="L505" s="403"/>
      <c r="M505" s="403"/>
      <c r="N505" s="444"/>
      <c r="O505" s="405" t="s">
        <v>70</v>
      </c>
      <c r="P505" s="406"/>
      <c r="Q505" s="406"/>
      <c r="R505" s="406"/>
      <c r="S505" s="406"/>
      <c r="T505" s="406"/>
      <c r="U505" s="407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hidden="1" x14ac:dyDescent="0.2">
      <c r="A506" s="403"/>
      <c r="B506" s="403"/>
      <c r="C506" s="403"/>
      <c r="D506" s="403"/>
      <c r="E506" s="403"/>
      <c r="F506" s="403"/>
      <c r="G506" s="403"/>
      <c r="H506" s="403"/>
      <c r="I506" s="403"/>
      <c r="J506" s="403"/>
      <c r="K506" s="403"/>
      <c r="L506" s="403"/>
      <c r="M506" s="403"/>
      <c r="N506" s="444"/>
      <c r="O506" s="405" t="s">
        <v>70</v>
      </c>
      <c r="P506" s="406"/>
      <c r="Q506" s="406"/>
      <c r="R506" s="406"/>
      <c r="S506" s="406"/>
      <c r="T506" s="406"/>
      <c r="U506" s="407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hidden="1" customHeight="1" x14ac:dyDescent="0.25">
      <c r="A507" s="402" t="s">
        <v>204</v>
      </c>
      <c r="B507" s="403"/>
      <c r="C507" s="403"/>
      <c r="D507" s="403"/>
      <c r="E507" s="403"/>
      <c r="F507" s="403"/>
      <c r="G507" s="403"/>
      <c r="H507" s="403"/>
      <c r="I507" s="403"/>
      <c r="J507" s="403"/>
      <c r="K507" s="403"/>
      <c r="L507" s="403"/>
      <c r="M507" s="403"/>
      <c r="N507" s="403"/>
      <c r="O507" s="403"/>
      <c r="P507" s="403"/>
      <c r="Q507" s="403"/>
      <c r="R507" s="403"/>
      <c r="S507" s="403"/>
      <c r="T507" s="403"/>
      <c r="U507" s="403"/>
      <c r="V507" s="403"/>
      <c r="W507" s="403"/>
      <c r="X507" s="403"/>
      <c r="Y507" s="403"/>
      <c r="Z507" s="381"/>
      <c r="AA507" s="381"/>
    </row>
    <row r="508" spans="1:67" ht="16.5" hidden="1" customHeight="1" x14ac:dyDescent="0.25">
      <c r="A508" s="54" t="s">
        <v>700</v>
      </c>
      <c r="B508" s="54" t="s">
        <v>701</v>
      </c>
      <c r="C508" s="31">
        <v>4301060363</v>
      </c>
      <c r="D508" s="400">
        <v>4680115885035</v>
      </c>
      <c r="E508" s="394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7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3"/>
      <c r="Q508" s="393"/>
      <c r="R508" s="393"/>
      <c r="S508" s="394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idden="1" x14ac:dyDescent="0.2">
      <c r="A509" s="443"/>
      <c r="B509" s="403"/>
      <c r="C509" s="403"/>
      <c r="D509" s="403"/>
      <c r="E509" s="403"/>
      <c r="F509" s="403"/>
      <c r="G509" s="403"/>
      <c r="H509" s="403"/>
      <c r="I509" s="403"/>
      <c r="J509" s="403"/>
      <c r="K509" s="403"/>
      <c r="L509" s="403"/>
      <c r="M509" s="403"/>
      <c r="N509" s="444"/>
      <c r="O509" s="405" t="s">
        <v>70</v>
      </c>
      <c r="P509" s="406"/>
      <c r="Q509" s="406"/>
      <c r="R509" s="406"/>
      <c r="S509" s="406"/>
      <c r="T509" s="406"/>
      <c r="U509" s="407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hidden="1" x14ac:dyDescent="0.2">
      <c r="A510" s="403"/>
      <c r="B510" s="403"/>
      <c r="C510" s="403"/>
      <c r="D510" s="403"/>
      <c r="E510" s="403"/>
      <c r="F510" s="403"/>
      <c r="G510" s="403"/>
      <c r="H510" s="403"/>
      <c r="I510" s="403"/>
      <c r="J510" s="403"/>
      <c r="K510" s="403"/>
      <c r="L510" s="403"/>
      <c r="M510" s="403"/>
      <c r="N510" s="444"/>
      <c r="O510" s="405" t="s">
        <v>70</v>
      </c>
      <c r="P510" s="406"/>
      <c r="Q510" s="406"/>
      <c r="R510" s="406"/>
      <c r="S510" s="406"/>
      <c r="T510" s="406"/>
      <c r="U510" s="407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hidden="1" customHeight="1" x14ac:dyDescent="0.2">
      <c r="A511" s="432" t="s">
        <v>702</v>
      </c>
      <c r="B511" s="433"/>
      <c r="C511" s="433"/>
      <c r="D511" s="433"/>
      <c r="E511" s="433"/>
      <c r="F511" s="433"/>
      <c r="G511" s="433"/>
      <c r="H511" s="433"/>
      <c r="I511" s="433"/>
      <c r="J511" s="433"/>
      <c r="K511" s="433"/>
      <c r="L511" s="433"/>
      <c r="M511" s="433"/>
      <c r="N511" s="433"/>
      <c r="O511" s="433"/>
      <c r="P511" s="433"/>
      <c r="Q511" s="433"/>
      <c r="R511" s="433"/>
      <c r="S511" s="433"/>
      <c r="T511" s="433"/>
      <c r="U511" s="433"/>
      <c r="V511" s="433"/>
      <c r="W511" s="433"/>
      <c r="X511" s="433"/>
      <c r="Y511" s="433"/>
      <c r="Z511" s="48"/>
      <c r="AA511" s="48"/>
    </row>
    <row r="512" spans="1:67" ht="16.5" hidden="1" customHeight="1" x14ac:dyDescent="0.25">
      <c r="A512" s="409" t="s">
        <v>703</v>
      </c>
      <c r="B512" s="403"/>
      <c r="C512" s="403"/>
      <c r="D512" s="403"/>
      <c r="E512" s="403"/>
      <c r="F512" s="403"/>
      <c r="G512" s="403"/>
      <c r="H512" s="403"/>
      <c r="I512" s="403"/>
      <c r="J512" s="403"/>
      <c r="K512" s="403"/>
      <c r="L512" s="403"/>
      <c r="M512" s="403"/>
      <c r="N512" s="403"/>
      <c r="O512" s="403"/>
      <c r="P512" s="403"/>
      <c r="Q512" s="403"/>
      <c r="R512" s="403"/>
      <c r="S512" s="403"/>
      <c r="T512" s="403"/>
      <c r="U512" s="403"/>
      <c r="V512" s="403"/>
      <c r="W512" s="403"/>
      <c r="X512" s="403"/>
      <c r="Y512" s="403"/>
      <c r="Z512" s="382"/>
      <c r="AA512" s="382"/>
    </row>
    <row r="513" spans="1:67" ht="14.25" hidden="1" customHeight="1" x14ac:dyDescent="0.25">
      <c r="A513" s="402" t="s">
        <v>105</v>
      </c>
      <c r="B513" s="403"/>
      <c r="C513" s="403"/>
      <c r="D513" s="403"/>
      <c r="E513" s="403"/>
      <c r="F513" s="403"/>
      <c r="G513" s="403"/>
      <c r="H513" s="403"/>
      <c r="I513" s="403"/>
      <c r="J513" s="403"/>
      <c r="K513" s="403"/>
      <c r="L513" s="403"/>
      <c r="M513" s="403"/>
      <c r="N513" s="403"/>
      <c r="O513" s="403"/>
      <c r="P513" s="403"/>
      <c r="Q513" s="403"/>
      <c r="R513" s="403"/>
      <c r="S513" s="403"/>
      <c r="T513" s="403"/>
      <c r="U513" s="403"/>
      <c r="V513" s="403"/>
      <c r="W513" s="403"/>
      <c r="X513" s="403"/>
      <c r="Y513" s="403"/>
      <c r="Z513" s="381"/>
      <c r="AA513" s="381"/>
    </row>
    <row r="514" spans="1:67" ht="27" hidden="1" customHeight="1" x14ac:dyDescent="0.25">
      <c r="A514" s="54" t="s">
        <v>704</v>
      </c>
      <c r="B514" s="54" t="s">
        <v>705</v>
      </c>
      <c r="C514" s="31">
        <v>4301011763</v>
      </c>
      <c r="D514" s="400">
        <v>4640242181011</v>
      </c>
      <c r="E514" s="394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5" t="s">
        <v>706</v>
      </c>
      <c r="P514" s="393"/>
      <c r="Q514" s="393"/>
      <c r="R514" s="393"/>
      <c r="S514" s="394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hidden="1" customHeight="1" x14ac:dyDescent="0.25">
      <c r="A515" s="54" t="s">
        <v>707</v>
      </c>
      <c r="B515" s="54" t="s">
        <v>708</v>
      </c>
      <c r="C515" s="31">
        <v>4301011951</v>
      </c>
      <c r="D515" s="400">
        <v>4640242180045</v>
      </c>
      <c r="E515" s="394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8" t="s">
        <v>709</v>
      </c>
      <c r="P515" s="393"/>
      <c r="Q515" s="393"/>
      <c r="R515" s="393"/>
      <c r="S515" s="394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hidden="1" customHeight="1" x14ac:dyDescent="0.25">
      <c r="A516" s="54" t="s">
        <v>710</v>
      </c>
      <c r="B516" s="54" t="s">
        <v>711</v>
      </c>
      <c r="C516" s="31">
        <v>4301011585</v>
      </c>
      <c r="D516" s="400">
        <v>4640242180441</v>
      </c>
      <c r="E516" s="394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62" t="s">
        <v>712</v>
      </c>
      <c r="P516" s="393"/>
      <c r="Q516" s="393"/>
      <c r="R516" s="393"/>
      <c r="S516" s="394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hidden="1" customHeight="1" x14ac:dyDescent="0.25">
      <c r="A517" s="54" t="s">
        <v>713</v>
      </c>
      <c r="B517" s="54" t="s">
        <v>714</v>
      </c>
      <c r="C517" s="31">
        <v>4301011950</v>
      </c>
      <c r="D517" s="400">
        <v>4640242180601</v>
      </c>
      <c r="E517" s="394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9" t="s">
        <v>715</v>
      </c>
      <c r="P517" s="393"/>
      <c r="Q517" s="393"/>
      <c r="R517" s="393"/>
      <c r="S517" s="394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716</v>
      </c>
      <c r="B518" s="54" t="s">
        <v>717</v>
      </c>
      <c r="C518" s="31">
        <v>4301011584</v>
      </c>
      <c r="D518" s="400">
        <v>4640242180564</v>
      </c>
      <c r="E518" s="394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41" t="s">
        <v>718</v>
      </c>
      <c r="P518" s="393"/>
      <c r="Q518" s="393"/>
      <c r="R518" s="393"/>
      <c r="S518" s="394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719</v>
      </c>
      <c r="B519" s="54" t="s">
        <v>720</v>
      </c>
      <c r="C519" s="31">
        <v>4301011762</v>
      </c>
      <c r="D519" s="400">
        <v>4640242180922</v>
      </c>
      <c r="E519" s="394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6" t="s">
        <v>721</v>
      </c>
      <c r="P519" s="393"/>
      <c r="Q519" s="393"/>
      <c r="R519" s="393"/>
      <c r="S519" s="394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722</v>
      </c>
      <c r="B520" s="54" t="s">
        <v>723</v>
      </c>
      <c r="C520" s="31">
        <v>4301011764</v>
      </c>
      <c r="D520" s="400">
        <v>4640242181189</v>
      </c>
      <c r="E520" s="394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554" t="s">
        <v>724</v>
      </c>
      <c r="P520" s="393"/>
      <c r="Q520" s="393"/>
      <c r="R520" s="393"/>
      <c r="S520" s="394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725</v>
      </c>
      <c r="B521" s="54" t="s">
        <v>726</v>
      </c>
      <c r="C521" s="31">
        <v>4301011551</v>
      </c>
      <c r="D521" s="400">
        <v>4640242180038</v>
      </c>
      <c r="E521" s="394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5" t="s">
        <v>727</v>
      </c>
      <c r="P521" s="393"/>
      <c r="Q521" s="393"/>
      <c r="R521" s="393"/>
      <c r="S521" s="394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728</v>
      </c>
      <c r="B522" s="54" t="s">
        <v>729</v>
      </c>
      <c r="C522" s="31">
        <v>4301011765</v>
      </c>
      <c r="D522" s="400">
        <v>4640242181172</v>
      </c>
      <c r="E522" s="394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60" t="s">
        <v>730</v>
      </c>
      <c r="P522" s="393"/>
      <c r="Q522" s="393"/>
      <c r="R522" s="393"/>
      <c r="S522" s="394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idden="1" x14ac:dyDescent="0.2">
      <c r="A523" s="443"/>
      <c r="B523" s="403"/>
      <c r="C523" s="403"/>
      <c r="D523" s="403"/>
      <c r="E523" s="403"/>
      <c r="F523" s="403"/>
      <c r="G523" s="403"/>
      <c r="H523" s="403"/>
      <c r="I523" s="403"/>
      <c r="J523" s="403"/>
      <c r="K523" s="403"/>
      <c r="L523" s="403"/>
      <c r="M523" s="403"/>
      <c r="N523" s="444"/>
      <c r="O523" s="405" t="s">
        <v>70</v>
      </c>
      <c r="P523" s="406"/>
      <c r="Q523" s="406"/>
      <c r="R523" s="406"/>
      <c r="S523" s="406"/>
      <c r="T523" s="406"/>
      <c r="U523" s="407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hidden="1" x14ac:dyDescent="0.2">
      <c r="A524" s="403"/>
      <c r="B524" s="403"/>
      <c r="C524" s="403"/>
      <c r="D524" s="403"/>
      <c r="E524" s="403"/>
      <c r="F524" s="403"/>
      <c r="G524" s="403"/>
      <c r="H524" s="403"/>
      <c r="I524" s="403"/>
      <c r="J524" s="403"/>
      <c r="K524" s="403"/>
      <c r="L524" s="403"/>
      <c r="M524" s="403"/>
      <c r="N524" s="444"/>
      <c r="O524" s="405" t="s">
        <v>70</v>
      </c>
      <c r="P524" s="406"/>
      <c r="Q524" s="406"/>
      <c r="R524" s="406"/>
      <c r="S524" s="406"/>
      <c r="T524" s="406"/>
      <c r="U524" s="407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hidden="1" customHeight="1" x14ac:dyDescent="0.25">
      <c r="A525" s="402" t="s">
        <v>97</v>
      </c>
      <c r="B525" s="403"/>
      <c r="C525" s="403"/>
      <c r="D525" s="403"/>
      <c r="E525" s="403"/>
      <c r="F525" s="403"/>
      <c r="G525" s="403"/>
      <c r="H525" s="403"/>
      <c r="I525" s="403"/>
      <c r="J525" s="403"/>
      <c r="K525" s="403"/>
      <c r="L525" s="403"/>
      <c r="M525" s="403"/>
      <c r="N525" s="403"/>
      <c r="O525" s="403"/>
      <c r="P525" s="403"/>
      <c r="Q525" s="403"/>
      <c r="R525" s="403"/>
      <c r="S525" s="403"/>
      <c r="T525" s="403"/>
      <c r="U525" s="403"/>
      <c r="V525" s="403"/>
      <c r="W525" s="403"/>
      <c r="X525" s="403"/>
      <c r="Y525" s="403"/>
      <c r="Z525" s="381"/>
      <c r="AA525" s="381"/>
    </row>
    <row r="526" spans="1:67" ht="27" hidden="1" customHeight="1" x14ac:dyDescent="0.25">
      <c r="A526" s="54" t="s">
        <v>731</v>
      </c>
      <c r="B526" s="54" t="s">
        <v>732</v>
      </c>
      <c r="C526" s="31">
        <v>4301020260</v>
      </c>
      <c r="D526" s="400">
        <v>4640242180526</v>
      </c>
      <c r="E526" s="394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605" t="s">
        <v>733</v>
      </c>
      <c r="P526" s="393"/>
      <c r="Q526" s="393"/>
      <c r="R526" s="393"/>
      <c r="S526" s="394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hidden="1" customHeight="1" x14ac:dyDescent="0.25">
      <c r="A527" s="54" t="s">
        <v>734</v>
      </c>
      <c r="B527" s="54" t="s">
        <v>735</v>
      </c>
      <c r="C527" s="31">
        <v>4301020269</v>
      </c>
      <c r="D527" s="400">
        <v>4640242180519</v>
      </c>
      <c r="E527" s="394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6" t="s">
        <v>736</v>
      </c>
      <c r="P527" s="393"/>
      <c r="Q527" s="393"/>
      <c r="R527" s="393"/>
      <c r="S527" s="394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737</v>
      </c>
      <c r="B528" s="54" t="s">
        <v>738</v>
      </c>
      <c r="C528" s="31">
        <v>4301020309</v>
      </c>
      <c r="D528" s="400">
        <v>4640242180090</v>
      </c>
      <c r="E528" s="394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3" t="s">
        <v>739</v>
      </c>
      <c r="P528" s="393"/>
      <c r="Q528" s="393"/>
      <c r="R528" s="393"/>
      <c r="S528" s="394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740</v>
      </c>
      <c r="B529" s="54" t="s">
        <v>741</v>
      </c>
      <c r="C529" s="31">
        <v>4301020314</v>
      </c>
      <c r="D529" s="400">
        <v>4640242180090</v>
      </c>
      <c r="E529" s="394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4" t="s">
        <v>742</v>
      </c>
      <c r="P529" s="393"/>
      <c r="Q529" s="393"/>
      <c r="R529" s="393"/>
      <c r="S529" s="394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743</v>
      </c>
      <c r="B530" s="54" t="s">
        <v>744</v>
      </c>
      <c r="C530" s="31">
        <v>4301020295</v>
      </c>
      <c r="D530" s="400">
        <v>4640242181363</v>
      </c>
      <c r="E530" s="394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7" t="s">
        <v>745</v>
      </c>
      <c r="P530" s="393"/>
      <c r="Q530" s="393"/>
      <c r="R530" s="393"/>
      <c r="S530" s="394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443"/>
      <c r="B531" s="403"/>
      <c r="C531" s="403"/>
      <c r="D531" s="403"/>
      <c r="E531" s="403"/>
      <c r="F531" s="403"/>
      <c r="G531" s="403"/>
      <c r="H531" s="403"/>
      <c r="I531" s="403"/>
      <c r="J531" s="403"/>
      <c r="K531" s="403"/>
      <c r="L531" s="403"/>
      <c r="M531" s="403"/>
      <c r="N531" s="444"/>
      <c r="O531" s="405" t="s">
        <v>70</v>
      </c>
      <c r="P531" s="406"/>
      <c r="Q531" s="406"/>
      <c r="R531" s="406"/>
      <c r="S531" s="406"/>
      <c r="T531" s="406"/>
      <c r="U531" s="407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hidden="1" x14ac:dyDescent="0.2">
      <c r="A532" s="403"/>
      <c r="B532" s="403"/>
      <c r="C532" s="403"/>
      <c r="D532" s="403"/>
      <c r="E532" s="403"/>
      <c r="F532" s="403"/>
      <c r="G532" s="403"/>
      <c r="H532" s="403"/>
      <c r="I532" s="403"/>
      <c r="J532" s="403"/>
      <c r="K532" s="403"/>
      <c r="L532" s="403"/>
      <c r="M532" s="403"/>
      <c r="N532" s="444"/>
      <c r="O532" s="405" t="s">
        <v>70</v>
      </c>
      <c r="P532" s="406"/>
      <c r="Q532" s="406"/>
      <c r="R532" s="406"/>
      <c r="S532" s="406"/>
      <c r="T532" s="406"/>
      <c r="U532" s="407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hidden="1" customHeight="1" x14ac:dyDescent="0.25">
      <c r="A533" s="402" t="s">
        <v>61</v>
      </c>
      <c r="B533" s="403"/>
      <c r="C533" s="403"/>
      <c r="D533" s="403"/>
      <c r="E533" s="403"/>
      <c r="F533" s="403"/>
      <c r="G533" s="403"/>
      <c r="H533" s="403"/>
      <c r="I533" s="403"/>
      <c r="J533" s="403"/>
      <c r="K533" s="403"/>
      <c r="L533" s="403"/>
      <c r="M533" s="403"/>
      <c r="N533" s="403"/>
      <c r="O533" s="403"/>
      <c r="P533" s="403"/>
      <c r="Q533" s="403"/>
      <c r="R533" s="403"/>
      <c r="S533" s="403"/>
      <c r="T533" s="403"/>
      <c r="U533" s="403"/>
      <c r="V533" s="403"/>
      <c r="W533" s="403"/>
      <c r="X533" s="403"/>
      <c r="Y533" s="403"/>
      <c r="Z533" s="381"/>
      <c r="AA533" s="381"/>
    </row>
    <row r="534" spans="1:67" ht="27" hidden="1" customHeight="1" x14ac:dyDescent="0.25">
      <c r="A534" s="54" t="s">
        <v>746</v>
      </c>
      <c r="B534" s="54" t="s">
        <v>747</v>
      </c>
      <c r="C534" s="31">
        <v>4301031280</v>
      </c>
      <c r="D534" s="400">
        <v>4640242180816</v>
      </c>
      <c r="E534" s="394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9" t="s">
        <v>748</v>
      </c>
      <c r="P534" s="393"/>
      <c r="Q534" s="393"/>
      <c r="R534" s="393"/>
      <c r="S534" s="394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749</v>
      </c>
      <c r="B535" s="54" t="s">
        <v>750</v>
      </c>
      <c r="C535" s="31">
        <v>4301031244</v>
      </c>
      <c r="D535" s="400">
        <v>4640242180595</v>
      </c>
      <c r="E535" s="394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2" t="s">
        <v>751</v>
      </c>
      <c r="P535" s="393"/>
      <c r="Q535" s="393"/>
      <c r="R535" s="393"/>
      <c r="S535" s="394"/>
      <c r="T535" s="34"/>
      <c r="U535" s="34"/>
      <c r="V535" s="35" t="s">
        <v>66</v>
      </c>
      <c r="W535" s="388">
        <v>0</v>
      </c>
      <c r="X535" s="389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752</v>
      </c>
      <c r="B536" s="54" t="s">
        <v>753</v>
      </c>
      <c r="C536" s="31">
        <v>4301031321</v>
      </c>
      <c r="D536" s="400">
        <v>4640242180076</v>
      </c>
      <c r="E536" s="394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4" t="s">
        <v>754</v>
      </c>
      <c r="P536" s="393"/>
      <c r="Q536" s="393"/>
      <c r="R536" s="393"/>
      <c r="S536" s="394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755</v>
      </c>
      <c r="B537" s="54" t="s">
        <v>756</v>
      </c>
      <c r="C537" s="31">
        <v>4301031203</v>
      </c>
      <c r="D537" s="400">
        <v>4640242180908</v>
      </c>
      <c r="E537" s="394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2" t="s">
        <v>757</v>
      </c>
      <c r="P537" s="393"/>
      <c r="Q537" s="393"/>
      <c r="R537" s="393"/>
      <c r="S537" s="394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758</v>
      </c>
      <c r="B538" s="54" t="s">
        <v>759</v>
      </c>
      <c r="C538" s="31">
        <v>4301031200</v>
      </c>
      <c r="D538" s="400">
        <v>4640242180489</v>
      </c>
      <c r="E538" s="394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3" t="s">
        <v>760</v>
      </c>
      <c r="P538" s="393"/>
      <c r="Q538" s="393"/>
      <c r="R538" s="393"/>
      <c r="S538" s="394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idden="1" x14ac:dyDescent="0.2">
      <c r="A539" s="443"/>
      <c r="B539" s="403"/>
      <c r="C539" s="403"/>
      <c r="D539" s="403"/>
      <c r="E539" s="403"/>
      <c r="F539" s="403"/>
      <c r="G539" s="403"/>
      <c r="H539" s="403"/>
      <c r="I539" s="403"/>
      <c r="J539" s="403"/>
      <c r="K539" s="403"/>
      <c r="L539" s="403"/>
      <c r="M539" s="403"/>
      <c r="N539" s="444"/>
      <c r="O539" s="405" t="s">
        <v>70</v>
      </c>
      <c r="P539" s="406"/>
      <c r="Q539" s="406"/>
      <c r="R539" s="406"/>
      <c r="S539" s="406"/>
      <c r="T539" s="406"/>
      <c r="U539" s="407"/>
      <c r="V539" s="37" t="s">
        <v>71</v>
      </c>
      <c r="W539" s="390">
        <f>IFERROR(W534/H534,"0")+IFERROR(W535/H535,"0")+IFERROR(W536/H536,"0")+IFERROR(W537/H537,"0")+IFERROR(W538/H538,"0")</f>
        <v>0</v>
      </c>
      <c r="X539" s="390">
        <f>IFERROR(X534/H534,"0")+IFERROR(X535/H535,"0")+IFERROR(X536/H536,"0")+IFERROR(X537/H537,"0")+IFERROR(X538/H538,"0")</f>
        <v>0</v>
      </c>
      <c r="Y539" s="390">
        <f>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hidden="1" x14ac:dyDescent="0.2">
      <c r="A540" s="403"/>
      <c r="B540" s="403"/>
      <c r="C540" s="403"/>
      <c r="D540" s="403"/>
      <c r="E540" s="403"/>
      <c r="F540" s="403"/>
      <c r="G540" s="403"/>
      <c r="H540" s="403"/>
      <c r="I540" s="403"/>
      <c r="J540" s="403"/>
      <c r="K540" s="403"/>
      <c r="L540" s="403"/>
      <c r="M540" s="403"/>
      <c r="N540" s="444"/>
      <c r="O540" s="405" t="s">
        <v>70</v>
      </c>
      <c r="P540" s="406"/>
      <c r="Q540" s="406"/>
      <c r="R540" s="406"/>
      <c r="S540" s="406"/>
      <c r="T540" s="406"/>
      <c r="U540" s="407"/>
      <c r="V540" s="37" t="s">
        <v>66</v>
      </c>
      <c r="W540" s="390">
        <f>IFERROR(SUM(W534:W538),"0")</f>
        <v>0</v>
      </c>
      <c r="X540" s="390">
        <f>IFERROR(SUM(X534:X538),"0")</f>
        <v>0</v>
      </c>
      <c r="Y540" s="37"/>
      <c r="Z540" s="391"/>
      <c r="AA540" s="391"/>
    </row>
    <row r="541" spans="1:67" ht="14.25" hidden="1" customHeight="1" x14ac:dyDescent="0.25">
      <c r="A541" s="402" t="s">
        <v>72</v>
      </c>
      <c r="B541" s="403"/>
      <c r="C541" s="403"/>
      <c r="D541" s="403"/>
      <c r="E541" s="403"/>
      <c r="F541" s="403"/>
      <c r="G541" s="403"/>
      <c r="H541" s="403"/>
      <c r="I541" s="403"/>
      <c r="J541" s="403"/>
      <c r="K541" s="403"/>
      <c r="L541" s="403"/>
      <c r="M541" s="403"/>
      <c r="N541" s="403"/>
      <c r="O541" s="403"/>
      <c r="P541" s="403"/>
      <c r="Q541" s="403"/>
      <c r="R541" s="403"/>
      <c r="S541" s="403"/>
      <c r="T541" s="403"/>
      <c r="U541" s="403"/>
      <c r="V541" s="403"/>
      <c r="W541" s="403"/>
      <c r="X541" s="403"/>
      <c r="Y541" s="403"/>
      <c r="Z541" s="381"/>
      <c r="AA541" s="381"/>
    </row>
    <row r="542" spans="1:67" ht="27" hidden="1" customHeight="1" x14ac:dyDescent="0.25">
      <c r="A542" s="54" t="s">
        <v>761</v>
      </c>
      <c r="B542" s="54" t="s">
        <v>762</v>
      </c>
      <c r="C542" s="31">
        <v>4301051746</v>
      </c>
      <c r="D542" s="400">
        <v>4640242180533</v>
      </c>
      <c r="E542" s="394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7" t="s">
        <v>763</v>
      </c>
      <c r="P542" s="393"/>
      <c r="Q542" s="393"/>
      <c r="R542" s="393"/>
      <c r="S542" s="394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764</v>
      </c>
      <c r="B543" s="54" t="s">
        <v>765</v>
      </c>
      <c r="C543" s="31">
        <v>4301051780</v>
      </c>
      <c r="D543" s="400">
        <v>4640242180106</v>
      </c>
      <c r="E543" s="394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7" t="s">
        <v>766</v>
      </c>
      <c r="P543" s="393"/>
      <c r="Q543" s="393"/>
      <c r="R543" s="393"/>
      <c r="S543" s="394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767</v>
      </c>
      <c r="B544" s="54" t="s">
        <v>768</v>
      </c>
      <c r="C544" s="31">
        <v>4301051510</v>
      </c>
      <c r="D544" s="400">
        <v>4640242180540</v>
      </c>
      <c r="E544" s="394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9" t="s">
        <v>769</v>
      </c>
      <c r="P544" s="393"/>
      <c r="Q544" s="393"/>
      <c r="R544" s="393"/>
      <c r="S544" s="394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770</v>
      </c>
      <c r="B545" s="54" t="s">
        <v>771</v>
      </c>
      <c r="C545" s="31">
        <v>4301051390</v>
      </c>
      <c r="D545" s="400">
        <v>4640242181233</v>
      </c>
      <c r="E545" s="394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8" t="s">
        <v>772</v>
      </c>
      <c r="P545" s="393"/>
      <c r="Q545" s="393"/>
      <c r="R545" s="393"/>
      <c r="S545" s="394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773</v>
      </c>
      <c r="B546" s="54" t="s">
        <v>774</v>
      </c>
      <c r="C546" s="31">
        <v>4301051448</v>
      </c>
      <c r="D546" s="400">
        <v>4640242181226</v>
      </c>
      <c r="E546" s="394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1" t="s">
        <v>775</v>
      </c>
      <c r="P546" s="393"/>
      <c r="Q546" s="393"/>
      <c r="R546" s="393"/>
      <c r="S546" s="394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43"/>
      <c r="B547" s="403"/>
      <c r="C547" s="403"/>
      <c r="D547" s="403"/>
      <c r="E547" s="403"/>
      <c r="F547" s="403"/>
      <c r="G547" s="403"/>
      <c r="H547" s="403"/>
      <c r="I547" s="403"/>
      <c r="J547" s="403"/>
      <c r="K547" s="403"/>
      <c r="L547" s="403"/>
      <c r="M547" s="403"/>
      <c r="N547" s="444"/>
      <c r="O547" s="405" t="s">
        <v>70</v>
      </c>
      <c r="P547" s="406"/>
      <c r="Q547" s="406"/>
      <c r="R547" s="406"/>
      <c r="S547" s="406"/>
      <c r="T547" s="406"/>
      <c r="U547" s="407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hidden="1" x14ac:dyDescent="0.2">
      <c r="A548" s="403"/>
      <c r="B548" s="403"/>
      <c r="C548" s="403"/>
      <c r="D548" s="403"/>
      <c r="E548" s="403"/>
      <c r="F548" s="403"/>
      <c r="G548" s="403"/>
      <c r="H548" s="403"/>
      <c r="I548" s="403"/>
      <c r="J548" s="403"/>
      <c r="K548" s="403"/>
      <c r="L548" s="403"/>
      <c r="M548" s="403"/>
      <c r="N548" s="444"/>
      <c r="O548" s="405" t="s">
        <v>70</v>
      </c>
      <c r="P548" s="406"/>
      <c r="Q548" s="406"/>
      <c r="R548" s="406"/>
      <c r="S548" s="406"/>
      <c r="T548" s="406"/>
      <c r="U548" s="407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hidden="1" customHeight="1" x14ac:dyDescent="0.25">
      <c r="A549" s="402" t="s">
        <v>204</v>
      </c>
      <c r="B549" s="403"/>
      <c r="C549" s="403"/>
      <c r="D549" s="403"/>
      <c r="E549" s="403"/>
      <c r="F549" s="403"/>
      <c r="G549" s="403"/>
      <c r="H549" s="403"/>
      <c r="I549" s="403"/>
      <c r="J549" s="403"/>
      <c r="K549" s="403"/>
      <c r="L549" s="403"/>
      <c r="M549" s="403"/>
      <c r="N549" s="403"/>
      <c r="O549" s="403"/>
      <c r="P549" s="403"/>
      <c r="Q549" s="403"/>
      <c r="R549" s="403"/>
      <c r="S549" s="403"/>
      <c r="T549" s="403"/>
      <c r="U549" s="403"/>
      <c r="V549" s="403"/>
      <c r="W549" s="403"/>
      <c r="X549" s="403"/>
      <c r="Y549" s="403"/>
      <c r="Z549" s="381"/>
      <c r="AA549" s="381"/>
    </row>
    <row r="550" spans="1:67" ht="27" hidden="1" customHeight="1" x14ac:dyDescent="0.25">
      <c r="A550" s="54" t="s">
        <v>776</v>
      </c>
      <c r="B550" s="54" t="s">
        <v>777</v>
      </c>
      <c r="C550" s="31">
        <v>4301060408</v>
      </c>
      <c r="D550" s="400">
        <v>4640242180120</v>
      </c>
      <c r="E550" s="394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93" t="s">
        <v>778</v>
      </c>
      <c r="P550" s="393"/>
      <c r="Q550" s="393"/>
      <c r="R550" s="393"/>
      <c r="S550" s="394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776</v>
      </c>
      <c r="B551" s="54" t="s">
        <v>779</v>
      </c>
      <c r="C551" s="31">
        <v>4301060354</v>
      </c>
      <c r="D551" s="400">
        <v>4640242180120</v>
      </c>
      <c r="E551" s="394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2" t="s">
        <v>780</v>
      </c>
      <c r="P551" s="393"/>
      <c r="Q551" s="393"/>
      <c r="R551" s="393"/>
      <c r="S551" s="394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781</v>
      </c>
      <c r="B552" s="54" t="s">
        <v>782</v>
      </c>
      <c r="C552" s="31">
        <v>4301060407</v>
      </c>
      <c r="D552" s="400">
        <v>4640242180137</v>
      </c>
      <c r="E552" s="394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7" t="s">
        <v>783</v>
      </c>
      <c r="P552" s="393"/>
      <c r="Q552" s="393"/>
      <c r="R552" s="393"/>
      <c r="S552" s="394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781</v>
      </c>
      <c r="B553" s="54" t="s">
        <v>784</v>
      </c>
      <c r="C553" s="31">
        <v>4301060355</v>
      </c>
      <c r="D553" s="400">
        <v>4640242180137</v>
      </c>
      <c r="E553" s="394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3" t="s">
        <v>785</v>
      </c>
      <c r="P553" s="393"/>
      <c r="Q553" s="393"/>
      <c r="R553" s="393"/>
      <c r="S553" s="394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43"/>
      <c r="B554" s="403"/>
      <c r="C554" s="403"/>
      <c r="D554" s="403"/>
      <c r="E554" s="403"/>
      <c r="F554" s="403"/>
      <c r="G554" s="403"/>
      <c r="H554" s="403"/>
      <c r="I554" s="403"/>
      <c r="J554" s="403"/>
      <c r="K554" s="403"/>
      <c r="L554" s="403"/>
      <c r="M554" s="403"/>
      <c r="N554" s="444"/>
      <c r="O554" s="405" t="s">
        <v>70</v>
      </c>
      <c r="P554" s="406"/>
      <c r="Q554" s="406"/>
      <c r="R554" s="406"/>
      <c r="S554" s="406"/>
      <c r="T554" s="406"/>
      <c r="U554" s="407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403"/>
      <c r="B555" s="403"/>
      <c r="C555" s="403"/>
      <c r="D555" s="403"/>
      <c r="E555" s="403"/>
      <c r="F555" s="403"/>
      <c r="G555" s="403"/>
      <c r="H555" s="403"/>
      <c r="I555" s="403"/>
      <c r="J555" s="403"/>
      <c r="K555" s="403"/>
      <c r="L555" s="403"/>
      <c r="M555" s="403"/>
      <c r="N555" s="444"/>
      <c r="O555" s="405" t="s">
        <v>70</v>
      </c>
      <c r="P555" s="406"/>
      <c r="Q555" s="406"/>
      <c r="R555" s="406"/>
      <c r="S555" s="406"/>
      <c r="T555" s="406"/>
      <c r="U555" s="407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553"/>
      <c r="B556" s="403"/>
      <c r="C556" s="403"/>
      <c r="D556" s="403"/>
      <c r="E556" s="403"/>
      <c r="F556" s="403"/>
      <c r="G556" s="403"/>
      <c r="H556" s="403"/>
      <c r="I556" s="403"/>
      <c r="J556" s="403"/>
      <c r="K556" s="403"/>
      <c r="L556" s="403"/>
      <c r="M556" s="403"/>
      <c r="N556" s="450"/>
      <c r="O556" s="550" t="s">
        <v>786</v>
      </c>
      <c r="P556" s="551"/>
      <c r="Q556" s="551"/>
      <c r="R556" s="551"/>
      <c r="S556" s="551"/>
      <c r="T556" s="551"/>
      <c r="U556" s="552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7400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7428.3600000000006</v>
      </c>
      <c r="Y556" s="37"/>
      <c r="Z556" s="391"/>
      <c r="AA556" s="391"/>
    </row>
    <row r="557" spans="1:67" x14ac:dyDescent="0.2">
      <c r="A557" s="403"/>
      <c r="B557" s="403"/>
      <c r="C557" s="403"/>
      <c r="D557" s="403"/>
      <c r="E557" s="403"/>
      <c r="F557" s="403"/>
      <c r="G557" s="403"/>
      <c r="H557" s="403"/>
      <c r="I557" s="403"/>
      <c r="J557" s="403"/>
      <c r="K557" s="403"/>
      <c r="L557" s="403"/>
      <c r="M557" s="403"/>
      <c r="N557" s="450"/>
      <c r="O557" s="550" t="s">
        <v>787</v>
      </c>
      <c r="P557" s="551"/>
      <c r="Q557" s="551"/>
      <c r="R557" s="551"/>
      <c r="S557" s="551"/>
      <c r="T557" s="551"/>
      <c r="U557" s="552"/>
      <c r="V557" s="37" t="s">
        <v>66</v>
      </c>
      <c r="W557" s="390">
        <f>IFERROR(SUM(BL22:BL553),"0")</f>
        <v>7814.5986013986003</v>
      </c>
      <c r="X557" s="390">
        <f>IFERROR(SUM(BM22:BM553),"0")</f>
        <v>7844.5559999999996</v>
      </c>
      <c r="Y557" s="37"/>
      <c r="Z557" s="391"/>
      <c r="AA557" s="391"/>
    </row>
    <row r="558" spans="1:67" x14ac:dyDescent="0.2">
      <c r="A558" s="403"/>
      <c r="B558" s="403"/>
      <c r="C558" s="403"/>
      <c r="D558" s="403"/>
      <c r="E558" s="403"/>
      <c r="F558" s="403"/>
      <c r="G558" s="403"/>
      <c r="H558" s="403"/>
      <c r="I558" s="403"/>
      <c r="J558" s="403"/>
      <c r="K558" s="403"/>
      <c r="L558" s="403"/>
      <c r="M558" s="403"/>
      <c r="N558" s="450"/>
      <c r="O558" s="550" t="s">
        <v>788</v>
      </c>
      <c r="P558" s="551"/>
      <c r="Q558" s="551"/>
      <c r="R558" s="551"/>
      <c r="S558" s="551"/>
      <c r="T558" s="551"/>
      <c r="U558" s="552"/>
      <c r="V558" s="37" t="s">
        <v>789</v>
      </c>
      <c r="W558" s="38">
        <f>ROUNDUP(SUM(BN22:BN553),0)</f>
        <v>13</v>
      </c>
      <c r="X558" s="38">
        <f>ROUNDUP(SUM(BO22:BO553),0)</f>
        <v>13</v>
      </c>
      <c r="Y558" s="37"/>
      <c r="Z558" s="391"/>
      <c r="AA558" s="391"/>
    </row>
    <row r="559" spans="1:67" x14ac:dyDescent="0.2">
      <c r="A559" s="403"/>
      <c r="B559" s="403"/>
      <c r="C559" s="403"/>
      <c r="D559" s="403"/>
      <c r="E559" s="403"/>
      <c r="F559" s="403"/>
      <c r="G559" s="403"/>
      <c r="H559" s="403"/>
      <c r="I559" s="403"/>
      <c r="J559" s="403"/>
      <c r="K559" s="403"/>
      <c r="L559" s="403"/>
      <c r="M559" s="403"/>
      <c r="N559" s="450"/>
      <c r="O559" s="550" t="s">
        <v>790</v>
      </c>
      <c r="P559" s="551"/>
      <c r="Q559" s="551"/>
      <c r="R559" s="551"/>
      <c r="S559" s="551"/>
      <c r="T559" s="551"/>
      <c r="U559" s="552"/>
      <c r="V559" s="37" t="s">
        <v>66</v>
      </c>
      <c r="W559" s="390">
        <f>GrossWeightTotal+PalletQtyTotal*25</f>
        <v>8139.5986013986003</v>
      </c>
      <c r="X559" s="390">
        <f>GrossWeightTotalR+PalletQtyTotalR*25</f>
        <v>8169.5559999999996</v>
      </c>
      <c r="Y559" s="37"/>
      <c r="Z559" s="391"/>
      <c r="AA559" s="391"/>
    </row>
    <row r="560" spans="1:67" x14ac:dyDescent="0.2">
      <c r="A560" s="403"/>
      <c r="B560" s="403"/>
      <c r="C560" s="403"/>
      <c r="D560" s="403"/>
      <c r="E560" s="403"/>
      <c r="F560" s="403"/>
      <c r="G560" s="403"/>
      <c r="H560" s="403"/>
      <c r="I560" s="403"/>
      <c r="J560" s="403"/>
      <c r="K560" s="403"/>
      <c r="L560" s="403"/>
      <c r="M560" s="403"/>
      <c r="N560" s="450"/>
      <c r="O560" s="550" t="s">
        <v>791</v>
      </c>
      <c r="P560" s="551"/>
      <c r="Q560" s="551"/>
      <c r="R560" s="551"/>
      <c r="S560" s="551"/>
      <c r="T560" s="551"/>
      <c r="U560" s="552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1021.2354312354312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1025</v>
      </c>
      <c r="Y560" s="37"/>
      <c r="Z560" s="391"/>
      <c r="AA560" s="391"/>
    </row>
    <row r="561" spans="1:30" ht="14.25" hidden="1" customHeight="1" x14ac:dyDescent="0.2">
      <c r="A561" s="403"/>
      <c r="B561" s="403"/>
      <c r="C561" s="403"/>
      <c r="D561" s="403"/>
      <c r="E561" s="403"/>
      <c r="F561" s="403"/>
      <c r="G561" s="403"/>
      <c r="H561" s="403"/>
      <c r="I561" s="403"/>
      <c r="J561" s="403"/>
      <c r="K561" s="403"/>
      <c r="L561" s="403"/>
      <c r="M561" s="403"/>
      <c r="N561" s="450"/>
      <c r="O561" s="550" t="s">
        <v>792</v>
      </c>
      <c r="P561" s="551"/>
      <c r="Q561" s="551"/>
      <c r="R561" s="551"/>
      <c r="S561" s="551"/>
      <c r="T561" s="551"/>
      <c r="U561" s="552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15.225370000000002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79" t="s">
        <v>60</v>
      </c>
      <c r="C563" s="465" t="s">
        <v>95</v>
      </c>
      <c r="D563" s="469"/>
      <c r="E563" s="469"/>
      <c r="F563" s="470"/>
      <c r="G563" s="465" t="s">
        <v>226</v>
      </c>
      <c r="H563" s="469"/>
      <c r="I563" s="469"/>
      <c r="J563" s="469"/>
      <c r="K563" s="469"/>
      <c r="L563" s="469"/>
      <c r="M563" s="469"/>
      <c r="N563" s="469"/>
      <c r="O563" s="469"/>
      <c r="P563" s="470"/>
      <c r="Q563" s="465" t="s">
        <v>486</v>
      </c>
      <c r="R563" s="470"/>
      <c r="S563" s="465" t="s">
        <v>565</v>
      </c>
      <c r="T563" s="469"/>
      <c r="U563" s="469"/>
      <c r="V563" s="470"/>
      <c r="W563" s="379" t="s">
        <v>653</v>
      </c>
      <c r="X563" s="379" t="s">
        <v>702</v>
      </c>
      <c r="AA563" s="52"/>
      <c r="AD563" s="380"/>
    </row>
    <row r="564" spans="1:30" ht="14.25" customHeight="1" thickTop="1" x14ac:dyDescent="0.2">
      <c r="A564" s="787" t="s">
        <v>795</v>
      </c>
      <c r="B564" s="465" t="s">
        <v>60</v>
      </c>
      <c r="C564" s="465" t="s">
        <v>96</v>
      </c>
      <c r="D564" s="465" t="s">
        <v>104</v>
      </c>
      <c r="E564" s="465" t="s">
        <v>95</v>
      </c>
      <c r="F564" s="465" t="s">
        <v>216</v>
      </c>
      <c r="G564" s="465" t="s">
        <v>227</v>
      </c>
      <c r="H564" s="465" t="s">
        <v>244</v>
      </c>
      <c r="I564" s="465" t="s">
        <v>263</v>
      </c>
      <c r="J564" s="465" t="s">
        <v>336</v>
      </c>
      <c r="K564" s="380"/>
      <c r="L564" s="465" t="s">
        <v>370</v>
      </c>
      <c r="M564" s="380"/>
      <c r="N564" s="465" t="s">
        <v>370</v>
      </c>
      <c r="O564" s="465" t="s">
        <v>456</v>
      </c>
      <c r="P564" s="465" t="s">
        <v>473</v>
      </c>
      <c r="Q564" s="465" t="s">
        <v>487</v>
      </c>
      <c r="R564" s="465" t="s">
        <v>534</v>
      </c>
      <c r="S564" s="465" t="s">
        <v>566</v>
      </c>
      <c r="T564" s="465" t="s">
        <v>613</v>
      </c>
      <c r="U564" s="465" t="s">
        <v>640</v>
      </c>
      <c r="V564" s="465" t="s">
        <v>647</v>
      </c>
      <c r="W564" s="465" t="s">
        <v>653</v>
      </c>
      <c r="X564" s="465" t="s">
        <v>703</v>
      </c>
      <c r="AA564" s="52"/>
      <c r="AD564" s="380"/>
    </row>
    <row r="565" spans="1:30" ht="13.5" customHeight="1" thickBot="1" x14ac:dyDescent="0.25">
      <c r="A565" s="788"/>
      <c r="B565" s="466"/>
      <c r="C565" s="466"/>
      <c r="D565" s="466"/>
      <c r="E565" s="466"/>
      <c r="F565" s="466"/>
      <c r="G565" s="466"/>
      <c r="H565" s="466"/>
      <c r="I565" s="466"/>
      <c r="J565" s="466"/>
      <c r="K565" s="380"/>
      <c r="L565" s="466"/>
      <c r="M565" s="380"/>
      <c r="N565" s="466"/>
      <c r="O565" s="466"/>
      <c r="P565" s="466"/>
      <c r="Q565" s="466"/>
      <c r="R565" s="466"/>
      <c r="S565" s="466"/>
      <c r="T565" s="466"/>
      <c r="U565" s="466"/>
      <c r="V565" s="466"/>
      <c r="W565" s="466"/>
      <c r="X565" s="466"/>
      <c r="AA565" s="52"/>
      <c r="AD565" s="380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0</v>
      </c>
      <c r="D566" s="46">
        <f>IFERROR(X53*1,"0")+IFERROR(X54*1,"0")+IFERROR(X55*1,"0")+IFERROR(X56*1,"0")</f>
        <v>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0</v>
      </c>
      <c r="F566" s="46">
        <f>IFERROR(X129*1,"0")+IFERROR(X130*1,"0")+IFERROR(X131*1,"0")+IFERROR(X132*1,"0")+IFERROR(X133*1,"0")</f>
        <v>0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0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66" s="46">
        <f>IFERROR(X209*1,"0")+IFERROR(X210*1,"0")+IFERROR(X211*1,"0")+IFERROR(X212*1,"0")+IFERROR(X213*1,"0")+IFERROR(X214*1,"0")+IFERROR(X215*1,"0")+IFERROR(X219*1,"0")+IFERROR(X220*1,"0")+IFERROR(X221*1,"0")</f>
        <v>0</v>
      </c>
      <c r="K566" s="380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M566" s="380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0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2610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1006.1999999999999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0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0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3812.1600000000003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52"/>
      <c r="AD566" s="380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21,24"/>
        <filter val="1 500,00"/>
        <filter val="128,21"/>
        <filter val="13"/>
        <filter val="151,52"/>
        <filter val="173,33"/>
        <filter val="189,39"/>
        <filter val="2 000,00"/>
        <filter val="2 600,00"/>
        <filter val="378,79"/>
        <filter val="500,00"/>
        <filter val="600,00"/>
        <filter val="7 400,00"/>
        <filter val="7 814,60"/>
        <filter val="8 139,60"/>
        <filter val="800,00"/>
      </filters>
    </filterColumn>
  </autoFilter>
  <mergeCells count="1015">
    <mergeCell ref="I564:I565"/>
    <mergeCell ref="A564:A565"/>
    <mergeCell ref="D110:E110"/>
    <mergeCell ref="C564:C565"/>
    <mergeCell ref="O504:S504"/>
    <mergeCell ref="O424:U424"/>
    <mergeCell ref="D564:D565"/>
    <mergeCell ref="D32:E32"/>
    <mergeCell ref="O54:S54"/>
    <mergeCell ref="A40:Y40"/>
    <mergeCell ref="D97:E97"/>
    <mergeCell ref="D268:E268"/>
    <mergeCell ref="O41:S41"/>
    <mergeCell ref="D395:E395"/>
    <mergeCell ref="A10:C10"/>
    <mergeCell ref="D553:E553"/>
    <mergeCell ref="O500:U500"/>
    <mergeCell ref="A51:Y51"/>
    <mergeCell ref="O252:S252"/>
    <mergeCell ref="A549:Y549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D121:E121"/>
    <mergeCell ref="A505:N506"/>
    <mergeCell ref="O88:U88"/>
    <mergeCell ref="D17:E18"/>
    <mergeCell ref="D173:E173"/>
    <mergeCell ref="A222:N223"/>
    <mergeCell ref="D344:E344"/>
    <mergeCell ref="Q1:S1"/>
    <mergeCell ref="O211:S211"/>
    <mergeCell ref="A20:Y20"/>
    <mergeCell ref="O338:S338"/>
    <mergeCell ref="A365:N366"/>
    <mergeCell ref="D552:E552"/>
    <mergeCell ref="D239:E239"/>
    <mergeCell ref="D95:E95"/>
    <mergeCell ref="D266:E266"/>
    <mergeCell ref="D537:E537"/>
    <mergeCell ref="O548:U548"/>
    <mergeCell ref="Y17:Y18"/>
    <mergeCell ref="D331:E331"/>
    <mergeCell ref="U11:V11"/>
    <mergeCell ref="A8:C8"/>
    <mergeCell ref="O275:S275"/>
    <mergeCell ref="P8:Q8"/>
    <mergeCell ref="O469:U469"/>
    <mergeCell ref="D293:E293"/>
    <mergeCell ref="A541:Y541"/>
    <mergeCell ref="D515:E515"/>
    <mergeCell ref="D542:E542"/>
    <mergeCell ref="V17:V18"/>
    <mergeCell ref="X17:X18"/>
    <mergeCell ref="D123:E123"/>
    <mergeCell ref="A385:N386"/>
    <mergeCell ref="P5:Q5"/>
    <mergeCell ref="J9:L9"/>
    <mergeCell ref="O370:S370"/>
    <mergeCell ref="O435:S435"/>
    <mergeCell ref="D483:E483"/>
    <mergeCell ref="O484:S484"/>
    <mergeCell ref="A205:N206"/>
    <mergeCell ref="O42:U42"/>
    <mergeCell ref="D191:E191"/>
    <mergeCell ref="D458:E458"/>
    <mergeCell ref="D262:E262"/>
    <mergeCell ref="D433:E433"/>
    <mergeCell ref="O126:U126"/>
    <mergeCell ref="D237:E237"/>
    <mergeCell ref="A499:N500"/>
    <mergeCell ref="O169:U169"/>
    <mergeCell ref="O407:S407"/>
    <mergeCell ref="D478:E478"/>
    <mergeCell ref="D107:E107"/>
    <mergeCell ref="D163:E163"/>
    <mergeCell ref="D105:E105"/>
    <mergeCell ref="O181:U181"/>
    <mergeCell ref="O289:U289"/>
    <mergeCell ref="O467:S467"/>
    <mergeCell ref="A249:N250"/>
    <mergeCell ref="O175:S175"/>
    <mergeCell ref="D150:E150"/>
    <mergeCell ref="O246:S246"/>
    <mergeCell ref="O368:S368"/>
    <mergeCell ref="O162:S162"/>
    <mergeCell ref="D215:E215"/>
    <mergeCell ref="D192:E192"/>
    <mergeCell ref="O558:U558"/>
    <mergeCell ref="A138:Y138"/>
    <mergeCell ref="A13:L13"/>
    <mergeCell ref="A325:Y325"/>
    <mergeCell ref="O133:S133"/>
    <mergeCell ref="BB17:BB18"/>
    <mergeCell ref="D102:E102"/>
    <mergeCell ref="O264:S264"/>
    <mergeCell ref="O49:U49"/>
    <mergeCell ref="T17:U17"/>
    <mergeCell ref="O369:S369"/>
    <mergeCell ref="O356:S356"/>
    <mergeCell ref="O489:S489"/>
    <mergeCell ref="D196:E196"/>
    <mergeCell ref="A367:Y367"/>
    <mergeCell ref="O483:S483"/>
    <mergeCell ref="A15:L15"/>
    <mergeCell ref="O64:S64"/>
    <mergeCell ref="O262:S262"/>
    <mergeCell ref="O433:S433"/>
    <mergeCell ref="O122:S122"/>
    <mergeCell ref="D133:E133"/>
    <mergeCell ref="O205:U205"/>
    <mergeCell ref="A394:Y394"/>
    <mergeCell ref="O72:S72"/>
    <mergeCell ref="D54:E54"/>
    <mergeCell ref="N17:N18"/>
    <mergeCell ref="O231:S231"/>
    <mergeCell ref="F17:F18"/>
    <mergeCell ref="D120:E120"/>
    <mergeCell ref="D242:E242"/>
    <mergeCell ref="D421:E421"/>
    <mergeCell ref="O556:U556"/>
    <mergeCell ref="D405:E405"/>
    <mergeCell ref="O24:U24"/>
    <mergeCell ref="O69:S69"/>
    <mergeCell ref="D244:E244"/>
    <mergeCell ref="O196:S196"/>
    <mergeCell ref="O431:U431"/>
    <mergeCell ref="O116:U116"/>
    <mergeCell ref="D342:E342"/>
    <mergeCell ref="O498:S498"/>
    <mergeCell ref="D336:E336"/>
    <mergeCell ref="O183:S183"/>
    <mergeCell ref="D407:E407"/>
    <mergeCell ref="D265:E265"/>
    <mergeCell ref="A501:Y501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D247:E247"/>
    <mergeCell ref="O534:S534"/>
    <mergeCell ref="O186:S186"/>
    <mergeCell ref="O313:S313"/>
    <mergeCell ref="A470:Y470"/>
    <mergeCell ref="O107:S107"/>
    <mergeCell ref="O405:S405"/>
    <mergeCell ref="A269:N270"/>
    <mergeCell ref="O536:S536"/>
    <mergeCell ref="W564:W565"/>
    <mergeCell ref="D528:E528"/>
    <mergeCell ref="O564:O565"/>
    <mergeCell ref="O480:S480"/>
    <mergeCell ref="O546:S546"/>
    <mergeCell ref="A12:L12"/>
    <mergeCell ref="O328:S328"/>
    <mergeCell ref="O132:S132"/>
    <mergeCell ref="D503:E503"/>
    <mergeCell ref="D101:E101"/>
    <mergeCell ref="A416:Y416"/>
    <mergeCell ref="O417:S417"/>
    <mergeCell ref="D76:E76"/>
    <mergeCell ref="F5:G5"/>
    <mergeCell ref="O294:S294"/>
    <mergeCell ref="A125:N126"/>
    <mergeCell ref="A14:L14"/>
    <mergeCell ref="O112:S112"/>
    <mergeCell ref="O383:S383"/>
    <mergeCell ref="A554:N555"/>
    <mergeCell ref="O34:U34"/>
    <mergeCell ref="O270:U270"/>
    <mergeCell ref="A455:Y455"/>
    <mergeCell ref="D175:E175"/>
    <mergeCell ref="A34:N35"/>
    <mergeCell ref="O39:U39"/>
    <mergeCell ref="O114:S114"/>
    <mergeCell ref="O310:U310"/>
    <mergeCell ref="D221:E221"/>
    <mergeCell ref="O372:U372"/>
    <mergeCell ref="O408:U408"/>
    <mergeCell ref="O412:S412"/>
    <mergeCell ref="O557:U557"/>
    <mergeCell ref="O243:S243"/>
    <mergeCell ref="D437:E437"/>
    <mergeCell ref="D241:E241"/>
    <mergeCell ref="D508:E508"/>
    <mergeCell ref="O528:S528"/>
    <mergeCell ref="D228:E228"/>
    <mergeCell ref="D333:E333"/>
    <mergeCell ref="O415:U415"/>
    <mergeCell ref="D404:E404"/>
    <mergeCell ref="D526:E526"/>
    <mergeCell ref="D10:E10"/>
    <mergeCell ref="O101:S101"/>
    <mergeCell ref="A251:Y251"/>
    <mergeCell ref="F10:G10"/>
    <mergeCell ref="O130:S130"/>
    <mergeCell ref="O190:S190"/>
    <mergeCell ref="D243:E243"/>
    <mergeCell ref="D544:E544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O272:S272"/>
    <mergeCell ref="D521:E521"/>
    <mergeCell ref="A315:N316"/>
    <mergeCell ref="D29:E29"/>
    <mergeCell ref="M17:M18"/>
    <mergeCell ref="O177:S177"/>
    <mergeCell ref="A225:Y225"/>
    <mergeCell ref="O248:S248"/>
    <mergeCell ref="O475:S475"/>
    <mergeCell ref="O226:S226"/>
    <mergeCell ref="A372:N373"/>
    <mergeCell ref="O297:S297"/>
    <mergeCell ref="O335:S335"/>
    <mergeCell ref="A461:Y461"/>
    <mergeCell ref="O70:S70"/>
    <mergeCell ref="O241:S241"/>
    <mergeCell ref="O228:S228"/>
    <mergeCell ref="O399:S399"/>
    <mergeCell ref="A430:N431"/>
    <mergeCell ref="D177:E177"/>
    <mergeCell ref="D33:E33"/>
    <mergeCell ref="O315:U315"/>
    <mergeCell ref="D226:E226"/>
    <mergeCell ref="O247:S247"/>
    <mergeCell ref="O185:S185"/>
    <mergeCell ref="D23:E23"/>
    <mergeCell ref="A180:N181"/>
    <mergeCell ref="D438:E438"/>
    <mergeCell ref="A439:N440"/>
    <mergeCell ref="O377:S377"/>
    <mergeCell ref="O57:U57"/>
    <mergeCell ref="H17:H18"/>
    <mergeCell ref="D204:E204"/>
    <mergeCell ref="O385:U385"/>
    <mergeCell ref="A44:Y44"/>
    <mergeCell ref="O324:U324"/>
    <mergeCell ref="A9:C9"/>
    <mergeCell ref="O353:U353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341:Y341"/>
    <mergeCell ref="D6:L6"/>
    <mergeCell ref="A512:Y512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22:E22"/>
    <mergeCell ref="D155:E155"/>
    <mergeCell ref="D149:E149"/>
    <mergeCell ref="D447:E447"/>
    <mergeCell ref="H10:L10"/>
    <mergeCell ref="D80:E80"/>
    <mergeCell ref="A224:Y224"/>
    <mergeCell ref="A290:Y290"/>
    <mergeCell ref="O298:S298"/>
    <mergeCell ref="O396:S396"/>
    <mergeCell ref="O285:S285"/>
    <mergeCell ref="O390:S390"/>
    <mergeCell ref="O527:S527"/>
    <mergeCell ref="A161:Y161"/>
    <mergeCell ref="O299:U299"/>
    <mergeCell ref="O156:S156"/>
    <mergeCell ref="O227:S227"/>
    <mergeCell ref="O323:U323"/>
    <mergeCell ref="O398:S398"/>
    <mergeCell ref="D434:E434"/>
    <mergeCell ref="V564:V565"/>
    <mergeCell ref="D154:E154"/>
    <mergeCell ref="X564:X565"/>
    <mergeCell ref="O170:U170"/>
    <mergeCell ref="A299:N300"/>
    <mergeCell ref="O468:U468"/>
    <mergeCell ref="O539:U539"/>
    <mergeCell ref="O145:U145"/>
    <mergeCell ref="O187:S187"/>
    <mergeCell ref="O381:U381"/>
    <mergeCell ref="D292:E292"/>
    <mergeCell ref="D436:E436"/>
    <mergeCell ref="D534:E534"/>
    <mergeCell ref="O174:S174"/>
    <mergeCell ref="D227:E227"/>
    <mergeCell ref="O358:U358"/>
    <mergeCell ref="U12:V12"/>
    <mergeCell ref="O143:S143"/>
    <mergeCell ref="O214:S214"/>
    <mergeCell ref="A511:Y511"/>
    <mergeCell ref="D212:E212"/>
    <mergeCell ref="O222:U222"/>
    <mergeCell ref="C563:F563"/>
    <mergeCell ref="O99:U99"/>
    <mergeCell ref="D143:E143"/>
    <mergeCell ref="O392:U392"/>
    <mergeCell ref="D368:E368"/>
    <mergeCell ref="O67:S67"/>
    <mergeCell ref="D481:E481"/>
    <mergeCell ref="D85:E85"/>
    <mergeCell ref="O303:S303"/>
    <mergeCell ref="O223:U223"/>
    <mergeCell ref="D383:E383"/>
    <mergeCell ref="O395:S395"/>
    <mergeCell ref="D370:E370"/>
    <mergeCell ref="A301:Y301"/>
    <mergeCell ref="A444:N445"/>
    <mergeCell ref="O96:S96"/>
    <mergeCell ref="G17:G18"/>
    <mergeCell ref="A160:Y160"/>
    <mergeCell ref="D314:E314"/>
    <mergeCell ref="O523:U523"/>
    <mergeCell ref="D86:E86"/>
    <mergeCell ref="D213:E213"/>
    <mergeCell ref="D384:E384"/>
    <mergeCell ref="D151:E151"/>
    <mergeCell ref="A466:Y466"/>
    <mergeCell ref="D267:E267"/>
    <mergeCell ref="AA17:AA18"/>
    <mergeCell ref="A169:N170"/>
    <mergeCell ref="O50:U50"/>
    <mergeCell ref="H564:H565"/>
    <mergeCell ref="O444:U444"/>
    <mergeCell ref="D153:E153"/>
    <mergeCell ref="O365:U365"/>
    <mergeCell ref="A531:N532"/>
    <mergeCell ref="D364:E364"/>
    <mergeCell ref="D497:E497"/>
    <mergeCell ref="D435:E435"/>
    <mergeCell ref="D186:E186"/>
    <mergeCell ref="A234:Y234"/>
    <mergeCell ref="D413:E413"/>
    <mergeCell ref="D484:E484"/>
    <mergeCell ref="D65:E65"/>
    <mergeCell ref="O81:U81"/>
    <mergeCell ref="A147:Y147"/>
    <mergeCell ref="O179:S179"/>
    <mergeCell ref="D428:E428"/>
    <mergeCell ref="O366:U366"/>
    <mergeCell ref="A432:Y432"/>
    <mergeCell ref="O535:S535"/>
    <mergeCell ref="A382:Y382"/>
    <mergeCell ref="O141:S141"/>
    <mergeCell ref="A116:N117"/>
    <mergeCell ref="Z17:Z18"/>
    <mergeCell ref="D194:E194"/>
    <mergeCell ref="O212:S212"/>
    <mergeCell ref="A414:N415"/>
    <mergeCell ref="E564:E565"/>
    <mergeCell ref="G564:G565"/>
    <mergeCell ref="Q563:R563"/>
    <mergeCell ref="D296:E296"/>
    <mergeCell ref="D489:E489"/>
    <mergeCell ref="D75:E75"/>
    <mergeCell ref="O280:S280"/>
    <mergeCell ref="O449:U449"/>
    <mergeCell ref="O351:S351"/>
    <mergeCell ref="D504:E504"/>
    <mergeCell ref="O522:S522"/>
    <mergeCell ref="D298:E298"/>
    <mergeCell ref="O345:S345"/>
    <mergeCell ref="O516:S516"/>
    <mergeCell ref="A45:Y45"/>
    <mergeCell ref="D273:E273"/>
    <mergeCell ref="O295:S295"/>
    <mergeCell ref="O95:S95"/>
    <mergeCell ref="A427:Y427"/>
    <mergeCell ref="O61:S61"/>
    <mergeCell ref="A232:N233"/>
    <mergeCell ref="A88:N89"/>
    <mergeCell ref="O48:S48"/>
    <mergeCell ref="O153:S153"/>
    <mergeCell ref="A148:Y148"/>
    <mergeCell ref="A446:Y446"/>
    <mergeCell ref="D104:E104"/>
    <mergeCell ref="O266:S266"/>
    <mergeCell ref="D275:E275"/>
    <mergeCell ref="O423:S423"/>
    <mergeCell ref="A258:Y258"/>
    <mergeCell ref="D185:E185"/>
    <mergeCell ref="O560:U560"/>
    <mergeCell ref="D109:E109"/>
    <mergeCell ref="N564:N565"/>
    <mergeCell ref="D176:E176"/>
    <mergeCell ref="O443:S443"/>
    <mergeCell ref="D114:E114"/>
    <mergeCell ref="D285:E285"/>
    <mergeCell ref="O332:S332"/>
    <mergeCell ref="O163:S163"/>
    <mergeCell ref="D412:E412"/>
    <mergeCell ref="P564:P565"/>
    <mergeCell ref="F564:F565"/>
    <mergeCell ref="A137:Y137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3:U373"/>
    <mergeCell ref="D476:E476"/>
    <mergeCell ref="O217:U217"/>
    <mergeCell ref="O140:S140"/>
    <mergeCell ref="O267:S267"/>
    <mergeCell ref="O438:S438"/>
    <mergeCell ref="O496:S496"/>
    <mergeCell ref="O347:U347"/>
    <mergeCell ref="D203:E203"/>
    <mergeCell ref="O77:S77"/>
    <mergeCell ref="A374:Y374"/>
    <mergeCell ref="D7:L7"/>
    <mergeCell ref="O210:S210"/>
    <mergeCell ref="O343:S343"/>
    <mergeCell ref="A19:Y19"/>
    <mergeCell ref="O281:S281"/>
    <mergeCell ref="O477:S477"/>
    <mergeCell ref="O514:S514"/>
    <mergeCell ref="A380:N381"/>
    <mergeCell ref="D61:E61"/>
    <mergeCell ref="D254:E254"/>
    <mergeCell ref="D48:E48"/>
    <mergeCell ref="O22:S22"/>
    <mergeCell ref="O193:S193"/>
    <mergeCell ref="O288:U288"/>
    <mergeCell ref="D477:E477"/>
    <mergeCell ref="O555:U555"/>
    <mergeCell ref="A509:N510"/>
    <mergeCell ref="O505:U505"/>
    <mergeCell ref="D112:E112"/>
    <mergeCell ref="O499:U499"/>
    <mergeCell ref="A288:N289"/>
    <mergeCell ref="A459:N460"/>
    <mergeCell ref="D519:E519"/>
    <mergeCell ref="D62:E62"/>
    <mergeCell ref="O109:S109"/>
    <mergeCell ref="O47:S47"/>
    <mergeCell ref="P13:Q13"/>
    <mergeCell ref="D56:E56"/>
    <mergeCell ref="D193:E193"/>
    <mergeCell ref="P10:Q10"/>
    <mergeCell ref="O33:S33"/>
    <mergeCell ref="O204:S204"/>
    <mergeCell ref="O37:S37"/>
    <mergeCell ref="O198:U198"/>
    <mergeCell ref="D480:E480"/>
    <mergeCell ref="Q564:Q565"/>
    <mergeCell ref="S564:S565"/>
    <mergeCell ref="O27:S27"/>
    <mergeCell ref="O340:U340"/>
    <mergeCell ref="U564:U565"/>
    <mergeCell ref="D422:E422"/>
    <mergeCell ref="A360:Y360"/>
    <mergeCell ref="D74:E74"/>
    <mergeCell ref="D130:E130"/>
    <mergeCell ref="O486:U486"/>
    <mergeCell ref="D68:E68"/>
    <mergeCell ref="O146:U146"/>
    <mergeCell ref="O35:U35"/>
    <mergeCell ref="D201:E201"/>
    <mergeCell ref="O277:U277"/>
    <mergeCell ref="D335:E335"/>
    <mergeCell ref="D188:E188"/>
    <mergeCell ref="D286:E286"/>
    <mergeCell ref="D132:E132"/>
    <mergeCell ref="O150:S150"/>
    <mergeCell ref="O43:U43"/>
    <mergeCell ref="D399:E399"/>
    <mergeCell ref="A198:N199"/>
    <mergeCell ref="D178:E178"/>
    <mergeCell ref="D295:E295"/>
    <mergeCell ref="O316:U316"/>
    <mergeCell ref="D172:E172"/>
    <mergeCell ref="D463:E463"/>
    <mergeCell ref="O352:S352"/>
    <mergeCell ref="O553:S553"/>
    <mergeCell ref="D371:E371"/>
    <mergeCell ref="O74:S74"/>
    <mergeCell ref="O509:U509"/>
    <mergeCell ref="A60:Y60"/>
    <mergeCell ref="O201:S201"/>
    <mergeCell ref="O139:S139"/>
    <mergeCell ref="O261:S261"/>
    <mergeCell ref="O503:S503"/>
    <mergeCell ref="O55:S55"/>
    <mergeCell ref="A513:Y513"/>
    <mergeCell ref="O375:S375"/>
    <mergeCell ref="A361:Y361"/>
    <mergeCell ref="O439:U439"/>
    <mergeCell ref="A464:N465"/>
    <mergeCell ref="D140:E140"/>
    <mergeCell ref="O119:S119"/>
    <mergeCell ref="A487:Y487"/>
    <mergeCell ref="D343:E343"/>
    <mergeCell ref="A523:N524"/>
    <mergeCell ref="O152:S152"/>
    <mergeCell ref="O279:S279"/>
    <mergeCell ref="O254:S254"/>
    <mergeCell ref="A182:Y182"/>
    <mergeCell ref="D522:E522"/>
    <mergeCell ref="D551:E551"/>
    <mergeCell ref="D345:E345"/>
    <mergeCell ref="D467:E467"/>
    <mergeCell ref="A145:N146"/>
    <mergeCell ref="D538:E538"/>
    <mergeCell ref="D119:E119"/>
    <mergeCell ref="O406:S406"/>
    <mergeCell ref="O135:U135"/>
    <mergeCell ref="D190:E190"/>
    <mergeCell ref="D246:E246"/>
    <mergeCell ref="D488:E488"/>
    <mergeCell ref="A418:N419"/>
    <mergeCell ref="D111:E111"/>
    <mergeCell ref="O329:S329"/>
    <mergeCell ref="D338:E338"/>
    <mergeCell ref="A200:Y200"/>
    <mergeCell ref="O411:S411"/>
    <mergeCell ref="O538:S538"/>
    <mergeCell ref="A118:Y118"/>
    <mergeCell ref="D219:E219"/>
    <mergeCell ref="O540:U540"/>
    <mergeCell ref="A127:Y127"/>
    <mergeCell ref="A547:N548"/>
    <mergeCell ref="D535:E535"/>
    <mergeCell ref="D423:E423"/>
    <mergeCell ref="D174:E174"/>
    <mergeCell ref="O497:S497"/>
    <mergeCell ref="A525:Y525"/>
    <mergeCell ref="O526:S526"/>
    <mergeCell ref="O259:S259"/>
    <mergeCell ref="O197:S197"/>
    <mergeCell ref="O330:S330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O269:U269"/>
    <mergeCell ref="O465:U465"/>
    <mergeCell ref="O447:S447"/>
    <mergeCell ref="O336:S336"/>
    <mergeCell ref="D106:E106"/>
    <mergeCell ref="A490:N491"/>
    <mergeCell ref="D93:E93"/>
    <mergeCell ref="D264:E264"/>
    <mergeCell ref="D220:E220"/>
    <mergeCell ref="D391:E391"/>
    <mergeCell ref="O213:S213"/>
    <mergeCell ref="A256:N257"/>
    <mergeCell ref="O188:S188"/>
    <mergeCell ref="D157:E157"/>
    <mergeCell ref="D328:E328"/>
    <mergeCell ref="A410:Y410"/>
    <mergeCell ref="A472:Y472"/>
    <mergeCell ref="O240:S240"/>
    <mergeCell ref="A158:N159"/>
    <mergeCell ref="D280:E280"/>
    <mergeCell ref="O418:U418"/>
    <mergeCell ref="O495:S495"/>
    <mergeCell ref="O554:U554"/>
    <mergeCell ref="O354:U354"/>
    <mergeCell ref="D403:E403"/>
    <mergeCell ref="O419:U419"/>
    <mergeCell ref="D530:E530"/>
    <mergeCell ref="A128:Y128"/>
    <mergeCell ref="O129:S129"/>
    <mergeCell ref="A426:Y426"/>
    <mergeCell ref="A326:Y326"/>
    <mergeCell ref="O320:U320"/>
    <mergeCell ref="O23:S23"/>
    <mergeCell ref="O194:S194"/>
    <mergeCell ref="O121:S121"/>
    <mergeCell ref="R564:R565"/>
    <mergeCell ref="O479:S479"/>
    <mergeCell ref="A21:Y21"/>
    <mergeCell ref="T564:T565"/>
    <mergeCell ref="O131:S131"/>
    <mergeCell ref="O87:S87"/>
    <mergeCell ref="O429:S429"/>
    <mergeCell ref="O494:S494"/>
    <mergeCell ref="D63:E63"/>
    <mergeCell ref="D330:E330"/>
    <mergeCell ref="O421:S421"/>
    <mergeCell ref="O543:S543"/>
    <mergeCell ref="O481:S481"/>
    <mergeCell ref="O322:S322"/>
    <mergeCell ref="O456:S456"/>
    <mergeCell ref="O260:S260"/>
    <mergeCell ref="D96:E96"/>
    <mergeCell ref="O38:U38"/>
    <mergeCell ref="O445:U445"/>
    <mergeCell ref="A5:C5"/>
    <mergeCell ref="A42:N43"/>
    <mergeCell ref="O180:U180"/>
    <mergeCell ref="A309:N310"/>
    <mergeCell ref="O103:S103"/>
    <mergeCell ref="O545:S545"/>
    <mergeCell ref="A471:Y471"/>
    <mergeCell ref="P11:Q11"/>
    <mergeCell ref="O230:S230"/>
    <mergeCell ref="O168:S168"/>
    <mergeCell ref="O401:S401"/>
    <mergeCell ref="D179:E179"/>
    <mergeCell ref="O117:U117"/>
    <mergeCell ref="O559:U559"/>
    <mergeCell ref="D337:E337"/>
    <mergeCell ref="A166:Y166"/>
    <mergeCell ref="O167:S167"/>
    <mergeCell ref="D402:E402"/>
    <mergeCell ref="A17:A18"/>
    <mergeCell ref="K17:K18"/>
    <mergeCell ref="O403:S403"/>
    <mergeCell ref="C17:C18"/>
    <mergeCell ref="O430:U430"/>
    <mergeCell ref="D103:E103"/>
    <mergeCell ref="D37:E37"/>
    <mergeCell ref="O319:U319"/>
    <mergeCell ref="D230:E230"/>
    <mergeCell ref="A304:N305"/>
    <mergeCell ref="D168:E168"/>
    <mergeCell ref="A353:N354"/>
    <mergeCell ref="D401:E401"/>
    <mergeCell ref="O490:U490"/>
    <mergeCell ref="A6:C6"/>
    <mergeCell ref="O531:U531"/>
    <mergeCell ref="D113:E113"/>
    <mergeCell ref="A358:N359"/>
    <mergeCell ref="A485:N486"/>
    <mergeCell ref="D545:E545"/>
    <mergeCell ref="O519:S519"/>
    <mergeCell ref="A26:Y26"/>
    <mergeCell ref="O164:U164"/>
    <mergeCell ref="D517:E517"/>
    <mergeCell ref="D115:E115"/>
    <mergeCell ref="O333:S333"/>
    <mergeCell ref="A307:Y307"/>
    <mergeCell ref="A164:N165"/>
    <mergeCell ref="D261:E261"/>
    <mergeCell ref="O308:S308"/>
    <mergeCell ref="O544:S544"/>
    <mergeCell ref="O397:S397"/>
    <mergeCell ref="A424:N425"/>
    <mergeCell ref="A100:Y100"/>
    <mergeCell ref="O245:S245"/>
    <mergeCell ref="A171:Y171"/>
    <mergeCell ref="P9:Q9"/>
    <mergeCell ref="D390:E390"/>
    <mergeCell ref="O402:S402"/>
    <mergeCell ref="D9:E9"/>
    <mergeCell ref="O125:U125"/>
    <mergeCell ref="F9:G9"/>
    <mergeCell ref="O256:U256"/>
    <mergeCell ref="A319:N320"/>
    <mergeCell ref="D167:E167"/>
    <mergeCell ref="A52:Y52"/>
    <mergeCell ref="L564:L565"/>
    <mergeCell ref="D377:E377"/>
    <mergeCell ref="O184:S184"/>
    <mergeCell ref="O451:S451"/>
    <mergeCell ref="O255:S255"/>
    <mergeCell ref="O242:S242"/>
    <mergeCell ref="O413:S413"/>
    <mergeCell ref="D72:E72"/>
    <mergeCell ref="A387:Y387"/>
    <mergeCell ref="O478:S478"/>
    <mergeCell ref="O192:S192"/>
    <mergeCell ref="O428:S428"/>
    <mergeCell ref="O15:S16"/>
    <mergeCell ref="O173:S173"/>
    <mergeCell ref="D451:E451"/>
    <mergeCell ref="D255:E255"/>
    <mergeCell ref="O542:S542"/>
    <mergeCell ref="A218:Y218"/>
    <mergeCell ref="O219:S219"/>
    <mergeCell ref="O517:S517"/>
    <mergeCell ref="O485:U485"/>
    <mergeCell ref="A24:N25"/>
    <mergeCell ref="A408:N409"/>
    <mergeCell ref="A46:Y46"/>
    <mergeCell ref="O233:U233"/>
    <mergeCell ref="D260:E260"/>
    <mergeCell ref="D322:E322"/>
    <mergeCell ref="O460:U460"/>
    <mergeCell ref="D546:E546"/>
    <mergeCell ref="O561:U561"/>
    <mergeCell ref="A556:N561"/>
    <mergeCell ref="O520:S520"/>
    <mergeCell ref="D1:F1"/>
    <mergeCell ref="G563:P563"/>
    <mergeCell ref="A448:N449"/>
    <mergeCell ref="J17:J18"/>
    <mergeCell ref="O73:S73"/>
    <mergeCell ref="O244:S244"/>
    <mergeCell ref="L17:L18"/>
    <mergeCell ref="O371:S371"/>
    <mergeCell ref="D240:E240"/>
    <mergeCell ref="O287:S287"/>
    <mergeCell ref="O458:S458"/>
    <mergeCell ref="O529:S529"/>
    <mergeCell ref="O237:S237"/>
    <mergeCell ref="D334:E334"/>
    <mergeCell ref="O66:S66"/>
    <mergeCell ref="O115:S115"/>
    <mergeCell ref="O473:S473"/>
    <mergeCell ref="O102:S102"/>
    <mergeCell ref="O229:S229"/>
    <mergeCell ref="O400:S400"/>
    <mergeCell ref="O68:S68"/>
    <mergeCell ref="O239:S239"/>
    <mergeCell ref="O414:U414"/>
    <mergeCell ref="A311:Y311"/>
    <mergeCell ref="O82:U82"/>
    <mergeCell ref="D31:E31"/>
    <mergeCell ref="D329:E329"/>
    <mergeCell ref="O176:S176"/>
    <mergeCell ref="D229:E229"/>
    <mergeCell ref="D400:E400"/>
    <mergeCell ref="A134:N135"/>
    <mergeCell ref="O97:S97"/>
    <mergeCell ref="AE17:AE18"/>
    <mergeCell ref="D356:E356"/>
    <mergeCell ref="O378:S378"/>
    <mergeCell ref="D527:E527"/>
    <mergeCell ref="J564:J565"/>
    <mergeCell ref="O159:U159"/>
    <mergeCell ref="A57:N58"/>
    <mergeCell ref="A450:Y450"/>
    <mergeCell ref="O532:U532"/>
    <mergeCell ref="O283:U283"/>
    <mergeCell ref="D272:E272"/>
    <mergeCell ref="D443:E443"/>
    <mergeCell ref="D210:E210"/>
    <mergeCell ref="O459:U459"/>
    <mergeCell ref="D8:L8"/>
    <mergeCell ref="D514:E514"/>
    <mergeCell ref="D308:E308"/>
    <mergeCell ref="O304:U304"/>
    <mergeCell ref="O98:U98"/>
    <mergeCell ref="D87:E87"/>
    <mergeCell ref="D209:E209"/>
    <mergeCell ref="A291:Y291"/>
    <mergeCell ref="A462:Y462"/>
    <mergeCell ref="D274:E274"/>
    <mergeCell ref="D245:E245"/>
    <mergeCell ref="O292:S292"/>
    <mergeCell ref="O463:S463"/>
    <mergeCell ref="D516:E516"/>
    <mergeCell ref="D122:E122"/>
    <mergeCell ref="O71:S71"/>
    <mergeCell ref="A98:N99"/>
    <mergeCell ref="O302:S302"/>
    <mergeCell ref="AB17:AD18"/>
    <mergeCell ref="O206:U206"/>
    <mergeCell ref="D236:E236"/>
    <mergeCell ref="D92:E92"/>
    <mergeCell ref="D55:E55"/>
    <mergeCell ref="D30:E30"/>
    <mergeCell ref="O448:U448"/>
    <mergeCell ref="O510:U510"/>
    <mergeCell ref="D67:E67"/>
    <mergeCell ref="D5:E5"/>
    <mergeCell ref="O276:U276"/>
    <mergeCell ref="D303:E303"/>
    <mergeCell ref="A317:Y317"/>
    <mergeCell ref="D496:E496"/>
    <mergeCell ref="O318:S318"/>
    <mergeCell ref="D94:E94"/>
    <mergeCell ref="O312:S312"/>
    <mergeCell ref="A339:N340"/>
    <mergeCell ref="D417:E417"/>
    <mergeCell ref="O106:S106"/>
    <mergeCell ref="O506:U506"/>
    <mergeCell ref="O404:S404"/>
    <mergeCell ref="D69:E69"/>
    <mergeCell ref="O78:S78"/>
    <mergeCell ref="D498:E498"/>
    <mergeCell ref="O376:S376"/>
    <mergeCell ref="O314:S314"/>
    <mergeCell ref="O53:S53"/>
    <mergeCell ref="A321:Y321"/>
    <mergeCell ref="O437:S437"/>
    <mergeCell ref="O120:S120"/>
    <mergeCell ref="D211:E211"/>
    <mergeCell ref="D520:E520"/>
    <mergeCell ref="D259:E259"/>
    <mergeCell ref="O521:S521"/>
    <mergeCell ref="O250:U250"/>
    <mergeCell ref="D28:E28"/>
    <mergeCell ref="D495:E495"/>
    <mergeCell ref="O464:U464"/>
    <mergeCell ref="O94:S94"/>
    <mergeCell ref="D313:E313"/>
    <mergeCell ref="A355:Y355"/>
    <mergeCell ref="D77:E77"/>
    <mergeCell ref="D108:E108"/>
    <mergeCell ref="D375:E375"/>
    <mergeCell ref="D369:E369"/>
    <mergeCell ref="O191:S191"/>
    <mergeCell ref="A348:Y348"/>
    <mergeCell ref="O409:U409"/>
    <mergeCell ref="O349:S349"/>
    <mergeCell ref="O476:S476"/>
    <mergeCell ref="D141:E141"/>
    <mergeCell ref="D473:E473"/>
    <mergeCell ref="D187:E187"/>
    <mergeCell ref="O28:S28"/>
    <mergeCell ref="O108:S108"/>
    <mergeCell ref="D183:E183"/>
    <mergeCell ref="O199:U199"/>
    <mergeCell ref="D248:E248"/>
    <mergeCell ref="O32:S32"/>
    <mergeCell ref="D41:E41"/>
    <mergeCell ref="O124:S124"/>
    <mergeCell ref="A38:N39"/>
    <mergeCell ref="O422:S422"/>
    <mergeCell ref="B564:B565"/>
    <mergeCell ref="A271:Y271"/>
    <mergeCell ref="O79:S79"/>
    <mergeCell ref="O350:S350"/>
    <mergeCell ref="S563:V563"/>
    <mergeCell ref="A507:Y507"/>
    <mergeCell ref="O144:S144"/>
    <mergeCell ref="O337:S337"/>
    <mergeCell ref="O442:S442"/>
    <mergeCell ref="O508:S508"/>
    <mergeCell ref="O331:S331"/>
    <mergeCell ref="O502:S502"/>
    <mergeCell ref="A539:N540"/>
    <mergeCell ref="D142:E142"/>
    <mergeCell ref="A216:N217"/>
    <mergeCell ref="O158:U158"/>
    <mergeCell ref="D378:E378"/>
    <mergeCell ref="D129:E129"/>
    <mergeCell ref="O379:S379"/>
    <mergeCell ref="O268:S268"/>
    <mergeCell ref="D536:E536"/>
    <mergeCell ref="D79:E79"/>
    <mergeCell ref="O89:U89"/>
    <mergeCell ref="D144:E144"/>
    <mergeCell ref="O282:U282"/>
    <mergeCell ref="D442:E442"/>
    <mergeCell ref="O453:U453"/>
    <mergeCell ref="D502:E502"/>
    <mergeCell ref="D302:E302"/>
    <mergeCell ref="O380:U380"/>
    <mergeCell ref="O524:U524"/>
    <mergeCell ref="D429:E429"/>
    <mergeCell ref="O2:V3"/>
    <mergeCell ref="O482:S482"/>
    <mergeCell ref="D493:E493"/>
    <mergeCell ref="D287:E287"/>
    <mergeCell ref="O425:U425"/>
    <mergeCell ref="A81:N82"/>
    <mergeCell ref="D474:E474"/>
    <mergeCell ref="A83:Y83"/>
    <mergeCell ref="O296:S296"/>
    <mergeCell ref="D66:E66"/>
    <mergeCell ref="O84:S84"/>
    <mergeCell ref="A323:N324"/>
    <mergeCell ref="A441:Y441"/>
    <mergeCell ref="D197:E197"/>
    <mergeCell ref="D253:E253"/>
    <mergeCell ref="D53:E53"/>
    <mergeCell ref="O75:S75"/>
    <mergeCell ref="O440:U440"/>
    <mergeCell ref="D47:E47"/>
    <mergeCell ref="D351:E351"/>
    <mergeCell ref="D411:E411"/>
    <mergeCell ref="D482:E482"/>
    <mergeCell ref="A36:Y36"/>
    <mergeCell ref="A207:Y207"/>
    <mergeCell ref="A452:N453"/>
    <mergeCell ref="O142:S142"/>
    <mergeCell ref="W17:W18"/>
    <mergeCell ref="O80:S80"/>
    <mergeCell ref="O273:S273"/>
    <mergeCell ref="O384:S384"/>
    <mergeCell ref="O104:S104"/>
    <mergeCell ref="U10:V10"/>
    <mergeCell ref="H5:L5"/>
    <mergeCell ref="O293:S293"/>
    <mergeCell ref="O149:S149"/>
    <mergeCell ref="O220:S220"/>
    <mergeCell ref="O391:S391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530:S530"/>
    <mergeCell ref="O215:S215"/>
    <mergeCell ref="D195:E195"/>
    <mergeCell ref="S6:T9"/>
    <mergeCell ref="D189:E189"/>
    <mergeCell ref="O257:U257"/>
    <mergeCell ref="O232:U232"/>
    <mergeCell ref="O359:U359"/>
    <mergeCell ref="O155:S155"/>
    <mergeCell ref="A282:N283"/>
    <mergeCell ref="D379:E379"/>
    <mergeCell ref="O346:U346"/>
    <mergeCell ref="A389:Y389"/>
    <mergeCell ref="O363:S363"/>
    <mergeCell ref="P6:Q6"/>
    <mergeCell ref="O29:S29"/>
    <mergeCell ref="D297:E297"/>
    <mergeCell ref="O265:S265"/>
    <mergeCell ref="O65:S65"/>
    <mergeCell ref="O436:S436"/>
    <mergeCell ref="D70:E70"/>
    <mergeCell ref="D263:E263"/>
    <mergeCell ref="D312:E312"/>
    <mergeCell ref="O31:S31"/>
    <mergeCell ref="A59:Y59"/>
    <mergeCell ref="O202:S202"/>
    <mergeCell ref="D238:E238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O91:S91"/>
    <mergeCell ref="O362:S362"/>
    <mergeCell ref="A388:Y388"/>
    <mergeCell ref="O85:S85"/>
    <mergeCell ref="A136:Y136"/>
    <mergeCell ref="O134:U134"/>
    <mergeCell ref="O92:S92"/>
    <mergeCell ref="O263:S263"/>
    <mergeCell ref="O434:S434"/>
    <mergeCell ref="O334:S334"/>
    <mergeCell ref="H9:I9"/>
    <mergeCell ref="D281:E281"/>
    <mergeCell ref="O30:S30"/>
    <mergeCell ref="A420:Y420"/>
    <mergeCell ref="O364:S364"/>
    <mergeCell ref="O386:U386"/>
    <mergeCell ref="O491:U491"/>
    <mergeCell ref="O305:U305"/>
    <mergeCell ref="A327:Y327"/>
    <mergeCell ref="D139:E139"/>
    <mergeCell ref="O157:S157"/>
    <mergeCell ref="D406:E406"/>
    <mergeCell ref="A454:Y454"/>
    <mergeCell ref="O17:S18"/>
    <mergeCell ref="I17:I18"/>
    <mergeCell ref="D350:E350"/>
    <mergeCell ref="O249:U249"/>
    <mergeCell ref="D27:E27"/>
    <mergeCell ref="P12:Q12"/>
    <mergeCell ref="O63:S63"/>
    <mergeCell ref="O172:S172"/>
    <mergeCell ref="O221:S221"/>
    <mergeCell ref="A392:N393"/>
    <mergeCell ref="O286:S286"/>
    <mergeCell ref="O457:S457"/>
    <mergeCell ref="D214:E214"/>
    <mergeCell ref="O236:S236"/>
    <mergeCell ref="A284:Y28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2024-06-21T11:39:12Z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